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15600" windowHeight="9432"/>
  </bookViews>
  <sheets>
    <sheet name="Sheet1" sheetId="8" r:id="rId1"/>
    <sheet name="Sheet2" sheetId="9" r:id="rId2"/>
  </sheets>
  <calcPr calcId="145621"/>
</workbook>
</file>

<file path=xl/calcChain.xml><?xml version="1.0" encoding="utf-8"?>
<calcChain xmlns="http://schemas.openxmlformats.org/spreadsheetml/2006/main">
  <c r="H47" i="8" l="1"/>
  <c r="H48" i="8" s="1"/>
  <c r="I47" i="8"/>
  <c r="I48" i="8" s="1"/>
  <c r="J47" i="8"/>
  <c r="J48" i="8" s="1"/>
  <c r="K47" i="8"/>
  <c r="K48" i="8" s="1"/>
  <c r="L47" i="8"/>
  <c r="L48" i="8" s="1"/>
  <c r="M47" i="8"/>
  <c r="M48" i="8" s="1"/>
  <c r="N47" i="8"/>
  <c r="N48" i="8" s="1"/>
  <c r="O47" i="8"/>
  <c r="O48" i="8" s="1"/>
  <c r="P47" i="8"/>
  <c r="P48" i="8" s="1"/>
  <c r="Q47" i="8"/>
  <c r="Q48" i="8" s="1"/>
  <c r="R47" i="8"/>
  <c r="R48" i="8" s="1"/>
  <c r="U37" i="8" l="1"/>
  <c r="U38" i="8"/>
  <c r="U41" i="8"/>
  <c r="S41" i="8"/>
  <c r="T41" i="8" s="1"/>
  <c r="S40" i="8"/>
  <c r="T40" i="8" s="1"/>
  <c r="U40" i="8" s="1"/>
  <c r="S39" i="8"/>
  <c r="T39" i="8" s="1"/>
  <c r="U39" i="8" s="1"/>
  <c r="S38" i="8"/>
  <c r="T38" i="8" s="1"/>
  <c r="S37" i="8"/>
  <c r="T37" i="8" s="1"/>
  <c r="S36" i="8"/>
  <c r="T36" i="8" s="1"/>
  <c r="U36" i="8" s="1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U37" i="9" l="1"/>
  <c r="U38" i="9"/>
  <c r="U39" i="9"/>
  <c r="U40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H45" i="9" l="1"/>
  <c r="J45" i="9"/>
  <c r="J46" i="9" s="1"/>
  <c r="M45" i="9"/>
  <c r="M46" i="9" s="1"/>
  <c r="O45" i="9"/>
  <c r="O46" i="9" s="1"/>
  <c r="P45" i="9"/>
  <c r="P46" i="9" s="1"/>
  <c r="Q45" i="9"/>
  <c r="R45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41" i="9"/>
  <c r="T42" i="9"/>
  <c r="T43" i="9"/>
  <c r="T44" i="9"/>
  <c r="T9" i="9"/>
  <c r="S10" i="9"/>
  <c r="U10" i="9" s="1"/>
  <c r="S11" i="9"/>
  <c r="U11" i="9" s="1"/>
  <c r="S12" i="9"/>
  <c r="U12" i="9" s="1"/>
  <c r="S13" i="9"/>
  <c r="U13" i="9" s="1"/>
  <c r="S14" i="9"/>
  <c r="U14" i="9" s="1"/>
  <c r="S15" i="9"/>
  <c r="U15" i="9" s="1"/>
  <c r="S16" i="9"/>
  <c r="U16" i="9" s="1"/>
  <c r="S17" i="9"/>
  <c r="U17" i="9" s="1"/>
  <c r="S18" i="9"/>
  <c r="U18" i="9" s="1"/>
  <c r="S19" i="9"/>
  <c r="U19" i="9" s="1"/>
  <c r="S20" i="9"/>
  <c r="U20" i="9" s="1"/>
  <c r="S21" i="9"/>
  <c r="U21" i="9" s="1"/>
  <c r="S22" i="9"/>
  <c r="U22" i="9" s="1"/>
  <c r="S23" i="9"/>
  <c r="U23" i="9" s="1"/>
  <c r="S24" i="9"/>
  <c r="U24" i="9" s="1"/>
  <c r="S25" i="9"/>
  <c r="U25" i="9" s="1"/>
  <c r="S26" i="9"/>
  <c r="U26" i="9" s="1"/>
  <c r="S27" i="9"/>
  <c r="U27" i="9" s="1"/>
  <c r="S28" i="9"/>
  <c r="U28" i="9" s="1"/>
  <c r="S29" i="9"/>
  <c r="U29" i="9" s="1"/>
  <c r="S30" i="9"/>
  <c r="U30" i="9" s="1"/>
  <c r="S31" i="9"/>
  <c r="U31" i="9" s="1"/>
  <c r="S32" i="9"/>
  <c r="U32" i="9" s="1"/>
  <c r="S33" i="9"/>
  <c r="U33" i="9" s="1"/>
  <c r="S34" i="9"/>
  <c r="U34" i="9" s="1"/>
  <c r="S35" i="9"/>
  <c r="U35" i="9" s="1"/>
  <c r="S36" i="9"/>
  <c r="U36" i="9" s="1"/>
  <c r="S41" i="9"/>
  <c r="U41" i="9" s="1"/>
  <c r="S42" i="9"/>
  <c r="U42" i="9" s="1"/>
  <c r="S43" i="9"/>
  <c r="U43" i="9" s="1"/>
  <c r="S44" i="9"/>
  <c r="U44" i="9" s="1"/>
  <c r="S9" i="9"/>
  <c r="U9" i="9" l="1"/>
  <c r="G45" i="9"/>
  <c r="D9" i="9"/>
  <c r="G47" i="8" l="1"/>
  <c r="G48" i="8" s="1"/>
  <c r="S45" i="8" l="1"/>
  <c r="T45" i="8" s="1"/>
  <c r="U45" i="8" s="1"/>
  <c r="S44" i="8"/>
  <c r="T44" i="8" s="1"/>
  <c r="U44" i="8" s="1"/>
  <c r="S43" i="8"/>
  <c r="T43" i="8" s="1"/>
  <c r="U43" i="8" s="1"/>
  <c r="S42" i="8"/>
  <c r="T42" i="8" s="1"/>
  <c r="U42" i="8" s="1"/>
  <c r="S35" i="8"/>
  <c r="T35" i="8" s="1"/>
  <c r="U35" i="8" s="1"/>
  <c r="S34" i="8"/>
  <c r="T34" i="8" s="1"/>
  <c r="U34" i="8" s="1"/>
  <c r="S33" i="8"/>
  <c r="T33" i="8" s="1"/>
  <c r="U33" i="8" s="1"/>
  <c r="S32" i="8"/>
  <c r="T32" i="8" s="1"/>
  <c r="U32" i="8" s="1"/>
  <c r="S31" i="8"/>
  <c r="T31" i="8" s="1"/>
  <c r="U31" i="8" s="1"/>
  <c r="S30" i="8"/>
  <c r="S29" i="8"/>
  <c r="T29" i="8" s="1"/>
  <c r="U29" i="8" s="1"/>
  <c r="S28" i="8"/>
  <c r="T28" i="8" s="1"/>
  <c r="U28" i="8" s="1"/>
  <c r="S27" i="8"/>
  <c r="T27" i="8" s="1"/>
  <c r="U27" i="8" s="1"/>
  <c r="S26" i="8"/>
  <c r="T26" i="8" s="1"/>
  <c r="U26" i="8" s="1"/>
  <c r="S25" i="8"/>
  <c r="T25" i="8" s="1"/>
  <c r="U25" i="8" s="1"/>
  <c r="S24" i="8"/>
  <c r="T24" i="8" s="1"/>
  <c r="U24" i="8" s="1"/>
  <c r="S23" i="8"/>
  <c r="T23" i="8" s="1"/>
  <c r="U23" i="8" s="1"/>
  <c r="S22" i="8"/>
  <c r="T22" i="8" s="1"/>
  <c r="U22" i="8" s="1"/>
  <c r="S21" i="8"/>
  <c r="T21" i="8" s="1"/>
  <c r="U21" i="8" s="1"/>
  <c r="S20" i="8"/>
  <c r="T20" i="8" s="1"/>
  <c r="U20" i="8" s="1"/>
  <c r="S19" i="8"/>
  <c r="T19" i="8" s="1"/>
  <c r="U19" i="8" s="1"/>
  <c r="S18" i="8"/>
  <c r="T18" i="8" s="1"/>
  <c r="U18" i="8" s="1"/>
  <c r="S17" i="8"/>
  <c r="T17" i="8" s="1"/>
  <c r="U17" i="8" s="1"/>
  <c r="S16" i="8"/>
  <c r="T16" i="8" s="1"/>
  <c r="U16" i="8" s="1"/>
  <c r="S15" i="8"/>
  <c r="T15" i="8" s="1"/>
  <c r="U15" i="8" s="1"/>
  <c r="S14" i="8"/>
  <c r="T14" i="8" s="1"/>
  <c r="U14" i="8" s="1"/>
  <c r="S13" i="8"/>
  <c r="T13" i="8" s="1"/>
  <c r="U13" i="8" s="1"/>
  <c r="S12" i="8"/>
  <c r="T12" i="8" s="1"/>
  <c r="U12" i="8" s="1"/>
  <c r="S11" i="8"/>
  <c r="T11" i="8" s="1"/>
  <c r="U11" i="8" s="1"/>
  <c r="S10" i="8"/>
  <c r="T10" i="8" s="1"/>
  <c r="U10" i="8" s="1"/>
  <c r="S9" i="8"/>
  <c r="T9" i="8" s="1"/>
  <c r="U9" i="8" s="1"/>
  <c r="D9" i="8"/>
  <c r="T30" i="8" l="1"/>
  <c r="U30" i="8"/>
</calcChain>
</file>

<file path=xl/sharedStrings.xml><?xml version="1.0" encoding="utf-8"?>
<sst xmlns="http://schemas.openxmlformats.org/spreadsheetml/2006/main" count="330" uniqueCount="178">
  <si>
    <t>STT</t>
  </si>
  <si>
    <t>Tổng</t>
  </si>
  <si>
    <t>UBND QUẬN ĐỒ SƠN</t>
  </si>
  <si>
    <t>TỔNG HỢP 
ĐÁNH GIÁ TÌNH TRẠNG DINH DƯỠNG CỦA TRẺ MẦM NON
 QUA CHỈ SỐ CÂN NẶNG /CHIỀU CAO</t>
  </si>
  <si>
    <t>HỌ VÀ TÊN</t>
  </si>
  <si>
    <t>Tháng /Năm sinh</t>
  </si>
  <si>
    <t>Cân năng (Kg)</t>
  </si>
  <si>
    <t>Chiều cao (cm)</t>
  </si>
  <si>
    <t>Đánh giá tình trạng dinh dưỡng</t>
  </si>
  <si>
    <t>Về cân nặng</t>
  </si>
  <si>
    <t>Về chiều cao</t>
  </si>
  <si>
    <t>Về cân nặng/Chiều cao</t>
  </si>
  <si>
    <t>BT</t>
  </si>
  <si>
    <t>SDD thể nhẹ cân</t>
  </si>
  <si>
    <t>SDD thể thấp còi</t>
  </si>
  <si>
    <t>SDD thể gầy còm</t>
  </si>
  <si>
    <t>Thừa cân</t>
  </si>
  <si>
    <t>Béo phì</t>
  </si>
  <si>
    <t>Mức vừa</t>
  </si>
  <si>
    <t>Mức nặng</t>
  </si>
  <si>
    <t>%</t>
  </si>
  <si>
    <t>BMI</t>
  </si>
  <si>
    <t>tháng</t>
  </si>
  <si>
    <t>TRƯỜNG MẦM NON HỢP ĐỨC</t>
  </si>
  <si>
    <t>15,5</t>
  </si>
  <si>
    <t>14,5</t>
  </si>
  <si>
    <t>17,5</t>
  </si>
  <si>
    <t>CH</t>
  </si>
  <si>
    <t>0,3</t>
  </si>
  <si>
    <t>Đỗ Văn An</t>
  </si>
  <si>
    <t>Đoàn Vũ Phúc An</t>
  </si>
  <si>
    <t>Nguyễn Bảo An</t>
  </si>
  <si>
    <t>Nguyễn Đoàn Ngọc Châu Anh</t>
  </si>
  <si>
    <t>Phạm Mai Anh</t>
  </si>
  <si>
    <t>Đoàn Văn Gia Bảo</t>
  </si>
  <si>
    <t>Đinh Thị Khánh Chi</t>
  </si>
  <si>
    <t>Đoàn Quang Đức</t>
  </si>
  <si>
    <t>Nông Gia Hân</t>
  </si>
  <si>
    <t>Đặng Thị Ngọc Hoa</t>
  </si>
  <si>
    <t>Đoàn Kim Hoàng</t>
  </si>
  <si>
    <t>Đỗ Văn Hưng</t>
  </si>
  <si>
    <t>Phạm Tuấn Hưng</t>
  </si>
  <si>
    <t>Hoàng Đức Khánh</t>
  </si>
  <si>
    <t>Nguyễn Khắc Khánh</t>
  </si>
  <si>
    <t>Bùi Tuấn Kiệt</t>
  </si>
  <si>
    <t>Nguyễn Duy Tuấn Kiệt</t>
  </si>
  <si>
    <t>Phạm  Khánh Linh</t>
  </si>
  <si>
    <t>Trần Gia Linh</t>
  </si>
  <si>
    <t>Phạm Đức Lộc</t>
  </si>
  <si>
    <t>Phan Thị Khánh Lương</t>
  </si>
  <si>
    <t>Nguyễn Phương Mai</t>
  </si>
  <si>
    <t>Nguyễn Quốc Minh</t>
  </si>
  <si>
    <t>Đặng Thị Diệu My</t>
  </si>
  <si>
    <t>Ngô Thảo My</t>
  </si>
  <si>
    <t>Nguyễn Khánh Ngân</t>
  </si>
  <si>
    <t>Lê Xuân Trọng Nhân</t>
  </si>
  <si>
    <t>Đoàn Quang Phong</t>
  </si>
  <si>
    <t>Phạm Tuấn Phong</t>
  </si>
  <si>
    <t>Hoàng Đình Minh Quân</t>
  </si>
  <si>
    <t>Bùi Văn Sáng</t>
  </si>
  <si>
    <t>Nguyễn Văn Trung</t>
  </si>
  <si>
    <t>Bùi Khánh Tùng</t>
  </si>
  <si>
    <t>Nguyễn Thị Khánh Uyên</t>
  </si>
  <si>
    <t>Nguyễn Ngọc Ai Vi</t>
  </si>
  <si>
    <t>Nguyễn Như Ý</t>
  </si>
  <si>
    <t>15/10/2017</t>
  </si>
  <si>
    <t>01/10/2017</t>
  </si>
  <si>
    <t>06/07/2017</t>
  </si>
  <si>
    <t>23/12/2017</t>
  </si>
  <si>
    <t>11/09/2017</t>
  </si>
  <si>
    <t>03/05/2017</t>
  </si>
  <si>
    <t>16/10/2017</t>
  </si>
  <si>
    <t>28/9/2017</t>
  </si>
  <si>
    <t>23/08/2017</t>
  </si>
  <si>
    <t>07/05/2017</t>
  </si>
  <si>
    <t>13/06/2017</t>
  </si>
  <si>
    <t>20/11/2017</t>
  </si>
  <si>
    <t>19/01/2017</t>
  </si>
  <si>
    <t>16/08/2017</t>
  </si>
  <si>
    <t>07/11/2017</t>
  </si>
  <si>
    <t>17/01/2017</t>
  </si>
  <si>
    <t>29/10/2017</t>
  </si>
  <si>
    <t>25/04/2017</t>
  </si>
  <si>
    <t>05/07/2017</t>
  </si>
  <si>
    <t>04/02/2017</t>
  </si>
  <si>
    <t>03/07/2017</t>
  </si>
  <si>
    <t>12/04/2017</t>
  </si>
  <si>
    <t>30/11/2017</t>
  </si>
  <si>
    <t>31/10/2017</t>
  </si>
  <si>
    <t>02/02/2017</t>
  </si>
  <si>
    <t>02/06/2017</t>
  </si>
  <si>
    <t>02/11/2017</t>
  </si>
  <si>
    <t>20/08/2017</t>
  </si>
  <si>
    <t>10/06/2017</t>
  </si>
  <si>
    <t>28/05/2017</t>
  </si>
  <si>
    <t>27/02/2017</t>
  </si>
  <si>
    <t>13/04/2017</t>
  </si>
  <si>
    <t>05/04/2017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</si>
  <si>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</si>
  <si>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</si>
  <si>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</si>
  <si>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</si>
  <si>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</si>
  <si>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</si>
  <si>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</si>
  <si>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</si>
  <si>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</si>
  <si>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</si>
  <si>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</si>
  <si>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</si>
  <si>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</si>
  <si>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</si>
  <si>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</si>
  <si>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</si>
  <si>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</si>
  <si>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</si>
  <si>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</si>
  <si>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</si>
  <si>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</si>
  <si>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</si>
  <si>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</si>
  <si>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</si>
  <si>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</si>
  <si>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</si>
  <si>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</si>
  <si>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</si>
  <si>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</si>
  <si>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</si>
  <si>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</si>
  <si>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</si>
  <si>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</si>
  <si>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</si>
  <si>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</si>
  <si>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</si>
  <si>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19,5</t>
  </si>
  <si>
    <t>31,5</t>
  </si>
  <si>
    <t>22,5</t>
  </si>
  <si>
    <t>05/05/2017</t>
  </si>
  <si>
    <t>Lần 1  Ngày 16  / 9  /2022                         Lớp 5A4                                       NĂM 2022 - 2023</t>
  </si>
  <si>
    <t>Phạm Đình Thái An</t>
  </si>
  <si>
    <t>Ngô Hà Anh</t>
  </si>
  <si>
    <t>Đỗ Thị Hồng Anh</t>
  </si>
  <si>
    <t>Lưu Trịnh Mai Anh</t>
  </si>
  <si>
    <t>Nguyễn Ngọc Bảo Châu</t>
  </si>
  <si>
    <t>Ngô Thị Thảo Chi</t>
  </si>
  <si>
    <t>Phạm Đình Hải Đăng</t>
  </si>
  <si>
    <t>Nguyễn Tiến Đạt</t>
  </si>
  <si>
    <t>Hoàng Vũ Quang Đông</t>
  </si>
  <si>
    <t>Nghiêm Minh Đức</t>
  </si>
  <si>
    <t>Đoàn Thái Dương</t>
  </si>
  <si>
    <t>Nguyễn Quang Hải</t>
  </si>
  <si>
    <t>Hoàng Trần Ngọc Hân</t>
  </si>
  <si>
    <t>Đoàn Huy Hoàng</t>
  </si>
  <si>
    <t>Đàm Gia Huy</t>
  </si>
  <si>
    <t>Phạm Nhật Khang</t>
  </si>
  <si>
    <t>Nguyễn Tuấn Kiệt</t>
  </si>
  <si>
    <t>Phạm Khánh Linh</t>
  </si>
  <si>
    <t>Đặng Ngọc Mai</t>
  </si>
  <si>
    <t>Nguyễn Quang Anh Minh</t>
  </si>
  <si>
    <t>Nguyễn Quang Minh</t>
  </si>
  <si>
    <t>Hoàng Đình Nhật Minh</t>
  </si>
  <si>
    <t>Nguyễn Thảo My</t>
  </si>
  <si>
    <t>Hoàng Khánh My</t>
  </si>
  <si>
    <t>Ngô Ánh Ngọc</t>
  </si>
  <si>
    <t>Hoàng Đình Khôi Nguyên</t>
  </si>
  <si>
    <t>Hoàng Thị Thảo Nguyên</t>
  </si>
  <si>
    <t>Nguyễn Yến Nhi</t>
  </si>
  <si>
    <t>Đặng Trần Yến Nhi</t>
  </si>
  <si>
    <t>Vũ Ngọc Linh Nhi</t>
  </si>
  <si>
    <t>Nguyễn Thanh Trúc</t>
  </si>
  <si>
    <t>Đoàn Đắc Bảo Trung</t>
  </si>
  <si>
    <t>Bùi Đức Trung</t>
  </si>
  <si>
    <t>Phạm Đình Tùng</t>
  </si>
  <si>
    <t>Nguyễn Minh Thu</t>
  </si>
  <si>
    <t>Ngô Thanh Vân</t>
  </si>
  <si>
    <t>Lần 1 Ngày 16/9/2022                         Lớp 5A3                                       NĂM 2022 - 2023</t>
  </si>
  <si>
    <t>x</t>
  </si>
  <si>
    <t>TỔNG HỢP 
ĐÁNH GIÁ TÌNH TRẠNG DINH DƯỠNG CỦA TRẺ MẦM NON
 QUA CHỈ SỐ CÂN NẶNG / CHIỀU 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</si>
</sst>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dd/mm/yyyy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3"/>
      <color rgb="FFC00000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9" fontId="16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0" fillId="0" borderId="1" xfId="0" applyBorder="1"/>
    <xf numFmtId="0" fontId="9" fillId="0" borderId="1" xfId="1" applyFont="1" applyBorder="1" applyAlignment="1">
      <alignment vertical="center" wrapText="1"/>
    </xf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" fontId="5" fillId="0" borderId="8" xfId="0" applyNumberFormat="1" applyFont="1" applyBorder="1"/>
    <xf numFmtId="0" fontId="5" fillId="0" borderId="8" xfId="0" applyFont="1" applyBorder="1"/>
    <xf numFmtId="3" fontId="5" fillId="0" borderId="9" xfId="0" applyNumberFormat="1" applyFont="1" applyBorder="1"/>
    <xf numFmtId="3" fontId="5" fillId="0" borderId="1" xfId="0" applyNumberFormat="1" applyFont="1" applyBorder="1"/>
    <xf numFmtId="14" fontId="12" fillId="0" borderId="1" xfId="0" applyNumberFormat="1" applyFont="1" applyBorder="1" applyAlignment="1">
      <alignment horizontal="left"/>
    </xf>
    <xf numFmtId="49" fontId="5" fillId="0" borderId="1" xfId="0" applyNumberFormat="1" applyFont="1" applyBorder="1" applyProtection="1">
      <protection locked="0"/>
    </xf>
    <xf numFmtId="14" fontId="12" fillId="0" borderId="2" xfId="0" applyNumberFormat="1" applyFont="1" applyBorder="1" applyAlignment="1">
      <alignment horizontal="left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10" fillId="0" borderId="1" xfId="0" applyNumberFormat="1" applyFont="1" applyBorder="1" applyProtection="1">
      <protection locked="0"/>
    </xf>
    <xf numFmtId="0" fontId="6" fillId="0" borderId="0" xfId="0" applyFont="1" applyBorder="1" applyAlignment="1">
      <alignment horizontal="center" vertical="center"/>
    </xf>
    <xf numFmtId="0" fontId="0" fillId="0" borderId="6" xfId="0" applyBorder="1"/>
    <xf numFmtId="49" fontId="5" fillId="0" borderId="3" xfId="0" applyNumberFormat="1" applyFont="1" applyBorder="1" applyAlignment="1" applyProtection="1">
      <alignment horizontal="right" vertical="center"/>
      <protection locked="0"/>
    </xf>
    <xf numFmtId="2" fontId="4" fillId="0" borderId="1" xfId="0" applyNumberFormat="1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14" fontId="9" fillId="0" borderId="2" xfId="1" applyNumberFormat="1" applyFont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4" fontId="9" fillId="0" borderId="3" xfId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13" fillId="0" borderId="1" xfId="0" applyNumberFormat="1" applyFont="1" applyBorder="1" applyAlignment="1">
      <alignment horizontal="right" vertical="center" wrapText="1"/>
    </xf>
    <xf numFmtId="166" fontId="14" fillId="0" borderId="1" xfId="0" applyNumberFormat="1" applyFont="1" applyBorder="1" applyAlignment="1">
      <alignment horizontal="right" vertical="center" wrapText="1"/>
    </xf>
    <xf numFmtId="166" fontId="15" fillId="0" borderId="1" xfId="0" applyNumberFormat="1" applyFont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wrapText="1"/>
    </xf>
    <xf numFmtId="9" fontId="7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3">
    <cellStyle name="Normal" xfId="0" builtinId="0"/>
    <cellStyle name="Normal 4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workbookViewId="0">
      <selection sqref="A1:I1"/>
    </sheetView>
  </sheetViews>
  <sheetFormatPr defaultRowHeight="14.4" x14ac:dyDescent="0.3"/>
  <cols>
    <col min="1" max="1" width="5.77734375" style="71" customWidth="1"/>
    <col min="2" max="2" width="26.77734375" customWidth="1"/>
    <col min="3" max="3" width="12.5546875" style="15" customWidth="1"/>
    <col min="4" max="4" width="8.88671875" hidden="1" customWidth="1"/>
    <col min="5" max="5" width="6.33203125" customWidth="1"/>
    <col min="6" max="6" width="7.109375" customWidth="1"/>
    <col min="7" max="7" width="6.88671875" customWidth="1"/>
    <col min="8" max="9" width="5.77734375" customWidth="1"/>
    <col min="10" max="10" width="5.6640625" customWidth="1"/>
    <col min="11" max="11" width="7.33203125" customWidth="1"/>
    <col min="12" max="12" width="5.77734375" customWidth="1"/>
    <col min="13" max="14" width="5.88671875" customWidth="1"/>
    <col min="15" max="15" width="6" customWidth="1"/>
    <col min="16" max="16" width="5.6640625" customWidth="1"/>
    <col min="17" max="17" width="5.88671875" customWidth="1"/>
    <col min="18" max="18" width="6" customWidth="1"/>
    <col min="19" max="19" width="8.6640625" hidden="1" customWidth="1"/>
    <col min="20" max="20" width="8.44140625" hidden="1" customWidth="1"/>
    <col min="21" max="21" width="10.6640625" hidden="1" customWidth="1"/>
  </cols>
  <sheetData>
    <row r="1" spans="1:21" ht="18" x14ac:dyDescent="0.35">
      <c r="A1" s="78" t="s">
        <v>2</v>
      </c>
      <c r="B1" s="78"/>
      <c r="C1" s="78"/>
      <c r="D1" s="78"/>
      <c r="E1" s="78"/>
      <c r="F1" s="78"/>
      <c r="G1" s="78"/>
      <c r="H1" s="78"/>
      <c r="I1" s="78"/>
      <c r="J1" s="1"/>
      <c r="K1" s="1"/>
      <c r="L1" s="1"/>
      <c r="M1" s="1"/>
      <c r="N1" s="1"/>
      <c r="O1" s="1"/>
      <c r="P1" s="1"/>
      <c r="Q1" s="1"/>
      <c r="R1" s="1"/>
    </row>
    <row r="2" spans="1:21" ht="18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1"/>
      <c r="K2" s="1"/>
      <c r="L2" s="1"/>
      <c r="M2" s="1"/>
      <c r="N2" s="1"/>
      <c r="O2" s="1"/>
      <c r="P2" s="1"/>
      <c r="Q2" s="1"/>
      <c r="R2" s="1"/>
    </row>
    <row r="3" spans="1:21" ht="61.5" customHeight="1" x14ac:dyDescent="0.3">
      <c r="A3" s="41" t="s">
        <v>177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1" ht="18.75" customHeight="1" x14ac:dyDescent="0.3">
      <c r="A4" s="40" t="s">
        <v>175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1" ht="18.75" customHeight="1" x14ac:dyDescent="0.3">
      <c r="A5" s="42" t="s">
        <v>0</v>
      </c>
      <c r="B5" s="42" t="s">
        <v>4</v>
      </c>
      <c r="C5" s="43" t="s">
        <v>5</v>
      </c>
      <c r="D5" s="45" t="s">
        <v>22</v>
      </c>
      <c r="E5" s="48" t="s">
        <v>6</v>
      </c>
      <c r="F5" s="48" t="s">
        <v>7</v>
      </c>
      <c r="G5" s="51" t="s">
        <v>8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52"/>
      <c r="U5" s="55" t="s">
        <v>21</v>
      </c>
    </row>
    <row r="6" spans="1:21" ht="15" customHeight="1" x14ac:dyDescent="0.3">
      <c r="A6" s="42"/>
      <c r="B6" s="42"/>
      <c r="C6" s="44"/>
      <c r="D6" s="46"/>
      <c r="E6" s="49"/>
      <c r="F6" s="49"/>
      <c r="G6" s="56" t="s">
        <v>9</v>
      </c>
      <c r="H6" s="56"/>
      <c r="I6" s="56"/>
      <c r="J6" s="56"/>
      <c r="K6" s="57" t="s">
        <v>10</v>
      </c>
      <c r="L6" s="58"/>
      <c r="M6" s="59"/>
      <c r="N6" s="60" t="s">
        <v>11</v>
      </c>
      <c r="O6" s="60"/>
      <c r="P6" s="60"/>
      <c r="Q6" s="60"/>
      <c r="R6" s="60"/>
      <c r="S6" s="53"/>
      <c r="T6" s="53"/>
      <c r="U6" s="55"/>
    </row>
    <row r="7" spans="1:21" ht="29.4" customHeight="1" x14ac:dyDescent="0.3">
      <c r="A7" s="42"/>
      <c r="B7" s="42"/>
      <c r="C7" s="44"/>
      <c r="D7" s="46"/>
      <c r="E7" s="49"/>
      <c r="F7" s="49"/>
      <c r="G7" s="48" t="s">
        <v>12</v>
      </c>
      <c r="H7" s="48" t="s">
        <v>27</v>
      </c>
      <c r="I7" s="56" t="s">
        <v>13</v>
      </c>
      <c r="J7" s="56"/>
      <c r="K7" s="56" t="s">
        <v>12</v>
      </c>
      <c r="L7" s="56" t="s">
        <v>14</v>
      </c>
      <c r="M7" s="56"/>
      <c r="N7" s="48" t="s">
        <v>12</v>
      </c>
      <c r="O7" s="61" t="s">
        <v>15</v>
      </c>
      <c r="P7" s="62"/>
      <c r="Q7" s="48" t="s">
        <v>16</v>
      </c>
      <c r="R7" s="48" t="s">
        <v>17</v>
      </c>
      <c r="S7" s="53"/>
      <c r="T7" s="53"/>
      <c r="U7" s="55"/>
    </row>
    <row r="8" spans="1:21" ht="33.6" customHeight="1" x14ac:dyDescent="0.3">
      <c r="A8" s="42"/>
      <c r="B8" s="42"/>
      <c r="C8" s="44"/>
      <c r="D8" s="47"/>
      <c r="E8" s="50"/>
      <c r="F8" s="50"/>
      <c r="G8" s="50"/>
      <c r="H8" s="50"/>
      <c r="I8" s="18" t="s">
        <v>18</v>
      </c>
      <c r="J8" s="3" t="s">
        <v>19</v>
      </c>
      <c r="K8" s="56"/>
      <c r="L8" s="18" t="s">
        <v>18</v>
      </c>
      <c r="M8" s="3" t="s">
        <v>19</v>
      </c>
      <c r="N8" s="50"/>
      <c r="O8" s="18" t="s">
        <v>18</v>
      </c>
      <c r="P8" s="38" t="s">
        <v>19</v>
      </c>
      <c r="Q8" s="50"/>
      <c r="R8" s="50"/>
      <c r="S8" s="54"/>
      <c r="T8" s="54"/>
      <c r="U8" s="55"/>
    </row>
    <row r="9" spans="1:21" ht="18" x14ac:dyDescent="0.35">
      <c r="A9" s="6">
        <v>1</v>
      </c>
      <c r="B9" s="73" t="s">
        <v>31</v>
      </c>
      <c r="C9" s="64">
        <v>42878</v>
      </c>
      <c r="D9" s="35" t="str">
        <f ca="1">DATEDIF(C9,TODAY(),"m")&amp;" tháng "</f>
        <v xml:space="preserve">63 tháng </v>
      </c>
      <c r="E9" s="70">
        <v>14.5</v>
      </c>
      <c r="F9" s="70">
        <v>109</v>
      </c>
      <c r="G9" s="6" t="s">
        <v>176</v>
      </c>
      <c r="H9" s="6"/>
      <c r="I9" s="6"/>
      <c r="J9" s="6"/>
      <c r="K9" s="6" t="s">
        <v>176</v>
      </c>
      <c r="L9" s="6"/>
      <c r="M9" s="6"/>
      <c r="N9" s="6"/>
      <c r="O9" s="6" t="s">
        <v>176</v>
      </c>
      <c r="P9" s="6"/>
      <c r="Q9" s="6"/>
      <c r="R9" s="6"/>
      <c r="S9" s="10">
        <f t="shared" ref="S9:S45" si="0">+F9/100</f>
        <v>1.0900000000000001</v>
      </c>
      <c r="T9">
        <f>+S9*S9</f>
        <v>1.1881000000000002</v>
      </c>
      <c r="U9" s="37">
        <f t="shared" ref="U9:U45" si="1">+E9/T9</f>
        <v>12.20435990236512</v>
      </c>
    </row>
    <row r="10" spans="1:21" ht="18" x14ac:dyDescent="0.35">
      <c r="A10" s="6">
        <v>2</v>
      </c>
      <c r="B10" s="73" t="s">
        <v>139</v>
      </c>
      <c r="C10" s="64">
        <v>43024</v>
      </c>
      <c r="D10" s="35" t="str">
        <f t="shared" ref="D10:D45" ca="1" si="2">DATEDIF(C10,TODAY(),"m")&amp;" tháng "</f>
        <v xml:space="preserve">59 tháng </v>
      </c>
      <c r="E10" s="70">
        <v>18</v>
      </c>
      <c r="F10" s="70">
        <v>110</v>
      </c>
      <c r="G10" s="6" t="s">
        <v>176</v>
      </c>
      <c r="H10" s="6"/>
      <c r="I10" s="6"/>
      <c r="J10" s="6"/>
      <c r="K10" s="6" t="s">
        <v>176</v>
      </c>
      <c r="L10" s="6"/>
      <c r="M10" s="6"/>
      <c r="N10" s="6" t="s">
        <v>176</v>
      </c>
      <c r="O10" s="6"/>
      <c r="P10" s="6"/>
      <c r="Q10" s="6"/>
      <c r="R10" s="6"/>
      <c r="S10" s="6">
        <f t="shared" si="0"/>
        <v>1.1000000000000001</v>
      </c>
      <c r="T10">
        <f t="shared" ref="T10:T45" si="3">+S10*S10</f>
        <v>1.2100000000000002</v>
      </c>
      <c r="U10" s="37">
        <f t="shared" si="1"/>
        <v>14.876033057851238</v>
      </c>
    </row>
    <row r="11" spans="1:21" ht="18" x14ac:dyDescent="0.35">
      <c r="A11" s="6">
        <v>3</v>
      </c>
      <c r="B11" s="73" t="s">
        <v>140</v>
      </c>
      <c r="C11" s="64">
        <v>43097</v>
      </c>
      <c r="D11" s="35" t="str">
        <f t="shared" ca="1" si="2"/>
        <v xml:space="preserve">56 tháng </v>
      </c>
      <c r="E11" s="70">
        <v>16.5</v>
      </c>
      <c r="F11" s="70">
        <v>107</v>
      </c>
      <c r="G11" s="6" t="s">
        <v>176</v>
      </c>
      <c r="H11" s="6"/>
      <c r="I11" s="6"/>
      <c r="J11" s="6"/>
      <c r="K11" s="6" t="s">
        <v>176</v>
      </c>
      <c r="L11" s="6"/>
      <c r="M11" s="6"/>
      <c r="N11" s="6" t="s">
        <v>176</v>
      </c>
      <c r="O11" s="6"/>
      <c r="P11" s="6"/>
      <c r="Q11" s="6"/>
      <c r="R11" s="6"/>
      <c r="S11" s="6">
        <f t="shared" si="0"/>
        <v>1.07</v>
      </c>
      <c r="T11">
        <f>+S11*S11</f>
        <v>1.1449</v>
      </c>
      <c r="U11" s="37">
        <f t="shared" si="1"/>
        <v>14.411739016507992</v>
      </c>
    </row>
    <row r="12" spans="1:21" ht="18" x14ac:dyDescent="0.35">
      <c r="A12" s="6">
        <v>4</v>
      </c>
      <c r="B12" s="73" t="s">
        <v>141</v>
      </c>
      <c r="C12" s="64">
        <v>42786</v>
      </c>
      <c r="D12" s="35" t="str">
        <f t="shared" ca="1" si="2"/>
        <v xml:space="preserve">67 tháng </v>
      </c>
      <c r="E12" s="70">
        <v>20</v>
      </c>
      <c r="F12" s="70">
        <v>112</v>
      </c>
      <c r="G12" s="6" t="s">
        <v>176</v>
      </c>
      <c r="H12" s="6"/>
      <c r="I12" s="6"/>
      <c r="J12" s="6"/>
      <c r="K12" s="6" t="s">
        <v>176</v>
      </c>
      <c r="L12" s="6"/>
      <c r="M12" s="6"/>
      <c r="N12" s="6" t="s">
        <v>176</v>
      </c>
      <c r="O12" s="6"/>
      <c r="P12" s="6"/>
      <c r="Q12" s="6"/>
      <c r="R12" s="6"/>
      <c r="S12" s="6">
        <f t="shared" si="0"/>
        <v>1.1200000000000001</v>
      </c>
      <c r="T12">
        <f t="shared" si="3"/>
        <v>1.2544000000000002</v>
      </c>
      <c r="U12" s="37">
        <f t="shared" si="1"/>
        <v>15.943877551020407</v>
      </c>
    </row>
    <row r="13" spans="1:21" ht="18" x14ac:dyDescent="0.35">
      <c r="A13" s="6">
        <v>5</v>
      </c>
      <c r="B13" s="74" t="s">
        <v>142</v>
      </c>
      <c r="C13" s="65">
        <v>43017</v>
      </c>
      <c r="D13" s="35" t="str">
        <f t="shared" ca="1" si="2"/>
        <v xml:space="preserve">59 tháng </v>
      </c>
      <c r="E13" s="70">
        <v>20.5</v>
      </c>
      <c r="F13" s="70">
        <v>118</v>
      </c>
      <c r="G13" s="6" t="s">
        <v>176</v>
      </c>
      <c r="H13" s="6"/>
      <c r="I13" s="6"/>
      <c r="J13" s="6"/>
      <c r="K13" s="6" t="s">
        <v>176</v>
      </c>
      <c r="L13" s="6"/>
      <c r="M13" s="6"/>
      <c r="N13" s="6" t="s">
        <v>176</v>
      </c>
      <c r="O13" s="6"/>
      <c r="P13" s="6"/>
      <c r="Q13" s="6"/>
      <c r="R13" s="6"/>
      <c r="S13" s="6">
        <f t="shared" si="0"/>
        <v>1.18</v>
      </c>
      <c r="T13">
        <f t="shared" si="3"/>
        <v>1.3923999999999999</v>
      </c>
      <c r="U13" s="37">
        <f t="shared" si="1"/>
        <v>14.722780810112038</v>
      </c>
    </row>
    <row r="14" spans="1:21" ht="20.399999999999999" customHeight="1" x14ac:dyDescent="0.35">
      <c r="A14" s="6">
        <v>6</v>
      </c>
      <c r="B14" s="73" t="s">
        <v>143</v>
      </c>
      <c r="C14" s="64">
        <v>42881</v>
      </c>
      <c r="D14" s="35" t="str">
        <f t="shared" ca="1" si="2"/>
        <v xml:space="preserve">63 tháng </v>
      </c>
      <c r="E14" s="70">
        <v>17</v>
      </c>
      <c r="F14" s="70">
        <v>112</v>
      </c>
      <c r="G14" s="6" t="s">
        <v>176</v>
      </c>
      <c r="H14" s="6"/>
      <c r="I14" s="6"/>
      <c r="J14" s="6"/>
      <c r="K14" s="6" t="s">
        <v>176</v>
      </c>
      <c r="L14" s="6"/>
      <c r="M14" s="6"/>
      <c r="N14" s="6" t="s">
        <v>176</v>
      </c>
      <c r="O14" s="6"/>
      <c r="P14" s="6"/>
      <c r="Q14" s="6"/>
      <c r="R14" s="6"/>
      <c r="S14" s="6">
        <f t="shared" si="0"/>
        <v>1.1200000000000001</v>
      </c>
      <c r="T14">
        <f t="shared" si="3"/>
        <v>1.2544000000000002</v>
      </c>
      <c r="U14" s="37">
        <f t="shared" si="1"/>
        <v>13.552295918367346</v>
      </c>
    </row>
    <row r="15" spans="1:21" ht="18" x14ac:dyDescent="0.35">
      <c r="A15" s="6">
        <v>7</v>
      </c>
      <c r="B15" s="75" t="s">
        <v>144</v>
      </c>
      <c r="C15" s="66">
        <v>42935</v>
      </c>
      <c r="D15" s="35" t="str">
        <f t="shared" ca="1" si="2"/>
        <v xml:space="preserve">62 tháng </v>
      </c>
      <c r="E15" s="70">
        <v>18</v>
      </c>
      <c r="F15" s="70">
        <v>107</v>
      </c>
      <c r="G15" s="6" t="s">
        <v>176</v>
      </c>
      <c r="H15" s="6"/>
      <c r="I15" s="6"/>
      <c r="J15" s="6"/>
      <c r="K15" s="6" t="s">
        <v>176</v>
      </c>
      <c r="L15" s="6"/>
      <c r="M15" s="6"/>
      <c r="N15" s="6" t="s">
        <v>176</v>
      </c>
      <c r="O15" s="6"/>
      <c r="P15" s="6"/>
      <c r="Q15" s="6"/>
      <c r="R15" s="6"/>
      <c r="S15" s="6">
        <f t="shared" si="0"/>
        <v>1.07</v>
      </c>
      <c r="T15">
        <f t="shared" si="3"/>
        <v>1.1449</v>
      </c>
      <c r="U15" s="37">
        <f t="shared" si="1"/>
        <v>15.721897108917808</v>
      </c>
    </row>
    <row r="16" spans="1:21" ht="18" x14ac:dyDescent="0.35">
      <c r="A16" s="6">
        <v>8</v>
      </c>
      <c r="B16" s="73" t="s">
        <v>145</v>
      </c>
      <c r="C16" s="64">
        <v>42941</v>
      </c>
      <c r="D16" s="35" t="str">
        <f t="shared" ca="1" si="2"/>
        <v xml:space="preserve">61 tháng </v>
      </c>
      <c r="E16" s="70">
        <v>18</v>
      </c>
      <c r="F16" s="70">
        <v>111</v>
      </c>
      <c r="G16" s="6" t="s">
        <v>176</v>
      </c>
      <c r="H16" s="6"/>
      <c r="I16" s="6"/>
      <c r="J16" s="6"/>
      <c r="K16" s="6" t="s">
        <v>176</v>
      </c>
      <c r="L16" s="6"/>
      <c r="M16" s="6"/>
      <c r="N16" s="6" t="s">
        <v>176</v>
      </c>
      <c r="O16" s="6"/>
      <c r="P16" s="6"/>
      <c r="Q16" s="6"/>
      <c r="R16" s="6"/>
      <c r="S16" s="6">
        <f t="shared" si="0"/>
        <v>1.1100000000000001</v>
      </c>
      <c r="T16">
        <f t="shared" si="3"/>
        <v>1.2321000000000002</v>
      </c>
      <c r="U16" s="37">
        <f t="shared" si="1"/>
        <v>14.609203798392985</v>
      </c>
    </row>
    <row r="17" spans="1:21" ht="18" x14ac:dyDescent="0.35">
      <c r="A17" s="6">
        <v>9</v>
      </c>
      <c r="B17" s="73" t="s">
        <v>146</v>
      </c>
      <c r="C17" s="64">
        <v>42906</v>
      </c>
      <c r="D17" s="35" t="str">
        <f t="shared" ca="1" si="2"/>
        <v xml:space="preserve">63 tháng </v>
      </c>
      <c r="E17" s="70">
        <v>22.5</v>
      </c>
      <c r="F17" s="70">
        <v>115</v>
      </c>
      <c r="G17" s="6" t="s">
        <v>176</v>
      </c>
      <c r="H17" s="6"/>
      <c r="I17" s="6"/>
      <c r="J17" s="6"/>
      <c r="K17" s="6" t="s">
        <v>176</v>
      </c>
      <c r="L17" s="6"/>
      <c r="M17" s="6"/>
      <c r="N17" s="6"/>
      <c r="O17" s="6"/>
      <c r="P17" s="6"/>
      <c r="Q17" s="6" t="s">
        <v>176</v>
      </c>
      <c r="R17" s="6"/>
      <c r="S17" s="6">
        <f t="shared" si="0"/>
        <v>1.1499999999999999</v>
      </c>
      <c r="T17">
        <f t="shared" si="3"/>
        <v>1.3224999999999998</v>
      </c>
      <c r="U17" s="37">
        <f t="shared" si="1"/>
        <v>17.013232514177698</v>
      </c>
    </row>
    <row r="18" spans="1:21" ht="21.6" customHeight="1" x14ac:dyDescent="0.35">
      <c r="A18" s="6">
        <v>10</v>
      </c>
      <c r="B18" s="73" t="s">
        <v>147</v>
      </c>
      <c r="C18" s="64">
        <v>42867</v>
      </c>
      <c r="D18" s="35" t="str">
        <f t="shared" ca="1" si="2"/>
        <v xml:space="preserve">64 tháng </v>
      </c>
      <c r="E18" s="70">
        <v>19.5</v>
      </c>
      <c r="F18" s="70">
        <v>114</v>
      </c>
      <c r="G18" s="6" t="s">
        <v>176</v>
      </c>
      <c r="H18" s="6"/>
      <c r="I18" s="6"/>
      <c r="J18" s="6"/>
      <c r="K18" s="6" t="s">
        <v>176</v>
      </c>
      <c r="L18" s="6"/>
      <c r="M18" s="6"/>
      <c r="N18" s="6" t="s">
        <v>176</v>
      </c>
      <c r="O18" s="6"/>
      <c r="P18" s="6"/>
      <c r="Q18" s="6"/>
      <c r="R18" s="6"/>
      <c r="S18" s="6">
        <f t="shared" si="0"/>
        <v>1.1399999999999999</v>
      </c>
      <c r="T18">
        <f t="shared" si="3"/>
        <v>1.2995999999999999</v>
      </c>
      <c r="U18" s="37">
        <f t="shared" si="1"/>
        <v>15.004616805170823</v>
      </c>
    </row>
    <row r="19" spans="1:21" ht="18" x14ac:dyDescent="0.35">
      <c r="A19" s="6">
        <v>11</v>
      </c>
      <c r="B19" s="73" t="s">
        <v>148</v>
      </c>
      <c r="C19" s="64">
        <v>42998</v>
      </c>
      <c r="D19" s="35" t="str">
        <f t="shared" ca="1" si="2"/>
        <v xml:space="preserve">60 tháng </v>
      </c>
      <c r="E19" s="70">
        <v>16</v>
      </c>
      <c r="F19" s="70">
        <v>105</v>
      </c>
      <c r="G19" s="6" t="s">
        <v>176</v>
      </c>
      <c r="H19" s="6"/>
      <c r="I19" s="6"/>
      <c r="J19" s="6"/>
      <c r="K19" s="6" t="s">
        <v>176</v>
      </c>
      <c r="L19" s="6"/>
      <c r="M19" s="6"/>
      <c r="N19" s="6" t="s">
        <v>176</v>
      </c>
      <c r="O19" s="6"/>
      <c r="P19" s="6"/>
      <c r="R19" s="6"/>
      <c r="S19" s="6">
        <f t="shared" si="0"/>
        <v>1.05</v>
      </c>
      <c r="T19">
        <f t="shared" si="3"/>
        <v>1.1025</v>
      </c>
      <c r="U19" s="37">
        <f t="shared" si="1"/>
        <v>14.512471655328797</v>
      </c>
    </row>
    <row r="20" spans="1:21" ht="18" x14ac:dyDescent="0.35">
      <c r="A20" s="6">
        <v>12</v>
      </c>
      <c r="B20" s="74" t="s">
        <v>149</v>
      </c>
      <c r="C20" s="65">
        <v>42792</v>
      </c>
      <c r="D20" s="35" t="str">
        <f t="shared" ca="1" si="2"/>
        <v xml:space="preserve">66 tháng </v>
      </c>
      <c r="E20" s="70">
        <v>20</v>
      </c>
      <c r="F20" s="70">
        <v>117</v>
      </c>
      <c r="G20" s="6" t="s">
        <v>176</v>
      </c>
      <c r="H20" s="6"/>
      <c r="I20" s="6"/>
      <c r="J20" s="6"/>
      <c r="K20" s="6" t="s">
        <v>176</v>
      </c>
      <c r="L20" s="6"/>
      <c r="M20" s="6"/>
      <c r="N20" s="6" t="s">
        <v>176</v>
      </c>
      <c r="O20" s="17"/>
      <c r="P20" s="6"/>
      <c r="Q20" s="6"/>
      <c r="R20" s="6"/>
      <c r="S20" s="6">
        <f t="shared" si="0"/>
        <v>1.17</v>
      </c>
      <c r="T20">
        <f t="shared" si="3"/>
        <v>1.3688999999999998</v>
      </c>
      <c r="U20" s="37">
        <f t="shared" si="1"/>
        <v>14.610271020527433</v>
      </c>
    </row>
    <row r="21" spans="1:21" ht="18" x14ac:dyDescent="0.35">
      <c r="A21" s="6">
        <v>13</v>
      </c>
      <c r="B21" s="73" t="s">
        <v>150</v>
      </c>
      <c r="C21" s="64">
        <v>42780</v>
      </c>
      <c r="D21" s="35" t="str">
        <f t="shared" ca="1" si="2"/>
        <v xml:space="preserve">67 tháng </v>
      </c>
      <c r="E21" s="70">
        <v>21.5</v>
      </c>
      <c r="F21" s="70">
        <v>110</v>
      </c>
      <c r="G21" s="6" t="s">
        <v>176</v>
      </c>
      <c r="H21" s="6"/>
      <c r="I21" s="6"/>
      <c r="J21" s="6"/>
      <c r="K21" s="6" t="s">
        <v>176</v>
      </c>
      <c r="L21" s="6"/>
      <c r="M21" s="6"/>
      <c r="N21" s="6"/>
      <c r="O21" s="6"/>
      <c r="P21" s="6"/>
      <c r="Q21" s="6" t="s">
        <v>176</v>
      </c>
      <c r="R21" s="6"/>
      <c r="S21" s="6">
        <f t="shared" si="0"/>
        <v>1.1000000000000001</v>
      </c>
      <c r="T21">
        <f t="shared" si="3"/>
        <v>1.2100000000000002</v>
      </c>
      <c r="U21" s="37">
        <f t="shared" si="1"/>
        <v>17.76859504132231</v>
      </c>
    </row>
    <row r="22" spans="1:21" ht="21.6" customHeight="1" x14ac:dyDescent="0.35">
      <c r="A22" s="6">
        <v>14</v>
      </c>
      <c r="B22" s="75" t="s">
        <v>151</v>
      </c>
      <c r="C22" s="66">
        <v>43032</v>
      </c>
      <c r="D22" s="35" t="str">
        <f t="shared" ca="1" si="2"/>
        <v xml:space="preserve">58 tháng </v>
      </c>
      <c r="E22" s="70">
        <v>14.5</v>
      </c>
      <c r="F22" s="70">
        <v>108</v>
      </c>
      <c r="G22" s="6" t="s">
        <v>176</v>
      </c>
      <c r="H22" s="6"/>
      <c r="I22" s="6"/>
      <c r="J22" s="6"/>
      <c r="K22" s="6" t="s">
        <v>176</v>
      </c>
      <c r="L22" s="6"/>
      <c r="M22" s="6"/>
      <c r="N22" s="6"/>
      <c r="O22" s="6" t="s">
        <v>176</v>
      </c>
      <c r="P22" s="6"/>
      <c r="Q22" s="6"/>
      <c r="R22" s="6"/>
      <c r="S22" s="6">
        <f t="shared" si="0"/>
        <v>1.08</v>
      </c>
      <c r="T22">
        <f t="shared" si="3"/>
        <v>1.1664000000000001</v>
      </c>
      <c r="U22" s="37">
        <f t="shared" si="1"/>
        <v>12.431412894375857</v>
      </c>
    </row>
    <row r="23" spans="1:21" ht="18" x14ac:dyDescent="0.35">
      <c r="A23" s="6">
        <v>15</v>
      </c>
      <c r="B23" s="73" t="s">
        <v>152</v>
      </c>
      <c r="C23" s="64">
        <v>42921</v>
      </c>
      <c r="D23" s="35" t="str">
        <f t="shared" ca="1" si="2"/>
        <v xml:space="preserve">62 tháng </v>
      </c>
      <c r="E23" s="70">
        <v>17</v>
      </c>
      <c r="F23" s="70">
        <v>107</v>
      </c>
      <c r="G23" s="6" t="s">
        <v>176</v>
      </c>
      <c r="H23" s="6"/>
      <c r="I23" s="6"/>
      <c r="J23" s="6"/>
      <c r="K23" s="6" t="s">
        <v>176</v>
      </c>
      <c r="L23" s="6"/>
      <c r="M23" s="6"/>
      <c r="N23" s="6" t="s">
        <v>176</v>
      </c>
      <c r="O23" s="6"/>
      <c r="P23" s="6"/>
      <c r="Q23" s="6"/>
      <c r="R23" s="6"/>
      <c r="S23" s="6">
        <f t="shared" si="0"/>
        <v>1.07</v>
      </c>
      <c r="T23">
        <f t="shared" si="3"/>
        <v>1.1449</v>
      </c>
      <c r="U23" s="37">
        <f t="shared" si="1"/>
        <v>14.848458380644598</v>
      </c>
    </row>
    <row r="24" spans="1:21" ht="18" x14ac:dyDescent="0.35">
      <c r="A24" s="6">
        <v>16</v>
      </c>
      <c r="B24" s="74" t="s">
        <v>153</v>
      </c>
      <c r="C24" s="65">
        <v>42902</v>
      </c>
      <c r="D24" s="35" t="str">
        <f t="shared" ca="1" si="2"/>
        <v xml:space="preserve">63 tháng </v>
      </c>
      <c r="E24" s="70">
        <v>20</v>
      </c>
      <c r="F24" s="70">
        <v>109</v>
      </c>
      <c r="G24" s="6" t="s">
        <v>176</v>
      </c>
      <c r="H24" s="6"/>
      <c r="I24" s="6"/>
      <c r="J24" s="6"/>
      <c r="K24" s="6" t="s">
        <v>176</v>
      </c>
      <c r="L24" s="6"/>
      <c r="M24" s="6"/>
      <c r="N24" s="6"/>
      <c r="O24" s="6"/>
      <c r="P24" s="6"/>
      <c r="Q24" s="6" t="s">
        <v>176</v>
      </c>
      <c r="R24" s="6"/>
      <c r="S24" s="6">
        <f t="shared" si="0"/>
        <v>1.0900000000000001</v>
      </c>
      <c r="T24">
        <f t="shared" si="3"/>
        <v>1.1881000000000002</v>
      </c>
      <c r="U24" s="37">
        <f t="shared" si="1"/>
        <v>16.833599865331198</v>
      </c>
    </row>
    <row r="25" spans="1:21" ht="18" x14ac:dyDescent="0.35">
      <c r="A25" s="6">
        <v>17</v>
      </c>
      <c r="B25" s="73" t="s">
        <v>154</v>
      </c>
      <c r="C25" s="64">
        <v>43013</v>
      </c>
      <c r="D25" s="35" t="str">
        <f t="shared" ca="1" si="2"/>
        <v xml:space="preserve">59 tháng </v>
      </c>
      <c r="E25" s="70">
        <v>18</v>
      </c>
      <c r="F25" s="70">
        <v>114</v>
      </c>
      <c r="G25" s="6" t="s">
        <v>176</v>
      </c>
      <c r="H25" s="6"/>
      <c r="I25" s="6"/>
      <c r="J25" s="6"/>
      <c r="K25" s="6" t="s">
        <v>176</v>
      </c>
      <c r="L25" s="6"/>
      <c r="M25" s="6"/>
      <c r="N25" s="6" t="s">
        <v>176</v>
      </c>
      <c r="O25" s="6"/>
      <c r="P25" s="6"/>
      <c r="Q25" s="6"/>
      <c r="R25" s="6"/>
      <c r="S25" s="6">
        <f t="shared" si="0"/>
        <v>1.1399999999999999</v>
      </c>
      <c r="T25">
        <f t="shared" si="3"/>
        <v>1.2995999999999999</v>
      </c>
      <c r="U25" s="37">
        <f t="shared" si="1"/>
        <v>13.850415512465375</v>
      </c>
    </row>
    <row r="26" spans="1:21" ht="18" x14ac:dyDescent="0.35">
      <c r="A26" s="6">
        <v>18</v>
      </c>
      <c r="B26" s="73" t="s">
        <v>155</v>
      </c>
      <c r="C26" s="64">
        <v>43070</v>
      </c>
      <c r="D26" s="35" t="str">
        <f t="shared" ca="1" si="2"/>
        <v xml:space="preserve">57 tháng </v>
      </c>
      <c r="E26" s="72">
        <v>18</v>
      </c>
      <c r="F26" s="70">
        <v>106</v>
      </c>
      <c r="G26" s="6" t="s">
        <v>176</v>
      </c>
      <c r="H26" s="6"/>
      <c r="I26" s="6"/>
      <c r="J26" s="6"/>
      <c r="K26" s="6" t="s">
        <v>176</v>
      </c>
      <c r="L26" s="6"/>
      <c r="M26" s="6"/>
      <c r="N26" s="6" t="s">
        <v>176</v>
      </c>
      <c r="O26" s="6"/>
      <c r="P26" s="6"/>
      <c r="Q26" s="6"/>
      <c r="R26" s="6"/>
      <c r="S26" s="6">
        <f t="shared" si="0"/>
        <v>1.06</v>
      </c>
      <c r="T26">
        <f t="shared" si="3"/>
        <v>1.1236000000000002</v>
      </c>
      <c r="U26" s="37">
        <f t="shared" si="1"/>
        <v>16.019935920256316</v>
      </c>
    </row>
    <row r="27" spans="1:21" ht="18" x14ac:dyDescent="0.35">
      <c r="A27" s="6">
        <v>19</v>
      </c>
      <c r="B27" s="73" t="s">
        <v>156</v>
      </c>
      <c r="C27" s="64">
        <v>43007</v>
      </c>
      <c r="D27" s="35" t="str">
        <f t="shared" ca="1" si="2"/>
        <v xml:space="preserve">59 tháng </v>
      </c>
      <c r="E27" s="70">
        <v>13.5</v>
      </c>
      <c r="F27" s="70">
        <v>104</v>
      </c>
      <c r="G27" s="6"/>
      <c r="H27" s="6"/>
      <c r="I27" s="6" t="s">
        <v>176</v>
      </c>
      <c r="J27" s="6"/>
      <c r="K27" s="6" t="s">
        <v>176</v>
      </c>
      <c r="L27" s="6"/>
      <c r="M27" s="6"/>
      <c r="N27" s="6"/>
      <c r="O27" s="6"/>
      <c r="P27" s="6" t="s">
        <v>176</v>
      </c>
      <c r="Q27" s="6"/>
      <c r="R27" s="6"/>
      <c r="S27" s="6">
        <f t="shared" si="0"/>
        <v>1.04</v>
      </c>
      <c r="T27">
        <f t="shared" si="3"/>
        <v>1.0816000000000001</v>
      </c>
      <c r="U27" s="37">
        <f t="shared" si="1"/>
        <v>12.481508875739644</v>
      </c>
    </row>
    <row r="28" spans="1:21" ht="18" x14ac:dyDescent="0.35">
      <c r="A28" s="6">
        <v>20</v>
      </c>
      <c r="B28" s="75" t="s">
        <v>157</v>
      </c>
      <c r="C28" s="66">
        <v>42917</v>
      </c>
      <c r="D28" s="35" t="str">
        <f t="shared" ca="1" si="2"/>
        <v xml:space="preserve">62 tháng </v>
      </c>
      <c r="E28" s="70">
        <v>19.5</v>
      </c>
      <c r="F28" s="70">
        <v>113</v>
      </c>
      <c r="G28" s="6" t="s">
        <v>176</v>
      </c>
      <c r="H28" s="6"/>
      <c r="I28" s="6"/>
      <c r="J28" s="6"/>
      <c r="K28" s="6" t="s">
        <v>176</v>
      </c>
      <c r="L28" s="6"/>
      <c r="M28" s="6"/>
      <c r="N28" s="6" t="s">
        <v>176</v>
      </c>
      <c r="O28" s="6"/>
      <c r="P28" s="6"/>
      <c r="Q28" s="6"/>
      <c r="R28" s="6"/>
      <c r="S28" s="6">
        <f t="shared" si="0"/>
        <v>1.1299999999999999</v>
      </c>
      <c r="T28">
        <f t="shared" si="3"/>
        <v>1.2768999999999997</v>
      </c>
      <c r="U28" s="37">
        <f t="shared" si="1"/>
        <v>15.271360325789024</v>
      </c>
    </row>
    <row r="29" spans="1:21" ht="20.399999999999999" customHeight="1" x14ac:dyDescent="0.35">
      <c r="A29" s="6">
        <v>21</v>
      </c>
      <c r="B29" s="73" t="s">
        <v>158</v>
      </c>
      <c r="C29" s="64">
        <v>42793</v>
      </c>
      <c r="D29" s="35" t="str">
        <f t="shared" ca="1" si="2"/>
        <v xml:space="preserve">66 tháng </v>
      </c>
      <c r="E29" s="70">
        <v>19</v>
      </c>
      <c r="F29" s="70">
        <v>113</v>
      </c>
      <c r="G29" s="6" t="s">
        <v>176</v>
      </c>
      <c r="H29" s="6"/>
      <c r="J29" s="6"/>
      <c r="K29" s="6" t="s">
        <v>176</v>
      </c>
      <c r="L29" s="6"/>
      <c r="M29" s="6"/>
      <c r="N29" s="6" t="s">
        <v>176</v>
      </c>
      <c r="P29" s="6"/>
      <c r="Q29" s="6"/>
      <c r="R29" s="6"/>
      <c r="S29" s="6">
        <f t="shared" si="0"/>
        <v>1.1299999999999999</v>
      </c>
      <c r="T29">
        <f t="shared" si="3"/>
        <v>1.2768999999999997</v>
      </c>
      <c r="U29" s="37">
        <f t="shared" si="1"/>
        <v>14.879786984102125</v>
      </c>
    </row>
    <row r="30" spans="1:21" ht="18" x14ac:dyDescent="0.35">
      <c r="A30" s="6">
        <v>22</v>
      </c>
      <c r="B30" s="73" t="s">
        <v>159</v>
      </c>
      <c r="C30" s="64">
        <v>42962</v>
      </c>
      <c r="D30" s="35" t="str">
        <f t="shared" ca="1" si="2"/>
        <v xml:space="preserve">61 tháng </v>
      </c>
      <c r="E30" s="70">
        <v>18.5</v>
      </c>
      <c r="F30" s="70">
        <v>107</v>
      </c>
      <c r="G30" s="6" t="s">
        <v>176</v>
      </c>
      <c r="H30" s="6"/>
      <c r="I30" s="6"/>
      <c r="J30" s="6"/>
      <c r="K30" s="6" t="s">
        <v>176</v>
      </c>
      <c r="L30" s="6"/>
      <c r="M30" s="6"/>
      <c r="N30" s="6"/>
      <c r="O30" s="6"/>
      <c r="P30" s="6"/>
      <c r="Q30" s="6" t="s">
        <v>176</v>
      </c>
      <c r="R30" s="6"/>
      <c r="S30" s="6">
        <f t="shared" si="0"/>
        <v>1.07</v>
      </c>
      <c r="T30">
        <f t="shared" si="3"/>
        <v>1.1449</v>
      </c>
      <c r="U30" s="37">
        <f>E30/S30</f>
        <v>17.289719626168225</v>
      </c>
    </row>
    <row r="31" spans="1:21" ht="19.2" customHeight="1" x14ac:dyDescent="0.35">
      <c r="A31" s="6">
        <v>23</v>
      </c>
      <c r="B31" s="73" t="s">
        <v>160</v>
      </c>
      <c r="C31" s="64">
        <v>42940</v>
      </c>
      <c r="D31" s="35" t="str">
        <f t="shared" ca="1" si="2"/>
        <v xml:space="preserve">61 tháng </v>
      </c>
      <c r="E31" s="70">
        <v>17</v>
      </c>
      <c r="F31" s="70">
        <v>113</v>
      </c>
      <c r="G31" s="6" t="s">
        <v>176</v>
      </c>
      <c r="H31" s="6"/>
      <c r="I31" s="6"/>
      <c r="J31" s="6"/>
      <c r="K31" s="6" t="s">
        <v>176</v>
      </c>
      <c r="L31" s="6"/>
      <c r="M31" s="6"/>
      <c r="N31" s="6" t="s">
        <v>176</v>
      </c>
      <c r="O31" s="6"/>
      <c r="P31" s="6"/>
      <c r="Q31" s="6"/>
      <c r="R31" s="6"/>
      <c r="S31" s="6">
        <f t="shared" si="0"/>
        <v>1.1299999999999999</v>
      </c>
      <c r="T31">
        <f t="shared" si="3"/>
        <v>1.2768999999999997</v>
      </c>
      <c r="U31" s="37">
        <f t="shared" si="1"/>
        <v>13.313493617354533</v>
      </c>
    </row>
    <row r="32" spans="1:21" ht="18" x14ac:dyDescent="0.35">
      <c r="A32" s="6">
        <v>24</v>
      </c>
      <c r="B32" s="73" t="s">
        <v>161</v>
      </c>
      <c r="C32" s="64">
        <v>42875</v>
      </c>
      <c r="D32" s="35" t="str">
        <f t="shared" ca="1" si="2"/>
        <v xml:space="preserve">64 tháng </v>
      </c>
      <c r="E32" s="70">
        <v>17</v>
      </c>
      <c r="F32" s="70">
        <v>113</v>
      </c>
      <c r="G32" s="6" t="s">
        <v>176</v>
      </c>
      <c r="H32" s="6"/>
      <c r="I32" s="6"/>
      <c r="J32" s="6"/>
      <c r="K32" s="6" t="s">
        <v>176</v>
      </c>
      <c r="L32" s="6"/>
      <c r="M32" s="6"/>
      <c r="N32" s="6" t="s">
        <v>176</v>
      </c>
      <c r="O32" s="6"/>
      <c r="P32" s="6"/>
      <c r="Q32" s="6"/>
      <c r="R32" s="6"/>
      <c r="S32" s="6">
        <f t="shared" si="0"/>
        <v>1.1299999999999999</v>
      </c>
      <c r="T32">
        <f t="shared" si="3"/>
        <v>1.2768999999999997</v>
      </c>
      <c r="U32" s="37">
        <f t="shared" si="1"/>
        <v>13.313493617354533</v>
      </c>
    </row>
    <row r="33" spans="1:21" ht="18" x14ac:dyDescent="0.35">
      <c r="A33" s="6">
        <v>25</v>
      </c>
      <c r="B33" s="74" t="s">
        <v>162</v>
      </c>
      <c r="C33" s="65">
        <v>42984</v>
      </c>
      <c r="D33" s="35" t="str">
        <f t="shared" ca="1" si="2"/>
        <v xml:space="preserve">60 tháng </v>
      </c>
      <c r="E33" s="70">
        <v>14.5</v>
      </c>
      <c r="F33" s="70">
        <v>104</v>
      </c>
      <c r="G33" s="6" t="s">
        <v>176</v>
      </c>
      <c r="H33" s="6"/>
      <c r="J33" s="6"/>
      <c r="K33" s="6" t="s">
        <v>176</v>
      </c>
      <c r="L33" s="6"/>
      <c r="M33" s="6"/>
      <c r="N33" s="6" t="s">
        <v>176</v>
      </c>
      <c r="O33" s="6"/>
      <c r="P33" s="6"/>
      <c r="Q33" s="6"/>
      <c r="R33" s="6"/>
      <c r="S33" s="6">
        <f t="shared" si="0"/>
        <v>1.04</v>
      </c>
      <c r="T33">
        <f t="shared" si="3"/>
        <v>1.0816000000000001</v>
      </c>
      <c r="U33" s="37">
        <f t="shared" si="1"/>
        <v>13.406065088757394</v>
      </c>
    </row>
    <row r="34" spans="1:21" ht="18" x14ac:dyDescent="0.35">
      <c r="A34" s="6">
        <v>26</v>
      </c>
      <c r="B34" s="73" t="s">
        <v>163</v>
      </c>
      <c r="C34" s="64">
        <v>43062</v>
      </c>
      <c r="D34" s="35" t="str">
        <f t="shared" ca="1" si="2"/>
        <v xml:space="preserve">57 tháng </v>
      </c>
      <c r="E34" s="70">
        <v>14</v>
      </c>
      <c r="F34" s="70">
        <v>102</v>
      </c>
      <c r="G34" s="6" t="s">
        <v>176</v>
      </c>
      <c r="H34" s="6"/>
      <c r="I34" s="6"/>
      <c r="J34" s="6"/>
      <c r="K34" s="6" t="s">
        <v>176</v>
      </c>
      <c r="L34" s="6"/>
      <c r="M34" s="6"/>
      <c r="N34" s="6" t="s">
        <v>176</v>
      </c>
      <c r="O34" s="6"/>
      <c r="P34" s="6"/>
      <c r="Q34" s="6"/>
      <c r="R34" s="6"/>
      <c r="S34" s="6">
        <f t="shared" si="0"/>
        <v>1.02</v>
      </c>
      <c r="T34">
        <f t="shared" si="3"/>
        <v>1.0404</v>
      </c>
      <c r="U34" s="37">
        <f t="shared" si="1"/>
        <v>13.456362937331795</v>
      </c>
    </row>
    <row r="35" spans="1:21" ht="20.399999999999999" customHeight="1" x14ac:dyDescent="0.35">
      <c r="A35" s="6">
        <v>27</v>
      </c>
      <c r="B35" s="73" t="s">
        <v>164</v>
      </c>
      <c r="C35" s="64">
        <v>43010</v>
      </c>
      <c r="D35" s="35" t="str">
        <f t="shared" ca="1" si="2"/>
        <v xml:space="preserve">59 tháng </v>
      </c>
      <c r="E35" s="70">
        <v>19</v>
      </c>
      <c r="F35" s="70">
        <v>113</v>
      </c>
      <c r="G35" s="6" t="s">
        <v>176</v>
      </c>
      <c r="H35" s="6"/>
      <c r="I35" s="6"/>
      <c r="J35" s="6"/>
      <c r="K35" s="6" t="s">
        <v>176</v>
      </c>
      <c r="L35" s="6"/>
      <c r="M35" s="6"/>
      <c r="N35" s="6" t="s">
        <v>176</v>
      </c>
      <c r="O35" s="6"/>
      <c r="P35" s="6"/>
      <c r="Q35" s="6"/>
      <c r="R35" s="6"/>
      <c r="S35" s="6">
        <f t="shared" si="0"/>
        <v>1.1299999999999999</v>
      </c>
      <c r="T35">
        <f t="shared" si="3"/>
        <v>1.2768999999999997</v>
      </c>
      <c r="U35" s="37">
        <f t="shared" si="1"/>
        <v>14.879786984102125</v>
      </c>
    </row>
    <row r="36" spans="1:21" ht="20.399999999999999" customHeight="1" x14ac:dyDescent="0.35">
      <c r="A36" s="6">
        <v>28</v>
      </c>
      <c r="B36" s="73" t="s">
        <v>165</v>
      </c>
      <c r="C36" s="64">
        <v>42886</v>
      </c>
      <c r="D36" s="35" t="str">
        <f t="shared" ca="1" si="2"/>
        <v xml:space="preserve">63 tháng </v>
      </c>
      <c r="E36" s="70">
        <v>16</v>
      </c>
      <c r="F36" s="70">
        <v>107</v>
      </c>
      <c r="G36" s="6" t="s">
        <v>176</v>
      </c>
      <c r="H36" s="6"/>
      <c r="I36" s="6"/>
      <c r="J36" s="6"/>
      <c r="K36" s="6" t="s">
        <v>176</v>
      </c>
      <c r="L36" s="6"/>
      <c r="M36" s="6"/>
      <c r="N36" s="6" t="s">
        <v>176</v>
      </c>
      <c r="O36" s="6"/>
      <c r="P36" s="6"/>
      <c r="Q36" s="6"/>
      <c r="R36" s="6"/>
      <c r="S36" s="6">
        <f t="shared" si="0"/>
        <v>1.07</v>
      </c>
      <c r="T36">
        <f t="shared" si="3"/>
        <v>1.1449</v>
      </c>
      <c r="U36" s="37">
        <f t="shared" si="1"/>
        <v>13.975019652371385</v>
      </c>
    </row>
    <row r="37" spans="1:21" ht="21" customHeight="1" x14ac:dyDescent="0.35">
      <c r="A37" s="6">
        <v>29</v>
      </c>
      <c r="B37" s="75" t="s">
        <v>166</v>
      </c>
      <c r="C37" s="66">
        <v>42950</v>
      </c>
      <c r="D37" s="35" t="str">
        <f t="shared" ca="1" si="2"/>
        <v xml:space="preserve">61 tháng </v>
      </c>
      <c r="E37" s="70">
        <v>15</v>
      </c>
      <c r="F37" s="70">
        <v>109</v>
      </c>
      <c r="G37" s="6" t="s">
        <v>176</v>
      </c>
      <c r="H37" s="6"/>
      <c r="I37" s="6"/>
      <c r="J37" s="6"/>
      <c r="K37" s="6" t="s">
        <v>176</v>
      </c>
      <c r="L37" s="6"/>
      <c r="M37" s="6"/>
      <c r="N37" s="6"/>
      <c r="O37" s="6" t="s">
        <v>176</v>
      </c>
      <c r="P37" s="6"/>
      <c r="Q37" s="6"/>
      <c r="R37" s="6"/>
      <c r="S37" s="6">
        <f t="shared" si="0"/>
        <v>1.0900000000000001</v>
      </c>
      <c r="T37">
        <f t="shared" si="3"/>
        <v>1.1881000000000002</v>
      </c>
      <c r="U37" s="37">
        <f t="shared" si="1"/>
        <v>12.6251998989984</v>
      </c>
    </row>
    <row r="38" spans="1:21" ht="18" x14ac:dyDescent="0.35">
      <c r="A38" s="6">
        <v>30</v>
      </c>
      <c r="B38" s="75" t="s">
        <v>167</v>
      </c>
      <c r="C38" s="66">
        <v>42811</v>
      </c>
      <c r="D38" s="35" t="str">
        <f t="shared" ca="1" si="2"/>
        <v xml:space="preserve">66 tháng </v>
      </c>
      <c r="E38" s="70">
        <v>16</v>
      </c>
      <c r="F38" s="70">
        <v>110</v>
      </c>
      <c r="G38" s="6" t="s">
        <v>176</v>
      </c>
      <c r="H38" s="6"/>
      <c r="I38" s="6"/>
      <c r="J38" s="6"/>
      <c r="K38" s="6" t="s">
        <v>176</v>
      </c>
      <c r="L38" s="6"/>
      <c r="M38" s="6"/>
      <c r="N38" s="6" t="s">
        <v>176</v>
      </c>
      <c r="O38" s="6"/>
      <c r="P38" s="6"/>
      <c r="Q38" s="6"/>
      <c r="R38" s="6"/>
      <c r="S38" s="6">
        <f t="shared" si="0"/>
        <v>1.1000000000000001</v>
      </c>
      <c r="T38">
        <f t="shared" si="3"/>
        <v>1.2100000000000002</v>
      </c>
      <c r="U38" s="37">
        <f t="shared" si="1"/>
        <v>13.223140495867767</v>
      </c>
    </row>
    <row r="39" spans="1:21" ht="18" x14ac:dyDescent="0.35">
      <c r="A39" s="6">
        <v>31</v>
      </c>
      <c r="B39" s="73" t="s">
        <v>168</v>
      </c>
      <c r="C39" s="64">
        <v>43087</v>
      </c>
      <c r="D39" s="35" t="str">
        <f t="shared" ca="1" si="2"/>
        <v xml:space="preserve">57 tháng </v>
      </c>
      <c r="E39" s="70">
        <v>15.5</v>
      </c>
      <c r="F39" s="70">
        <v>105</v>
      </c>
      <c r="G39" s="6" t="s">
        <v>176</v>
      </c>
      <c r="H39" s="6"/>
      <c r="I39" s="6"/>
      <c r="J39" s="6"/>
      <c r="K39" s="6" t="s">
        <v>176</v>
      </c>
      <c r="L39" s="6"/>
      <c r="M39" s="6"/>
      <c r="N39" s="6" t="s">
        <v>176</v>
      </c>
      <c r="O39" s="6"/>
      <c r="P39" s="6"/>
      <c r="Q39" s="6"/>
      <c r="R39" s="6"/>
      <c r="S39" s="6">
        <f t="shared" si="0"/>
        <v>1.05</v>
      </c>
      <c r="T39">
        <f t="shared" si="3"/>
        <v>1.1025</v>
      </c>
      <c r="U39" s="37">
        <f t="shared" si="1"/>
        <v>14.058956916099772</v>
      </c>
    </row>
    <row r="40" spans="1:21" ht="18" x14ac:dyDescent="0.35">
      <c r="A40" s="6">
        <v>32</v>
      </c>
      <c r="B40" s="73" t="s">
        <v>169</v>
      </c>
      <c r="C40" s="64">
        <v>43048</v>
      </c>
      <c r="D40" s="35" t="str">
        <f t="shared" ca="1" si="2"/>
        <v xml:space="preserve">58 tháng </v>
      </c>
      <c r="E40" s="70">
        <v>19.5</v>
      </c>
      <c r="F40" s="70">
        <v>106</v>
      </c>
      <c r="G40" s="6" t="s">
        <v>176</v>
      </c>
      <c r="H40" s="6"/>
      <c r="I40" s="6"/>
      <c r="J40" s="6"/>
      <c r="K40" s="6" t="s">
        <v>176</v>
      </c>
      <c r="L40" s="6"/>
      <c r="M40" s="6"/>
      <c r="N40" s="6" t="s">
        <v>176</v>
      </c>
      <c r="O40" s="6"/>
      <c r="P40" s="6"/>
      <c r="Q40" s="6"/>
      <c r="R40" s="6"/>
      <c r="S40" s="6">
        <f t="shared" si="0"/>
        <v>1.06</v>
      </c>
      <c r="T40">
        <f t="shared" si="3"/>
        <v>1.1236000000000002</v>
      </c>
      <c r="U40" s="37">
        <f t="shared" si="1"/>
        <v>17.354930580277678</v>
      </c>
    </row>
    <row r="41" spans="1:21" ht="18" x14ac:dyDescent="0.35">
      <c r="A41" s="6">
        <v>33</v>
      </c>
      <c r="B41" s="73" t="s">
        <v>170</v>
      </c>
      <c r="C41" s="64">
        <v>42781</v>
      </c>
      <c r="D41" s="35" t="str">
        <f t="shared" ca="1" si="2"/>
        <v xml:space="preserve">67 tháng </v>
      </c>
      <c r="E41" s="70">
        <v>17</v>
      </c>
      <c r="F41" s="70">
        <v>109</v>
      </c>
      <c r="G41" s="6" t="s">
        <v>176</v>
      </c>
      <c r="H41" s="6"/>
      <c r="I41" s="6"/>
      <c r="J41" s="6"/>
      <c r="K41" s="6" t="s">
        <v>176</v>
      </c>
      <c r="L41" s="6"/>
      <c r="M41" s="6"/>
      <c r="N41" s="6" t="s">
        <v>176</v>
      </c>
      <c r="O41" s="6"/>
      <c r="P41" s="6"/>
      <c r="Q41" s="6"/>
      <c r="R41" s="6"/>
      <c r="S41" s="6">
        <f t="shared" si="0"/>
        <v>1.0900000000000001</v>
      </c>
      <c r="T41">
        <f t="shared" si="3"/>
        <v>1.1881000000000002</v>
      </c>
      <c r="U41" s="37">
        <f t="shared" si="1"/>
        <v>14.308559885531519</v>
      </c>
    </row>
    <row r="42" spans="1:21" ht="18" x14ac:dyDescent="0.35">
      <c r="A42" s="6">
        <v>34</v>
      </c>
      <c r="B42" s="76" t="s">
        <v>171</v>
      </c>
      <c r="C42" s="64">
        <v>42920</v>
      </c>
      <c r="D42" s="35" t="str">
        <f t="shared" ca="1" si="2"/>
        <v xml:space="preserve">62 tháng </v>
      </c>
      <c r="E42" s="70">
        <v>27</v>
      </c>
      <c r="F42" s="70">
        <v>118</v>
      </c>
      <c r="G42" s="6"/>
      <c r="H42" s="6" t="s">
        <v>176</v>
      </c>
      <c r="I42" s="6"/>
      <c r="J42" s="6"/>
      <c r="K42" s="6" t="s">
        <v>176</v>
      </c>
      <c r="L42" s="6"/>
      <c r="M42" s="6"/>
      <c r="N42" s="6"/>
      <c r="O42" s="6"/>
      <c r="P42" s="6"/>
      <c r="Q42" s="6"/>
      <c r="R42" s="6" t="s">
        <v>176</v>
      </c>
      <c r="S42" s="6">
        <f t="shared" si="0"/>
        <v>1.18</v>
      </c>
      <c r="T42">
        <f t="shared" si="3"/>
        <v>1.3923999999999999</v>
      </c>
      <c r="U42" s="37">
        <f t="shared" si="1"/>
        <v>19.390979603562197</v>
      </c>
    </row>
    <row r="43" spans="1:21" ht="18" x14ac:dyDescent="0.35">
      <c r="A43" s="6">
        <v>35</v>
      </c>
      <c r="B43" s="73" t="s">
        <v>172</v>
      </c>
      <c r="C43" s="64">
        <v>43006</v>
      </c>
      <c r="D43" s="35" t="str">
        <f t="shared" ca="1" si="2"/>
        <v xml:space="preserve">59 tháng </v>
      </c>
      <c r="E43" s="70">
        <v>16</v>
      </c>
      <c r="F43" s="70">
        <v>108</v>
      </c>
      <c r="G43" s="6" t="s">
        <v>176</v>
      </c>
      <c r="H43" s="6"/>
      <c r="I43" s="6"/>
      <c r="J43" s="6"/>
      <c r="K43" s="6" t="s">
        <v>176</v>
      </c>
      <c r="L43" s="6"/>
      <c r="M43" s="6"/>
      <c r="N43" s="6" t="s">
        <v>176</v>
      </c>
      <c r="O43" s="6"/>
      <c r="P43" s="6"/>
      <c r="R43" s="6"/>
      <c r="S43" s="6">
        <f t="shared" si="0"/>
        <v>1.08</v>
      </c>
      <c r="T43">
        <f t="shared" si="3"/>
        <v>1.1664000000000001</v>
      </c>
      <c r="U43" s="37">
        <f t="shared" si="1"/>
        <v>13.717421124828531</v>
      </c>
    </row>
    <row r="44" spans="1:21" ht="18" x14ac:dyDescent="0.35">
      <c r="A44" s="6">
        <v>36</v>
      </c>
      <c r="B44" s="77" t="s">
        <v>173</v>
      </c>
      <c r="C44" s="67">
        <v>43010</v>
      </c>
      <c r="D44" s="35" t="str">
        <f t="shared" ca="1" si="2"/>
        <v xml:space="preserve">59 tháng </v>
      </c>
      <c r="E44" s="70">
        <v>12.5</v>
      </c>
      <c r="F44" s="70">
        <v>102</v>
      </c>
      <c r="G44" s="6"/>
      <c r="H44" s="6"/>
      <c r="I44" s="6" t="s">
        <v>176</v>
      </c>
      <c r="J44" s="6"/>
      <c r="K44" s="6" t="s">
        <v>176</v>
      </c>
      <c r="L44" s="6"/>
      <c r="M44" s="6"/>
      <c r="N44" s="6"/>
      <c r="O44" s="6" t="s">
        <v>176</v>
      </c>
      <c r="P44" s="6"/>
      <c r="Q44" s="6"/>
      <c r="R44" s="6"/>
      <c r="S44" s="6">
        <f t="shared" si="0"/>
        <v>1.02</v>
      </c>
      <c r="T44">
        <f t="shared" si="3"/>
        <v>1.0404</v>
      </c>
      <c r="U44" s="37">
        <f t="shared" si="1"/>
        <v>12.014609765474818</v>
      </c>
    </row>
    <row r="45" spans="1:21" ht="18" x14ac:dyDescent="0.35">
      <c r="A45" s="6">
        <v>37</v>
      </c>
      <c r="B45" s="73" t="s">
        <v>174</v>
      </c>
      <c r="C45" s="68">
        <v>43065</v>
      </c>
      <c r="D45" s="35" t="str">
        <f t="shared" ca="1" si="2"/>
        <v xml:space="preserve">57 tháng </v>
      </c>
      <c r="E45" s="70">
        <v>11.5</v>
      </c>
      <c r="F45" s="70">
        <v>102</v>
      </c>
      <c r="G45" s="6"/>
      <c r="H45" s="6"/>
      <c r="I45" s="6"/>
      <c r="J45" s="6" t="s">
        <v>176</v>
      </c>
      <c r="K45" s="6" t="s">
        <v>176</v>
      </c>
      <c r="L45" s="6"/>
      <c r="M45" s="6"/>
      <c r="N45" s="6"/>
      <c r="O45" s="6"/>
      <c r="P45" s="6" t="s">
        <v>176</v>
      </c>
      <c r="Q45" s="6"/>
      <c r="R45" s="6"/>
      <c r="S45" s="6">
        <f t="shared" si="0"/>
        <v>1.02</v>
      </c>
      <c r="T45">
        <f t="shared" si="3"/>
        <v>1.0404</v>
      </c>
      <c r="U45" s="37">
        <f t="shared" si="1"/>
        <v>11.053440984236833</v>
      </c>
    </row>
    <row r="46" spans="1:21" ht="18" x14ac:dyDescent="0.35">
      <c r="A46" s="6"/>
      <c r="B46" s="23"/>
      <c r="C46" s="36"/>
      <c r="D46" s="2"/>
      <c r="E46" s="11"/>
      <c r="F46" s="11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U46" s="8"/>
    </row>
    <row r="47" spans="1:21" ht="19.8" customHeight="1" x14ac:dyDescent="0.3">
      <c r="A47" s="6"/>
      <c r="B47" s="39" t="s">
        <v>1</v>
      </c>
      <c r="C47" s="13"/>
      <c r="D47" s="5"/>
      <c r="E47" s="6"/>
      <c r="F47" s="6"/>
      <c r="G47" s="28">
        <f>+COUNTIF(G9:G45,"x")</f>
        <v>33</v>
      </c>
      <c r="H47" s="39">
        <f t="shared" ref="H47:R47" si="4">+COUNTIF(H9:H45,"x")</f>
        <v>1</v>
      </c>
      <c r="I47" s="39">
        <f t="shared" si="4"/>
        <v>2</v>
      </c>
      <c r="J47" s="39">
        <f t="shared" si="4"/>
        <v>1</v>
      </c>
      <c r="K47" s="39">
        <f t="shared" si="4"/>
        <v>37</v>
      </c>
      <c r="L47" s="39">
        <f t="shared" si="4"/>
        <v>0</v>
      </c>
      <c r="M47" s="39">
        <f t="shared" si="4"/>
        <v>0</v>
      </c>
      <c r="N47" s="39">
        <f t="shared" si="4"/>
        <v>26</v>
      </c>
      <c r="O47" s="39">
        <f t="shared" si="4"/>
        <v>4</v>
      </c>
      <c r="P47" s="39">
        <f t="shared" si="4"/>
        <v>2</v>
      </c>
      <c r="Q47" s="39">
        <f t="shared" si="4"/>
        <v>4</v>
      </c>
      <c r="R47" s="39">
        <f t="shared" si="4"/>
        <v>1</v>
      </c>
      <c r="S47" s="6"/>
      <c r="T47" s="2"/>
      <c r="U47" s="2"/>
    </row>
    <row r="48" spans="1:21" ht="22.2" customHeight="1" x14ac:dyDescent="0.3">
      <c r="A48" s="6"/>
      <c r="B48" s="7" t="s">
        <v>20</v>
      </c>
      <c r="C48" s="14"/>
      <c r="D48" s="4"/>
      <c r="E48" s="6"/>
      <c r="F48" s="6"/>
      <c r="G48" s="69">
        <f>G47/37</f>
        <v>0.89189189189189189</v>
      </c>
      <c r="H48" s="69">
        <f t="shared" ref="H48:R48" si="5">H47/37</f>
        <v>2.7027027027027029E-2</v>
      </c>
      <c r="I48" s="69">
        <f t="shared" si="5"/>
        <v>5.4054054054054057E-2</v>
      </c>
      <c r="J48" s="69">
        <f t="shared" si="5"/>
        <v>2.7027027027027029E-2</v>
      </c>
      <c r="K48" s="69">
        <f t="shared" si="5"/>
        <v>1</v>
      </c>
      <c r="L48" s="69">
        <f t="shared" si="5"/>
        <v>0</v>
      </c>
      <c r="M48" s="69">
        <f t="shared" si="5"/>
        <v>0</v>
      </c>
      <c r="N48" s="69">
        <f t="shared" si="5"/>
        <v>0.70270270270270274</v>
      </c>
      <c r="O48" s="69">
        <f t="shared" si="5"/>
        <v>0.10810810810810811</v>
      </c>
      <c r="P48" s="69">
        <f t="shared" si="5"/>
        <v>5.4054054054054057E-2</v>
      </c>
      <c r="Q48" s="69">
        <f t="shared" si="5"/>
        <v>0.10810810810810811</v>
      </c>
      <c r="R48" s="69">
        <f t="shared" si="5"/>
        <v>2.7027027027027029E-2</v>
      </c>
      <c r="S48" s="2"/>
      <c r="T48" s="2"/>
      <c r="U48" s="2"/>
    </row>
  </sheetData>
  <mergeCells count="26">
    <mergeCell ref="S5:S8"/>
    <mergeCell ref="T5:T8"/>
    <mergeCell ref="U5:U8"/>
    <mergeCell ref="G6:J6"/>
    <mergeCell ref="K6:M6"/>
    <mergeCell ref="N6:R6"/>
    <mergeCell ref="G7:G8"/>
    <mergeCell ref="I7:J7"/>
    <mergeCell ref="K7:K8"/>
    <mergeCell ref="L7:M7"/>
    <mergeCell ref="N7:N8"/>
    <mergeCell ref="O7:P7"/>
    <mergeCell ref="Q7:Q8"/>
    <mergeCell ref="R7:R8"/>
    <mergeCell ref="H7:H8"/>
    <mergeCell ref="A1:I1"/>
    <mergeCell ref="A2:I2"/>
    <mergeCell ref="A3:R3"/>
    <mergeCell ref="A4:R4"/>
    <mergeCell ref="A5:A8"/>
    <mergeCell ref="B5:B8"/>
    <mergeCell ref="C5:C8"/>
    <mergeCell ref="D5:D8"/>
    <mergeCell ref="E5:E8"/>
    <mergeCell ref="F5:F8"/>
    <mergeCell ref="G5:R5"/>
  </mergeCells>
  <pageMargins left="0.7" right="0.7" top="0.75" bottom="0.6" header="0.3" footer="0.5699999999999999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opLeftCell="A2" zoomScale="85" zoomScaleNormal="85" workbookViewId="0">
      <selection activeCell="A9" sqref="A9:XFD26"/>
    </sheetView>
  </sheetViews>
  <sheetFormatPr defaultRowHeight="14.4" x14ac:dyDescent="0.3"/>
  <cols>
    <col min="1" max="1" width="4.44140625" customWidth="1"/>
    <col min="2" max="2" width="22.88671875" customWidth="1"/>
    <col min="3" max="3" width="12" customWidth="1"/>
    <col min="4" max="4" width="9.109375" customWidth="1"/>
    <col min="5" max="6" width="7.109375" customWidth="1"/>
    <col min="7" max="7" width="5.6640625" customWidth="1"/>
    <col min="8" max="9" width="6.44140625" customWidth="1"/>
    <col min="10" max="10" width="6.44140625" hidden="1" customWidth="1"/>
    <col min="11" max="12" width="6.44140625" customWidth="1"/>
    <col min="13" max="13" width="6.44140625" hidden="1" customWidth="1"/>
    <col min="14" max="15" width="6.44140625" customWidth="1"/>
    <col min="16" max="16" width="6.44140625" hidden="1" customWidth="1"/>
    <col min="17" max="18" width="6.44140625" customWidth="1"/>
    <col min="19" max="19" width="11" hidden="1" customWidth="1"/>
    <col min="20" max="20" width="0" hidden="1" customWidth="1"/>
    <col min="21" max="21" width="10.88671875" bestFit="1" customWidth="1"/>
  </cols>
  <sheetData>
    <row r="1" spans="1:21" ht="18" x14ac:dyDescent="0.35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  <c r="P1" s="1"/>
      <c r="Q1" s="1"/>
      <c r="R1" s="1"/>
    </row>
    <row r="2" spans="1:21" ht="18" x14ac:dyDescent="0.35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1"/>
      <c r="K2" s="1"/>
      <c r="L2" s="1"/>
      <c r="M2" s="1"/>
      <c r="N2" s="1"/>
      <c r="O2" s="1"/>
      <c r="P2" s="1"/>
      <c r="Q2" s="1"/>
      <c r="R2" s="1"/>
    </row>
    <row r="3" spans="1:21" ht="17.399999999999999" x14ac:dyDescent="0.3">
      <c r="A3" s="41" t="s">
        <v>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21" ht="17.399999999999999" x14ac:dyDescent="0.3">
      <c r="A4" s="40" t="s">
        <v>138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1" ht="17.399999999999999" x14ac:dyDescent="0.3">
      <c r="A5" s="42" t="s">
        <v>0</v>
      </c>
      <c r="B5" s="42" t="s">
        <v>4</v>
      </c>
      <c r="C5" s="43" t="s">
        <v>5</v>
      </c>
      <c r="D5" s="45" t="s">
        <v>22</v>
      </c>
      <c r="E5" s="48" t="s">
        <v>6</v>
      </c>
      <c r="F5" s="48" t="s">
        <v>7</v>
      </c>
      <c r="G5" s="51" t="s">
        <v>8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52"/>
      <c r="U5" s="55" t="s">
        <v>21</v>
      </c>
    </row>
    <row r="6" spans="1:21" x14ac:dyDescent="0.3">
      <c r="A6" s="42"/>
      <c r="B6" s="42"/>
      <c r="C6" s="44"/>
      <c r="D6" s="46"/>
      <c r="E6" s="49"/>
      <c r="F6" s="49"/>
      <c r="G6" s="56" t="s">
        <v>9</v>
      </c>
      <c r="H6" s="56"/>
      <c r="I6" s="56"/>
      <c r="J6" s="56"/>
      <c r="K6" s="57" t="s">
        <v>10</v>
      </c>
      <c r="L6" s="58"/>
      <c r="M6" s="59"/>
      <c r="N6" s="60" t="s">
        <v>11</v>
      </c>
      <c r="O6" s="60"/>
      <c r="P6" s="60"/>
      <c r="Q6" s="60"/>
      <c r="R6" s="60"/>
      <c r="S6" s="53"/>
      <c r="T6" s="53"/>
      <c r="U6" s="55"/>
    </row>
    <row r="7" spans="1:21" x14ac:dyDescent="0.3">
      <c r="A7" s="42"/>
      <c r="B7" s="42"/>
      <c r="C7" s="44"/>
      <c r="D7" s="46"/>
      <c r="E7" s="49"/>
      <c r="F7" s="49"/>
      <c r="G7" s="48" t="s">
        <v>12</v>
      </c>
      <c r="H7" s="30"/>
      <c r="I7" s="56" t="s">
        <v>13</v>
      </c>
      <c r="J7" s="56"/>
      <c r="K7" s="56" t="s">
        <v>12</v>
      </c>
      <c r="L7" s="56" t="s">
        <v>14</v>
      </c>
      <c r="M7" s="56"/>
      <c r="N7" s="48" t="s">
        <v>12</v>
      </c>
      <c r="O7" s="61" t="s">
        <v>15</v>
      </c>
      <c r="P7" s="62"/>
      <c r="Q7" s="48" t="s">
        <v>16</v>
      </c>
      <c r="R7" s="48" t="s">
        <v>17</v>
      </c>
      <c r="S7" s="53"/>
      <c r="T7" s="53"/>
      <c r="U7" s="55"/>
    </row>
    <row r="8" spans="1:21" ht="27.6" x14ac:dyDescent="0.3">
      <c r="A8" s="42"/>
      <c r="B8" s="42"/>
      <c r="C8" s="63"/>
      <c r="D8" s="47"/>
      <c r="E8" s="50"/>
      <c r="F8" s="50"/>
      <c r="G8" s="50"/>
      <c r="H8" s="31" t="s">
        <v>27</v>
      </c>
      <c r="I8" s="32" t="s">
        <v>18</v>
      </c>
      <c r="J8" s="3" t="s">
        <v>19</v>
      </c>
      <c r="K8" s="56"/>
      <c r="L8" s="32" t="s">
        <v>18</v>
      </c>
      <c r="M8" s="3" t="s">
        <v>19</v>
      </c>
      <c r="N8" s="50"/>
      <c r="O8" s="32" t="s">
        <v>18</v>
      </c>
      <c r="P8" s="3" t="s">
        <v>19</v>
      </c>
      <c r="Q8" s="50"/>
      <c r="R8" s="50"/>
      <c r="S8" s="54"/>
      <c r="T8" s="54"/>
      <c r="U8" s="55"/>
    </row>
    <row r="9" spans="1:21" ht="18.75" hidden="1" x14ac:dyDescent="0.3">
      <c r="A9" s="4" t="s">
        <v>98</v>
      </c>
      <c r="B9" s="19" t="s">
        <v>29</v>
      </c>
      <c r="C9" s="24" t="s">
        <v>65</v>
      </c>
      <c r="D9" s="2" t="e">
        <f ca="1">DATEDIF(C9,TODAY(),"m")&amp;" tháng "</f>
        <v>#VALUE!</v>
      </c>
      <c r="E9" s="11" t="s">
        <v>24</v>
      </c>
      <c r="F9" s="11">
        <v>105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0" t="e">
        <f>+E9*100</f>
        <v>#VALUE!</v>
      </c>
      <c r="T9">
        <f>+F9*F9/100</f>
        <v>110.25</v>
      </c>
      <c r="U9" s="8" t="e">
        <f>+S9/T9</f>
        <v>#VALUE!</v>
      </c>
    </row>
    <row r="10" spans="1:21" ht="18.75" hidden="1" x14ac:dyDescent="0.3">
      <c r="A10" s="4" t="s">
        <v>99</v>
      </c>
      <c r="B10" s="20" t="s">
        <v>30</v>
      </c>
      <c r="C10" s="25" t="s">
        <v>66</v>
      </c>
      <c r="D10" s="2" t="str">
        <f t="shared" ref="D10:D44" ca="1" si="0">DATEDIF(C10,TODAY(),"m")&amp;" tháng "</f>
        <v xml:space="preserve">68 tháng </v>
      </c>
      <c r="E10" s="11" t="s">
        <v>26</v>
      </c>
      <c r="F10" s="11">
        <v>109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0" t="e">
        <f t="shared" ref="S10:S44" si="1">+E10*100</f>
        <v>#VALUE!</v>
      </c>
      <c r="T10">
        <f t="shared" ref="T10:T44" si="2">+F10*F10/100</f>
        <v>118.81</v>
      </c>
      <c r="U10" s="8" t="e">
        <f t="shared" ref="U10:U44" si="3">+S10/T10</f>
        <v>#VALUE!</v>
      </c>
    </row>
    <row r="11" spans="1:21" ht="18.75" hidden="1" x14ac:dyDescent="0.3">
      <c r="A11" s="4" t="s">
        <v>100</v>
      </c>
      <c r="B11" s="21" t="s">
        <v>31</v>
      </c>
      <c r="C11" s="24" t="s">
        <v>67</v>
      </c>
      <c r="D11" s="2" t="str">
        <f t="shared" ca="1" si="0"/>
        <v xml:space="preserve">63 tháng </v>
      </c>
      <c r="E11" s="11">
        <v>16</v>
      </c>
      <c r="F11" s="11">
        <v>105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0">
        <f t="shared" si="1"/>
        <v>1600</v>
      </c>
      <c r="T11">
        <f t="shared" si="2"/>
        <v>110.25</v>
      </c>
      <c r="U11" s="8">
        <f t="shared" si="3"/>
        <v>14.512471655328799</v>
      </c>
    </row>
    <row r="12" spans="1:21" ht="18.75" hidden="1" x14ac:dyDescent="0.3">
      <c r="A12" s="4" t="s">
        <v>101</v>
      </c>
      <c r="B12" s="21" t="s">
        <v>32</v>
      </c>
      <c r="C12" s="24" t="s">
        <v>68</v>
      </c>
      <c r="D12" s="2" t="e">
        <f t="shared" ca="1" si="0"/>
        <v>#VALUE!</v>
      </c>
      <c r="E12" s="11">
        <v>27</v>
      </c>
      <c r="F12" s="11">
        <v>117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0">
        <f t="shared" si="1"/>
        <v>2700</v>
      </c>
      <c r="T12">
        <f t="shared" si="2"/>
        <v>136.88999999999999</v>
      </c>
      <c r="U12" s="8">
        <f t="shared" si="3"/>
        <v>19.723865877712033</v>
      </c>
    </row>
    <row r="13" spans="1:21" ht="18.75" hidden="1" x14ac:dyDescent="0.3">
      <c r="A13" s="4" t="s">
        <v>102</v>
      </c>
      <c r="B13" s="20" t="s">
        <v>33</v>
      </c>
      <c r="C13" s="25" t="s">
        <v>69</v>
      </c>
      <c r="D13" s="2" t="str">
        <f t="shared" ca="1" si="0"/>
        <v xml:space="preserve">58 tháng </v>
      </c>
      <c r="E13" s="11" t="s">
        <v>134</v>
      </c>
      <c r="F13" s="11">
        <v>115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0" t="e">
        <f t="shared" si="1"/>
        <v>#VALUE!</v>
      </c>
      <c r="T13">
        <f t="shared" si="2"/>
        <v>132.25</v>
      </c>
      <c r="U13" s="8" t="e">
        <f t="shared" si="3"/>
        <v>#VALUE!</v>
      </c>
    </row>
    <row r="14" spans="1:21" ht="18.75" hidden="1" x14ac:dyDescent="0.3">
      <c r="A14" s="4" t="s">
        <v>103</v>
      </c>
      <c r="B14" s="21" t="s">
        <v>34</v>
      </c>
      <c r="C14" s="24">
        <v>43004</v>
      </c>
      <c r="D14" s="2" t="str">
        <f t="shared" ca="1" si="0"/>
        <v xml:space="preserve">59 tháng </v>
      </c>
      <c r="E14" s="11"/>
      <c r="F14" s="11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0">
        <f t="shared" si="1"/>
        <v>0</v>
      </c>
      <c r="T14">
        <f t="shared" si="2"/>
        <v>0</v>
      </c>
      <c r="U14" s="8" t="e">
        <f t="shared" si="3"/>
        <v>#DIV/0!</v>
      </c>
    </row>
    <row r="15" spans="1:21" ht="18.75" hidden="1" x14ac:dyDescent="0.3">
      <c r="A15" s="4" t="s">
        <v>104</v>
      </c>
      <c r="B15" s="21" t="s">
        <v>35</v>
      </c>
      <c r="C15" s="24" t="s">
        <v>70</v>
      </c>
      <c r="D15" s="2" t="str">
        <f t="shared" ca="1" si="0"/>
        <v xml:space="preserve">66 tháng </v>
      </c>
      <c r="E15" s="11">
        <v>16</v>
      </c>
      <c r="F15" s="11">
        <v>103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0">
        <f t="shared" si="1"/>
        <v>1600</v>
      </c>
      <c r="T15">
        <f t="shared" si="2"/>
        <v>106.09</v>
      </c>
      <c r="U15" s="8">
        <f t="shared" si="3"/>
        <v>15.08153454614007</v>
      </c>
    </row>
    <row r="16" spans="1:21" ht="18.75" hidden="1" x14ac:dyDescent="0.3">
      <c r="A16" s="4" t="s">
        <v>105</v>
      </c>
      <c r="B16" s="21" t="s">
        <v>36</v>
      </c>
      <c r="C16" s="24" t="s">
        <v>71</v>
      </c>
      <c r="D16" s="2" t="e">
        <f t="shared" ca="1" si="0"/>
        <v>#VALUE!</v>
      </c>
      <c r="E16" s="11">
        <v>18</v>
      </c>
      <c r="F16" s="11">
        <v>108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10">
        <f t="shared" si="1"/>
        <v>1800</v>
      </c>
      <c r="T16">
        <f t="shared" si="2"/>
        <v>116.64</v>
      </c>
      <c r="U16" s="8">
        <f t="shared" si="3"/>
        <v>15.432098765432098</v>
      </c>
    </row>
    <row r="17" spans="1:21" ht="18.75" hidden="1" x14ac:dyDescent="0.3">
      <c r="A17" s="4" t="s">
        <v>106</v>
      </c>
      <c r="B17" s="20" t="s">
        <v>37</v>
      </c>
      <c r="C17" s="25" t="s">
        <v>72</v>
      </c>
      <c r="D17" s="2" t="e">
        <f t="shared" ca="1" si="0"/>
        <v>#VALUE!</v>
      </c>
      <c r="E17" s="11">
        <v>21</v>
      </c>
      <c r="F17" s="11">
        <v>108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0">
        <f t="shared" si="1"/>
        <v>2100</v>
      </c>
      <c r="T17">
        <f t="shared" si="2"/>
        <v>116.64</v>
      </c>
      <c r="U17" s="8">
        <f t="shared" si="3"/>
        <v>18.004115226337447</v>
      </c>
    </row>
    <row r="18" spans="1:21" ht="18.75" hidden="1" x14ac:dyDescent="0.3">
      <c r="A18" s="4" t="s">
        <v>107</v>
      </c>
      <c r="B18" s="20" t="s">
        <v>38</v>
      </c>
      <c r="C18" s="25" t="s">
        <v>73</v>
      </c>
      <c r="D18" s="2" t="e">
        <f t="shared" ca="1" si="0"/>
        <v>#VALUE!</v>
      </c>
      <c r="E18" s="11">
        <v>21</v>
      </c>
      <c r="F18" s="11">
        <v>110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0">
        <f t="shared" si="1"/>
        <v>2100</v>
      </c>
      <c r="T18">
        <f t="shared" si="2"/>
        <v>121</v>
      </c>
      <c r="U18" s="8">
        <f t="shared" si="3"/>
        <v>17.355371900826448</v>
      </c>
    </row>
    <row r="19" spans="1:21" ht="18.75" hidden="1" x14ac:dyDescent="0.3">
      <c r="A19" s="4" t="s">
        <v>108</v>
      </c>
      <c r="B19" s="21" t="s">
        <v>39</v>
      </c>
      <c r="C19" s="24" t="s">
        <v>74</v>
      </c>
      <c r="D19" s="2" t="str">
        <f t="shared" ca="1" si="0"/>
        <v xml:space="preserve">62 tháng </v>
      </c>
      <c r="E19" s="11">
        <v>20</v>
      </c>
      <c r="F19" s="11">
        <v>114</v>
      </c>
      <c r="G19" s="6"/>
      <c r="H19" s="6"/>
      <c r="I19" s="6"/>
      <c r="J19" s="6"/>
      <c r="K19" s="6"/>
      <c r="L19" s="6"/>
      <c r="M19" s="6"/>
      <c r="N19" s="6"/>
      <c r="O19" s="6"/>
      <c r="P19" s="6"/>
      <c r="R19" s="6"/>
      <c r="S19" s="10">
        <f t="shared" si="1"/>
        <v>2000</v>
      </c>
      <c r="T19">
        <f t="shared" si="2"/>
        <v>129.96</v>
      </c>
      <c r="U19" s="8">
        <f t="shared" si="3"/>
        <v>15.38935056940597</v>
      </c>
    </row>
    <row r="20" spans="1:21" ht="18.75" hidden="1" x14ac:dyDescent="0.3">
      <c r="A20" s="4" t="s">
        <v>109</v>
      </c>
      <c r="B20" s="20" t="s">
        <v>40</v>
      </c>
      <c r="C20" s="25" t="s">
        <v>75</v>
      </c>
      <c r="D20" s="2" t="e">
        <f t="shared" ca="1" si="0"/>
        <v>#VALUE!</v>
      </c>
      <c r="E20" s="11" t="s">
        <v>135</v>
      </c>
      <c r="F20" s="11">
        <v>114</v>
      </c>
      <c r="G20" s="6"/>
      <c r="H20" s="6"/>
      <c r="I20" s="6"/>
      <c r="J20" s="6"/>
      <c r="K20" s="6"/>
      <c r="L20" s="6"/>
      <c r="M20" s="6"/>
      <c r="N20" s="6"/>
      <c r="O20" s="17"/>
      <c r="P20" s="6"/>
      <c r="Q20" s="6"/>
      <c r="R20" s="6"/>
      <c r="S20" s="10" t="e">
        <f t="shared" si="1"/>
        <v>#VALUE!</v>
      </c>
      <c r="T20">
        <f t="shared" si="2"/>
        <v>129.96</v>
      </c>
      <c r="U20" s="8" t="e">
        <f t="shared" si="3"/>
        <v>#VALUE!</v>
      </c>
    </row>
    <row r="21" spans="1:21" ht="18.75" hidden="1" x14ac:dyDescent="0.3">
      <c r="A21" s="4" t="s">
        <v>110</v>
      </c>
      <c r="B21" s="21" t="s">
        <v>41</v>
      </c>
      <c r="C21" s="24" t="s">
        <v>76</v>
      </c>
      <c r="D21" s="2" t="e">
        <f t="shared" ca="1" si="0"/>
        <v>#VALUE!</v>
      </c>
      <c r="E21" s="11" t="s">
        <v>26</v>
      </c>
      <c r="F21" s="11">
        <v>106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0" t="e">
        <f t="shared" si="1"/>
        <v>#VALUE!</v>
      </c>
      <c r="T21">
        <f t="shared" si="2"/>
        <v>112.36</v>
      </c>
      <c r="U21" s="8" t="e">
        <f t="shared" si="3"/>
        <v>#VALUE!</v>
      </c>
    </row>
    <row r="22" spans="1:21" ht="18.75" hidden="1" x14ac:dyDescent="0.3">
      <c r="A22" s="4" t="s">
        <v>111</v>
      </c>
      <c r="B22" s="21" t="s">
        <v>42</v>
      </c>
      <c r="C22" s="24" t="s">
        <v>77</v>
      </c>
      <c r="D22" s="2" t="e">
        <f t="shared" ca="1" si="0"/>
        <v>#VALUE!</v>
      </c>
      <c r="E22" s="11">
        <v>21</v>
      </c>
      <c r="F22" s="11">
        <v>113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0">
        <f t="shared" si="1"/>
        <v>2100</v>
      </c>
      <c r="T22">
        <f t="shared" si="2"/>
        <v>127.69</v>
      </c>
      <c r="U22" s="8">
        <f t="shared" si="3"/>
        <v>16.446080350849716</v>
      </c>
    </row>
    <row r="23" spans="1:21" ht="18.75" hidden="1" x14ac:dyDescent="0.3">
      <c r="A23" s="4" t="s">
        <v>112</v>
      </c>
      <c r="B23" s="21" t="s">
        <v>43</v>
      </c>
      <c r="C23" s="24" t="s">
        <v>78</v>
      </c>
      <c r="D23" s="2" t="e">
        <f t="shared" ca="1" si="0"/>
        <v>#VALUE!</v>
      </c>
      <c r="E23" s="11">
        <v>22</v>
      </c>
      <c r="F23" s="11">
        <v>110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0">
        <f t="shared" si="1"/>
        <v>2200</v>
      </c>
      <c r="T23">
        <f t="shared" si="2"/>
        <v>121</v>
      </c>
      <c r="U23" s="8">
        <f t="shared" si="3"/>
        <v>18.181818181818183</v>
      </c>
    </row>
    <row r="24" spans="1:21" ht="18.75" hidden="1" x14ac:dyDescent="0.3">
      <c r="A24" s="4" t="s">
        <v>113</v>
      </c>
      <c r="B24" s="21" t="s">
        <v>44</v>
      </c>
      <c r="C24" s="24">
        <v>42940</v>
      </c>
      <c r="D24" s="2" t="str">
        <f t="shared" ca="1" si="0"/>
        <v xml:space="preserve">61 tháng </v>
      </c>
      <c r="E24" s="11" t="s">
        <v>136</v>
      </c>
      <c r="F24" s="11">
        <v>112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0" t="e">
        <f t="shared" si="1"/>
        <v>#VALUE!</v>
      </c>
      <c r="T24">
        <f t="shared" si="2"/>
        <v>125.44</v>
      </c>
      <c r="U24" s="8" t="e">
        <f t="shared" si="3"/>
        <v>#VALUE!</v>
      </c>
    </row>
    <row r="25" spans="1:21" ht="18.75" hidden="1" x14ac:dyDescent="0.3">
      <c r="A25" s="4" t="s">
        <v>114</v>
      </c>
      <c r="B25" s="20" t="s">
        <v>45</v>
      </c>
      <c r="C25" s="25" t="s">
        <v>79</v>
      </c>
      <c r="D25" s="2" t="str">
        <f t="shared" ca="1" si="0"/>
        <v xml:space="preserve">62 tháng </v>
      </c>
      <c r="E25" s="11" t="s">
        <v>25</v>
      </c>
      <c r="F25" s="11">
        <v>105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0" t="e">
        <f t="shared" si="1"/>
        <v>#VALUE!</v>
      </c>
      <c r="T25">
        <f t="shared" si="2"/>
        <v>110.25</v>
      </c>
      <c r="U25" s="8" t="e">
        <f t="shared" si="3"/>
        <v>#VALUE!</v>
      </c>
    </row>
    <row r="26" spans="1:21" ht="18.75" hidden="1" x14ac:dyDescent="0.3">
      <c r="A26" s="4" t="s">
        <v>115</v>
      </c>
      <c r="B26" s="21" t="s">
        <v>46</v>
      </c>
      <c r="C26" s="24" t="s">
        <v>80</v>
      </c>
      <c r="D26" s="2" t="e">
        <f t="shared" ca="1" si="0"/>
        <v>#VALUE!</v>
      </c>
      <c r="E26" s="12">
        <v>19</v>
      </c>
      <c r="F26" s="11">
        <v>110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0">
        <f t="shared" si="1"/>
        <v>1900</v>
      </c>
      <c r="T26">
        <f t="shared" si="2"/>
        <v>121</v>
      </c>
      <c r="U26" s="8">
        <f t="shared" si="3"/>
        <v>15.702479338842975</v>
      </c>
    </row>
    <row r="27" spans="1:21" ht="18" x14ac:dyDescent="0.35">
      <c r="A27" s="4" t="s">
        <v>116</v>
      </c>
      <c r="B27" s="21" t="s">
        <v>47</v>
      </c>
      <c r="C27" s="24" t="s">
        <v>81</v>
      </c>
      <c r="D27" s="2" t="e">
        <f t="shared" ca="1" si="0"/>
        <v>#VALUE!</v>
      </c>
      <c r="E27" s="11">
        <v>15</v>
      </c>
      <c r="F27" s="11">
        <v>104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0">
        <f t="shared" si="1"/>
        <v>1500</v>
      </c>
      <c r="T27">
        <f t="shared" si="2"/>
        <v>108.16</v>
      </c>
      <c r="U27" s="8">
        <f t="shared" si="3"/>
        <v>13.868343195266272</v>
      </c>
    </row>
    <row r="28" spans="1:21" ht="18" x14ac:dyDescent="0.35">
      <c r="A28" s="4" t="s">
        <v>117</v>
      </c>
      <c r="B28" s="22" t="s">
        <v>48</v>
      </c>
      <c r="C28" s="26" t="s">
        <v>82</v>
      </c>
      <c r="D28" s="2" t="e">
        <f t="shared" ca="1" si="0"/>
        <v>#VALUE!</v>
      </c>
      <c r="E28" s="11">
        <v>15</v>
      </c>
      <c r="F28" s="11">
        <v>105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0">
        <f t="shared" si="1"/>
        <v>1500</v>
      </c>
      <c r="T28">
        <f t="shared" si="2"/>
        <v>110.25</v>
      </c>
      <c r="U28" s="8">
        <f t="shared" si="3"/>
        <v>13.605442176870747</v>
      </c>
    </row>
    <row r="29" spans="1:21" ht="18" x14ac:dyDescent="0.35">
      <c r="A29" s="4" t="s">
        <v>118</v>
      </c>
      <c r="B29" s="20" t="s">
        <v>49</v>
      </c>
      <c r="C29" s="27" t="s">
        <v>83</v>
      </c>
      <c r="D29" s="2" t="str">
        <f t="shared" ca="1" si="0"/>
        <v xml:space="preserve">64 tháng </v>
      </c>
      <c r="E29" s="11">
        <v>24</v>
      </c>
      <c r="F29" s="11">
        <v>115</v>
      </c>
      <c r="G29" s="6"/>
      <c r="H29" s="6"/>
      <c r="J29" s="6"/>
      <c r="K29" s="6"/>
      <c r="L29" s="6"/>
      <c r="M29" s="6"/>
      <c r="N29" s="6"/>
      <c r="P29" s="6"/>
      <c r="Q29" s="6"/>
      <c r="R29" s="6"/>
      <c r="S29" s="10">
        <f t="shared" si="1"/>
        <v>2400</v>
      </c>
      <c r="T29">
        <f t="shared" si="2"/>
        <v>132.25</v>
      </c>
      <c r="U29" s="8">
        <f t="shared" si="3"/>
        <v>18.147448015122873</v>
      </c>
    </row>
    <row r="30" spans="1:21" ht="18" x14ac:dyDescent="0.35">
      <c r="A30" s="4" t="s">
        <v>119</v>
      </c>
      <c r="B30" s="20" t="s">
        <v>50</v>
      </c>
      <c r="C30" s="27" t="s">
        <v>137</v>
      </c>
      <c r="D30" s="2" t="str">
        <f t="shared" ca="1" si="0"/>
        <v xml:space="preserve">64 tháng </v>
      </c>
      <c r="E30" s="11">
        <v>18</v>
      </c>
      <c r="F30" s="11">
        <v>111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10">
        <f t="shared" si="1"/>
        <v>1800</v>
      </c>
      <c r="T30">
        <f t="shared" si="2"/>
        <v>123.21</v>
      </c>
      <c r="U30" s="8">
        <f t="shared" si="3"/>
        <v>14.609203798392988</v>
      </c>
    </row>
    <row r="31" spans="1:21" ht="18" x14ac:dyDescent="0.35">
      <c r="A31" s="4" t="s">
        <v>120</v>
      </c>
      <c r="B31" s="20" t="s">
        <v>51</v>
      </c>
      <c r="C31" s="27" t="s">
        <v>84</v>
      </c>
      <c r="D31" s="2" t="str">
        <f t="shared" ca="1" si="0"/>
        <v xml:space="preserve">65 tháng </v>
      </c>
      <c r="E31" s="11">
        <v>16</v>
      </c>
      <c r="F31" s="11">
        <v>120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10">
        <f t="shared" si="1"/>
        <v>1600</v>
      </c>
      <c r="T31">
        <f t="shared" si="2"/>
        <v>144</v>
      </c>
      <c r="U31" s="8">
        <f t="shared" si="3"/>
        <v>11.111111111111111</v>
      </c>
    </row>
    <row r="32" spans="1:21" ht="18" x14ac:dyDescent="0.35">
      <c r="A32" s="4" t="s">
        <v>121</v>
      </c>
      <c r="B32" s="20" t="s">
        <v>52</v>
      </c>
      <c r="C32" s="27" t="s">
        <v>85</v>
      </c>
      <c r="D32" s="2" t="str">
        <f t="shared" ca="1" si="0"/>
        <v xml:space="preserve">66 tháng </v>
      </c>
      <c r="E32" s="11">
        <v>15</v>
      </c>
      <c r="F32" s="11">
        <v>100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10">
        <f t="shared" si="1"/>
        <v>1500</v>
      </c>
      <c r="T32">
        <f t="shared" si="2"/>
        <v>100</v>
      </c>
      <c r="U32" s="8">
        <f t="shared" si="3"/>
        <v>15</v>
      </c>
    </row>
    <row r="33" spans="1:22" ht="18" x14ac:dyDescent="0.35">
      <c r="A33" s="4" t="s">
        <v>122</v>
      </c>
      <c r="B33" s="23" t="s">
        <v>53</v>
      </c>
      <c r="C33" s="27" t="s">
        <v>86</v>
      </c>
      <c r="D33" s="2" t="str">
        <f t="shared" ca="1" si="0"/>
        <v xml:space="preserve">57 tháng </v>
      </c>
      <c r="E33" s="11" t="s">
        <v>26</v>
      </c>
      <c r="F33" s="11">
        <v>109</v>
      </c>
      <c r="G33" s="6"/>
      <c r="H33" s="6"/>
      <c r="J33" s="6"/>
      <c r="K33" s="6"/>
      <c r="L33" s="6"/>
      <c r="M33" s="6"/>
      <c r="N33" s="6"/>
      <c r="O33" s="6"/>
      <c r="P33" s="6"/>
      <c r="Q33" s="6"/>
      <c r="R33" s="6"/>
      <c r="S33" s="10" t="e">
        <f t="shared" si="1"/>
        <v>#VALUE!</v>
      </c>
      <c r="T33">
        <f t="shared" si="2"/>
        <v>118.81</v>
      </c>
      <c r="U33" s="8" t="e">
        <f t="shared" si="3"/>
        <v>#VALUE!</v>
      </c>
    </row>
    <row r="34" spans="1:22" ht="18" x14ac:dyDescent="0.35">
      <c r="A34" s="4" t="s">
        <v>123</v>
      </c>
      <c r="B34" s="23" t="s">
        <v>54</v>
      </c>
      <c r="C34" s="27" t="s">
        <v>87</v>
      </c>
      <c r="D34" s="2" t="e">
        <f t="shared" ca="1" si="0"/>
        <v>#VALUE!</v>
      </c>
      <c r="E34" s="11">
        <v>16</v>
      </c>
      <c r="F34" s="11">
        <v>102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10">
        <f t="shared" si="1"/>
        <v>1600</v>
      </c>
      <c r="T34">
        <f t="shared" si="2"/>
        <v>104.04</v>
      </c>
      <c r="U34" s="8">
        <f t="shared" si="3"/>
        <v>15.378700499807765</v>
      </c>
    </row>
    <row r="35" spans="1:22" ht="18" x14ac:dyDescent="0.35">
      <c r="A35" s="4" t="s">
        <v>124</v>
      </c>
      <c r="B35" s="23" t="s">
        <v>55</v>
      </c>
      <c r="C35" s="27" t="s">
        <v>88</v>
      </c>
      <c r="D35" s="2" t="e">
        <f t="shared" ca="1" si="0"/>
        <v>#VALUE!</v>
      </c>
      <c r="E35" s="11">
        <v>16</v>
      </c>
      <c r="F35" s="11">
        <v>105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10">
        <f t="shared" si="1"/>
        <v>1600</v>
      </c>
      <c r="T35">
        <f t="shared" si="2"/>
        <v>110.25</v>
      </c>
      <c r="U35" s="8">
        <f t="shared" si="3"/>
        <v>14.512471655328799</v>
      </c>
    </row>
    <row r="36" spans="1:22" ht="18" x14ac:dyDescent="0.35">
      <c r="A36" s="4" t="s">
        <v>125</v>
      </c>
      <c r="B36" s="23" t="s">
        <v>56</v>
      </c>
      <c r="C36" s="25" t="s">
        <v>89</v>
      </c>
      <c r="D36" s="2" t="str">
        <f t="shared" ca="1" si="0"/>
        <v xml:space="preserve">67 tháng </v>
      </c>
      <c r="E36" s="11">
        <v>18</v>
      </c>
      <c r="F36" s="11">
        <v>108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10">
        <f t="shared" si="1"/>
        <v>1800</v>
      </c>
      <c r="T36">
        <f t="shared" si="2"/>
        <v>116.64</v>
      </c>
      <c r="U36" s="8">
        <f t="shared" si="3"/>
        <v>15.432098765432098</v>
      </c>
    </row>
    <row r="37" spans="1:22" ht="18" x14ac:dyDescent="0.35">
      <c r="A37" s="4" t="s">
        <v>126</v>
      </c>
      <c r="B37" s="23" t="s">
        <v>57</v>
      </c>
      <c r="C37" s="25" t="s">
        <v>90</v>
      </c>
      <c r="D37" s="2" t="str">
        <f t="shared" ca="1" si="0"/>
        <v xml:space="preserve">67 tháng </v>
      </c>
      <c r="E37" s="11"/>
      <c r="F37" s="11"/>
      <c r="G37" s="6"/>
      <c r="H37" s="6"/>
      <c r="I37" s="6"/>
      <c r="J37" s="6"/>
      <c r="K37" s="6"/>
      <c r="L37" s="6"/>
      <c r="M37" s="6"/>
      <c r="N37" s="6"/>
      <c r="O37" s="6"/>
      <c r="P37" s="6"/>
      <c r="Q37" s="34"/>
      <c r="R37" s="6"/>
      <c r="S37" s="10"/>
      <c r="U37" s="8" t="e">
        <f t="shared" si="3"/>
        <v>#DIV/0!</v>
      </c>
    </row>
    <row r="38" spans="1:22" ht="18" x14ac:dyDescent="0.35">
      <c r="A38" s="4" t="s">
        <v>127</v>
      </c>
      <c r="B38" s="23" t="s">
        <v>58</v>
      </c>
      <c r="C38" s="25" t="s">
        <v>91</v>
      </c>
      <c r="D38" s="2" t="str">
        <f t="shared" ca="1" si="0"/>
        <v xml:space="preserve">67 tháng </v>
      </c>
      <c r="E38" s="11">
        <v>20</v>
      </c>
      <c r="F38" s="11">
        <v>113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34"/>
      <c r="R38" s="6"/>
      <c r="S38" s="10"/>
      <c r="U38" s="8" t="e">
        <f t="shared" si="3"/>
        <v>#DIV/0!</v>
      </c>
    </row>
    <row r="39" spans="1:22" ht="18" x14ac:dyDescent="0.35">
      <c r="A39" s="4" t="s">
        <v>128</v>
      </c>
      <c r="B39" s="23" t="s">
        <v>59</v>
      </c>
      <c r="C39" s="25" t="s">
        <v>92</v>
      </c>
      <c r="D39" s="2" t="e">
        <f t="shared" ca="1" si="0"/>
        <v>#VALUE!</v>
      </c>
      <c r="E39" s="11" t="s">
        <v>26</v>
      </c>
      <c r="F39" s="11">
        <v>107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34"/>
      <c r="R39" s="6"/>
      <c r="S39" s="10"/>
      <c r="U39" s="8" t="e">
        <f t="shared" si="3"/>
        <v>#DIV/0!</v>
      </c>
    </row>
    <row r="40" spans="1:22" ht="18" x14ac:dyDescent="0.35">
      <c r="A40" s="4" t="s">
        <v>129</v>
      </c>
      <c r="B40" s="23" t="s">
        <v>60</v>
      </c>
      <c r="C40" s="25" t="s">
        <v>93</v>
      </c>
      <c r="D40" s="2" t="str">
        <f t="shared" ca="1" si="0"/>
        <v xml:space="preserve">59 tháng </v>
      </c>
      <c r="E40" s="11">
        <v>20</v>
      </c>
      <c r="F40" s="11">
        <v>111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34"/>
      <c r="R40" s="6"/>
      <c r="S40" s="10"/>
      <c r="U40" s="8" t="e">
        <f t="shared" si="3"/>
        <v>#DIV/0!</v>
      </c>
    </row>
    <row r="41" spans="1:22" ht="18" x14ac:dyDescent="0.35">
      <c r="A41" s="4" t="s">
        <v>130</v>
      </c>
      <c r="B41" s="23" t="s">
        <v>61</v>
      </c>
      <c r="C41" s="25" t="s">
        <v>94</v>
      </c>
      <c r="D41" s="2" t="e">
        <f t="shared" ca="1" si="0"/>
        <v>#VALUE!</v>
      </c>
      <c r="E41" s="11" t="s">
        <v>26</v>
      </c>
      <c r="F41" s="11">
        <v>107</v>
      </c>
      <c r="G41" s="6"/>
      <c r="H41" s="6"/>
      <c r="I41" s="6"/>
      <c r="J41" s="6"/>
      <c r="K41" s="6"/>
      <c r="L41" s="6"/>
      <c r="M41" s="6"/>
      <c r="N41" s="6"/>
      <c r="O41" s="6"/>
      <c r="P41" s="6"/>
      <c r="R41" s="6"/>
      <c r="S41" s="10" t="e">
        <f t="shared" si="1"/>
        <v>#VALUE!</v>
      </c>
      <c r="T41">
        <f t="shared" si="2"/>
        <v>114.49</v>
      </c>
      <c r="U41" s="8" t="e">
        <f t="shared" si="3"/>
        <v>#VALUE!</v>
      </c>
    </row>
    <row r="42" spans="1:22" ht="18" x14ac:dyDescent="0.35">
      <c r="A42" s="4" t="s">
        <v>131</v>
      </c>
      <c r="B42" s="23" t="s">
        <v>62</v>
      </c>
      <c r="C42" s="25" t="s">
        <v>95</v>
      </c>
      <c r="D42" s="2" t="e">
        <f t="shared" ca="1" si="0"/>
        <v>#VALUE!</v>
      </c>
      <c r="E42" s="11">
        <v>19</v>
      </c>
      <c r="F42" s="11">
        <v>119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10">
        <f t="shared" si="1"/>
        <v>1900</v>
      </c>
      <c r="T42">
        <f t="shared" si="2"/>
        <v>141.61000000000001</v>
      </c>
      <c r="U42" s="8">
        <f t="shared" si="3"/>
        <v>13.417131558505753</v>
      </c>
    </row>
    <row r="43" spans="1:22" ht="18" x14ac:dyDescent="0.35">
      <c r="A43" s="4" t="s">
        <v>132</v>
      </c>
      <c r="B43" s="23" t="s">
        <v>63</v>
      </c>
      <c r="C43" s="25" t="s">
        <v>96</v>
      </c>
      <c r="D43" s="2" t="e">
        <f t="shared" ca="1" si="0"/>
        <v>#VALUE!</v>
      </c>
      <c r="E43" s="11"/>
      <c r="F43" s="11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10">
        <f t="shared" si="1"/>
        <v>0</v>
      </c>
      <c r="T43">
        <f t="shared" si="2"/>
        <v>0</v>
      </c>
      <c r="U43" s="8" t="e">
        <f t="shared" si="3"/>
        <v>#DIV/0!</v>
      </c>
      <c r="V43" s="19"/>
    </row>
    <row r="44" spans="1:22" ht="18" x14ac:dyDescent="0.35">
      <c r="A44" s="4" t="s">
        <v>133</v>
      </c>
      <c r="B44" s="23" t="s">
        <v>64</v>
      </c>
      <c r="C44" s="25" t="s">
        <v>97</v>
      </c>
      <c r="D44" s="2" t="str">
        <f t="shared" ca="1" si="0"/>
        <v xml:space="preserve">64 tháng </v>
      </c>
      <c r="E44" s="11" t="s">
        <v>26</v>
      </c>
      <c r="F44" s="11">
        <v>115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10" t="e">
        <f t="shared" si="1"/>
        <v>#VALUE!</v>
      </c>
      <c r="T44">
        <f t="shared" si="2"/>
        <v>132.25</v>
      </c>
      <c r="U44" s="8" t="e">
        <f t="shared" si="3"/>
        <v>#VALUE!</v>
      </c>
      <c r="V44" s="20"/>
    </row>
    <row r="45" spans="1:22" ht="16.8" x14ac:dyDescent="0.3">
      <c r="A45" s="4"/>
      <c r="B45" s="7" t="s">
        <v>1</v>
      </c>
      <c r="C45" s="13"/>
      <c r="D45" s="5"/>
      <c r="E45" s="6"/>
      <c r="F45" s="6"/>
      <c r="G45" s="29">
        <f>+COUNTIF(G9:G43,"x")</f>
        <v>0</v>
      </c>
      <c r="H45" s="29">
        <f>+COUNTIF(H9:H43,"x")</f>
        <v>0</v>
      </c>
      <c r="I45" s="29">
        <v>1</v>
      </c>
      <c r="J45" s="29">
        <f>+COUNTIF(J9:J43,"x")</f>
        <v>0</v>
      </c>
      <c r="K45" s="29">
        <v>26</v>
      </c>
      <c r="L45" s="29">
        <v>6</v>
      </c>
      <c r="M45" s="29">
        <f>+COUNTIF(M9:M43,"x")</f>
        <v>0</v>
      </c>
      <c r="N45" s="29">
        <v>22</v>
      </c>
      <c r="O45" s="29">
        <f>+COUNTIF(O9:O43,"x")</f>
        <v>0</v>
      </c>
      <c r="P45" s="29">
        <f>+COUNTIF(P9:P43,"x")</f>
        <v>0</v>
      </c>
      <c r="Q45" s="29">
        <f>+COUNTIF(Q9:Q43,"x")</f>
        <v>0</v>
      </c>
      <c r="R45" s="29">
        <f>+COUNTIF(R9:R43,"x")</f>
        <v>0</v>
      </c>
      <c r="S45" s="6"/>
      <c r="T45" s="2"/>
      <c r="U45" s="2"/>
      <c r="V45" s="21"/>
    </row>
    <row r="46" spans="1:22" ht="16.8" x14ac:dyDescent="0.3">
      <c r="A46" s="4"/>
      <c r="B46" s="7" t="s">
        <v>20</v>
      </c>
      <c r="C46" s="14"/>
      <c r="D46" s="4"/>
      <c r="E46" s="6"/>
      <c r="F46" s="6"/>
      <c r="G46" s="9">
        <v>84</v>
      </c>
      <c r="H46" s="16">
        <v>13</v>
      </c>
      <c r="I46" s="29" t="s">
        <v>28</v>
      </c>
      <c r="J46" s="9">
        <f t="shared" ref="J46:P46" si="4">J45/40*100</f>
        <v>0</v>
      </c>
      <c r="K46" s="9">
        <v>81</v>
      </c>
      <c r="L46" s="9">
        <v>19</v>
      </c>
      <c r="M46" s="9">
        <f t="shared" si="4"/>
        <v>0</v>
      </c>
      <c r="N46" s="9">
        <v>68</v>
      </c>
      <c r="O46" s="9">
        <f t="shared" si="4"/>
        <v>0</v>
      </c>
      <c r="P46" s="29">
        <f t="shared" si="4"/>
        <v>0</v>
      </c>
      <c r="Q46" s="16">
        <v>13</v>
      </c>
      <c r="R46" s="16">
        <v>19</v>
      </c>
      <c r="S46" s="2"/>
      <c r="T46" s="2"/>
      <c r="U46" s="2"/>
      <c r="V46" s="21"/>
    </row>
    <row r="47" spans="1:22" ht="15.6" x14ac:dyDescent="0.3">
      <c r="C47" s="15"/>
      <c r="N47">
        <v>4</v>
      </c>
      <c r="V47" s="20"/>
    </row>
    <row r="48" spans="1:22" ht="15.6" x14ac:dyDescent="0.3">
      <c r="V48" s="21"/>
    </row>
    <row r="49" spans="22:22" ht="15.6" x14ac:dyDescent="0.3">
      <c r="V49" s="21"/>
    </row>
    <row r="50" spans="22:22" ht="15.6" x14ac:dyDescent="0.3">
      <c r="V50" s="21"/>
    </row>
    <row r="51" spans="22:22" ht="15.6" x14ac:dyDescent="0.3">
      <c r="V51" s="20"/>
    </row>
    <row r="52" spans="22:22" ht="15.6" x14ac:dyDescent="0.3">
      <c r="V52" s="20"/>
    </row>
    <row r="53" spans="22:22" ht="15.6" x14ac:dyDescent="0.3">
      <c r="V53" s="21"/>
    </row>
    <row r="54" spans="22:22" ht="15.6" x14ac:dyDescent="0.3">
      <c r="V54" s="20"/>
    </row>
    <row r="55" spans="22:22" ht="15.6" x14ac:dyDescent="0.3">
      <c r="V55" s="21"/>
    </row>
    <row r="56" spans="22:22" ht="15.6" x14ac:dyDescent="0.3">
      <c r="V56" s="21"/>
    </row>
    <row r="57" spans="22:22" ht="15.6" x14ac:dyDescent="0.3">
      <c r="V57" s="21"/>
    </row>
    <row r="58" spans="22:22" ht="15.6" x14ac:dyDescent="0.3">
      <c r="V58" s="21"/>
    </row>
    <row r="59" spans="22:22" ht="15.6" x14ac:dyDescent="0.3">
      <c r="V59" s="20"/>
    </row>
    <row r="60" spans="22:22" ht="15.6" x14ac:dyDescent="0.3">
      <c r="V60" s="21"/>
    </row>
    <row r="61" spans="22:22" ht="15.6" x14ac:dyDescent="0.3">
      <c r="V61" s="21"/>
    </row>
    <row r="62" spans="22:22" ht="15.6" x14ac:dyDescent="0.3">
      <c r="V62" s="22"/>
    </row>
    <row r="63" spans="22:22" ht="15.6" x14ac:dyDescent="0.3">
      <c r="V63" s="20"/>
    </row>
    <row r="64" spans="22:22" ht="15.6" x14ac:dyDescent="0.3">
      <c r="V64" s="20"/>
    </row>
    <row r="65" spans="22:22" ht="15.6" x14ac:dyDescent="0.3">
      <c r="V65" s="20"/>
    </row>
    <row r="66" spans="22:22" ht="15.6" x14ac:dyDescent="0.3">
      <c r="V66" s="20"/>
    </row>
    <row r="67" spans="22:22" ht="15.6" x14ac:dyDescent="0.3">
      <c r="V67" s="23"/>
    </row>
    <row r="68" spans="22:22" ht="15.6" x14ac:dyDescent="0.3">
      <c r="V68" s="23"/>
    </row>
    <row r="69" spans="22:22" ht="15.6" x14ac:dyDescent="0.3">
      <c r="V69" s="23"/>
    </row>
    <row r="70" spans="22:22" ht="15.6" x14ac:dyDescent="0.3">
      <c r="V70" s="23"/>
    </row>
    <row r="71" spans="22:22" ht="15.6" x14ac:dyDescent="0.3">
      <c r="V71" s="23"/>
    </row>
    <row r="72" spans="22:22" ht="15.6" x14ac:dyDescent="0.3">
      <c r="V72" s="23"/>
    </row>
    <row r="73" spans="22:22" ht="15.6" x14ac:dyDescent="0.3">
      <c r="V73" s="23"/>
    </row>
    <row r="74" spans="22:22" ht="15.6" x14ac:dyDescent="0.3">
      <c r="V74" s="23"/>
    </row>
    <row r="75" spans="22:22" ht="15.6" x14ac:dyDescent="0.3">
      <c r="V75" s="23"/>
    </row>
    <row r="76" spans="22:22" ht="15.6" x14ac:dyDescent="0.3">
      <c r="V76" s="23"/>
    </row>
    <row r="77" spans="22:22" ht="15.6" x14ac:dyDescent="0.3">
      <c r="V77" s="23"/>
    </row>
    <row r="78" spans="22:22" x14ac:dyDescent="0.3">
      <c r="V78" s="33"/>
    </row>
  </sheetData>
  <mergeCells count="25">
    <mergeCell ref="A1:I1"/>
    <mergeCell ref="A2:I2"/>
    <mergeCell ref="A3:R3"/>
    <mergeCell ref="A4:R4"/>
    <mergeCell ref="A5:A8"/>
    <mergeCell ref="B5:B8"/>
    <mergeCell ref="C5:C8"/>
    <mergeCell ref="D5:D8"/>
    <mergeCell ref="E5:E8"/>
    <mergeCell ref="F5:F8"/>
    <mergeCell ref="G5:R5"/>
    <mergeCell ref="S5:S8"/>
    <mergeCell ref="T5:T8"/>
    <mergeCell ref="U5:U8"/>
    <mergeCell ref="G6:J6"/>
    <mergeCell ref="K6:M6"/>
    <mergeCell ref="N6:R6"/>
    <mergeCell ref="G7:G8"/>
    <mergeCell ref="I7:J7"/>
    <mergeCell ref="K7:K8"/>
    <mergeCell ref="L7:M7"/>
    <mergeCell ref="N7:N8"/>
    <mergeCell ref="O7:P7"/>
    <mergeCell ref="Q7:Q8"/>
    <mergeCell ref="R7:R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2022-09-20T07:36:14Z</cp:lastPrinted>
  <dcterms:created xsi:type="dcterms:W3CDTF">2019-08-09T00:47:19Z</dcterms:created>
  <dcterms:modified xsi:type="dcterms:W3CDTF">2022-09-20T07:36:18Z</dcterms:modified>
</cp:coreProperties>
</file>