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610" windowHeight="11640"/>
  </bookViews>
  <sheets>
    <sheet name="KẾT QUẢ" sheetId="1" r:id="rId1"/>
    <sheet name="ĐIỂM TB" sheetId="2" r:id="rId2"/>
  </sheets>
  <definedNames>
    <definedName name="_xlnm._FilterDatabase" localSheetId="0" hidden="1">'KẾT QUẢ'!$A$5:$XFB$240</definedName>
    <definedName name="_xlnm.Print_Titles" localSheetId="0">'KẾT QUẢ'!$5:$6</definedName>
  </definedNames>
  <calcPr calcId="144525"/>
</workbook>
</file>

<file path=xl/calcChain.xml><?xml version="1.0" encoding="utf-8"?>
<calcChain xmlns="http://schemas.openxmlformats.org/spreadsheetml/2006/main">
  <c r="H11" i="1" l="1"/>
  <c r="I11" i="1" s="1"/>
  <c r="H10" i="1"/>
  <c r="H19" i="1"/>
  <c r="H13" i="1"/>
  <c r="I13" i="1" s="1"/>
  <c r="H65" i="1"/>
  <c r="H9" i="1"/>
  <c r="H25" i="1"/>
  <c r="H17" i="1"/>
  <c r="H43" i="1"/>
  <c r="H39" i="1"/>
  <c r="H24" i="1"/>
  <c r="H18" i="1"/>
  <c r="H67" i="1"/>
  <c r="H73" i="1"/>
  <c r="I73" i="1" s="1"/>
  <c r="H26" i="1"/>
  <c r="H27" i="1"/>
  <c r="I27" i="1" s="1"/>
  <c r="H98" i="1"/>
  <c r="H29" i="1"/>
  <c r="H23" i="1"/>
  <c r="H14" i="1"/>
  <c r="I14" i="1" s="1"/>
  <c r="H133" i="1"/>
  <c r="H227" i="1"/>
  <c r="I227" i="1" s="1"/>
  <c r="H12" i="1"/>
  <c r="H35" i="1"/>
  <c r="H7" i="1"/>
  <c r="H30" i="1"/>
  <c r="I30" i="1" s="1"/>
  <c r="H49" i="1"/>
  <c r="H41" i="1"/>
  <c r="I41" i="1" s="1"/>
  <c r="H72" i="1"/>
  <c r="H15" i="1"/>
  <c r="I15" i="1" s="1"/>
  <c r="H31" i="1"/>
  <c r="H57" i="1"/>
  <c r="I57" i="1" s="1"/>
  <c r="H94" i="1"/>
  <c r="H59" i="1"/>
  <c r="H37" i="1"/>
  <c r="H60" i="1"/>
  <c r="I60" i="1" s="1"/>
  <c r="H45" i="1"/>
  <c r="H20" i="1"/>
  <c r="I20" i="1" s="1"/>
  <c r="H42" i="1"/>
  <c r="H115" i="1"/>
  <c r="H91" i="1"/>
  <c r="I91" i="1" s="1"/>
  <c r="H21" i="1"/>
  <c r="H56" i="1"/>
  <c r="H150" i="1"/>
  <c r="I150" i="1" s="1"/>
  <c r="H32" i="1"/>
  <c r="I32" i="1" s="1"/>
  <c r="H117" i="1"/>
  <c r="I117" i="1" s="1"/>
  <c r="H54" i="1"/>
  <c r="H70" i="1"/>
  <c r="I70" i="1" s="1"/>
  <c r="H16" i="1"/>
  <c r="H38" i="1"/>
  <c r="H149" i="1"/>
  <c r="H66" i="1"/>
  <c r="I66" i="1" s="1"/>
  <c r="H77" i="1"/>
  <c r="I77" i="1" s="1"/>
  <c r="H195" i="1"/>
  <c r="I195" i="1" s="1"/>
  <c r="H33" i="1"/>
  <c r="H28" i="1"/>
  <c r="H34" i="1"/>
  <c r="I34" i="1" s="1"/>
  <c r="H22" i="1"/>
  <c r="I22" i="1" s="1"/>
  <c r="H46" i="1"/>
  <c r="H52" i="1"/>
  <c r="I52" i="1" s="1"/>
  <c r="H214" i="1"/>
  <c r="I214" i="1" s="1"/>
  <c r="H95" i="1"/>
  <c r="I95" i="1" s="1"/>
  <c r="H124" i="1"/>
  <c r="H48" i="1"/>
  <c r="I48" i="1" s="1"/>
  <c r="H63" i="1"/>
  <c r="I63" i="1" s="1"/>
  <c r="H90" i="1"/>
  <c r="H44" i="1"/>
  <c r="H102" i="1"/>
  <c r="I102" i="1" s="1"/>
  <c r="H75" i="1"/>
  <c r="I75" i="1" s="1"/>
  <c r="H64" i="1"/>
  <c r="I64" i="1" s="1"/>
  <c r="H163" i="1"/>
  <c r="H71" i="1"/>
  <c r="H161" i="1"/>
  <c r="I161" i="1" s="1"/>
  <c r="H47" i="1"/>
  <c r="H86" i="1"/>
  <c r="H101" i="1"/>
  <c r="I101" i="1" s="1"/>
  <c r="H55" i="1"/>
  <c r="I55" i="1" s="1"/>
  <c r="H51" i="1"/>
  <c r="I51" i="1" s="1"/>
  <c r="H85" i="1"/>
  <c r="H224" i="1"/>
  <c r="I224" i="1" s="1"/>
  <c r="H74" i="1"/>
  <c r="I74" i="1" s="1"/>
  <c r="H92" i="1"/>
  <c r="H81" i="1"/>
  <c r="H53" i="1"/>
  <c r="I53" i="1" s="1"/>
  <c r="H106" i="1"/>
  <c r="I106" i="1" s="1"/>
  <c r="H113" i="1"/>
  <c r="I113" i="1" s="1"/>
  <c r="H129" i="1"/>
  <c r="H78" i="1"/>
  <c r="H96" i="1"/>
  <c r="I96" i="1" s="1"/>
  <c r="H87" i="1"/>
  <c r="I87" i="1" s="1"/>
  <c r="H145" i="1"/>
  <c r="H127" i="1"/>
  <c r="I127" i="1" s="1"/>
  <c r="H99" i="1"/>
  <c r="I99" i="1" s="1"/>
  <c r="H130" i="1"/>
  <c r="I130" i="1" s="1"/>
  <c r="H93" i="1"/>
  <c r="H103" i="1"/>
  <c r="I103" i="1" s="1"/>
  <c r="H111" i="1"/>
  <c r="I111" i="1" s="1"/>
  <c r="H141" i="1"/>
  <c r="H192" i="1"/>
  <c r="H143" i="1"/>
  <c r="I143" i="1" s="1"/>
  <c r="H186" i="1"/>
  <c r="I186" i="1" s="1"/>
  <c r="H89" i="1"/>
  <c r="I89" i="1" s="1"/>
  <c r="H79" i="1"/>
  <c r="H61" i="1"/>
  <c r="H156" i="1"/>
  <c r="I156" i="1" s="1"/>
  <c r="H152" i="1"/>
  <c r="H62" i="1"/>
  <c r="H154" i="1"/>
  <c r="I154" i="1" s="1"/>
  <c r="H230" i="1"/>
  <c r="I230" i="1" s="1"/>
  <c r="H184" i="1"/>
  <c r="I184" i="1" s="1"/>
  <c r="H110" i="1"/>
  <c r="I110" i="1" s="1"/>
  <c r="H114" i="1"/>
  <c r="I114" i="1" s="1"/>
  <c r="H159" i="1"/>
  <c r="I159" i="1" s="1"/>
  <c r="H138" i="1"/>
  <c r="H119" i="1"/>
  <c r="I119" i="1" s="1"/>
  <c r="H158" i="1"/>
  <c r="I158" i="1" s="1"/>
  <c r="H104" i="1"/>
  <c r="I104" i="1" s="1"/>
  <c r="H50" i="1"/>
  <c r="I50" i="1" s="1"/>
  <c r="H118" i="1"/>
  <c r="H202" i="1"/>
  <c r="I202" i="1" s="1"/>
  <c r="H166" i="1"/>
  <c r="I166" i="1" s="1"/>
  <c r="H235" i="1"/>
  <c r="I235" i="1" s="1"/>
  <c r="H169" i="1"/>
  <c r="I169" i="1" s="1"/>
  <c r="H139" i="1"/>
  <c r="I139" i="1" s="1"/>
  <c r="H8" i="1"/>
  <c r="I8" i="1" s="1"/>
  <c r="H82" i="1"/>
  <c r="I82" i="1" s="1"/>
  <c r="H185" i="1"/>
  <c r="I185" i="1" s="1"/>
  <c r="H100" i="1"/>
  <c r="I100" i="1" s="1"/>
  <c r="H109" i="1"/>
  <c r="I109" i="1" s="1"/>
  <c r="H97" i="1"/>
  <c r="H120" i="1"/>
  <c r="I120" i="1" s="1"/>
  <c r="H135" i="1"/>
  <c r="H76" i="1"/>
  <c r="I76" i="1" s="1"/>
  <c r="H160" i="1"/>
  <c r="I160" i="1" s="1"/>
  <c r="H88" i="1"/>
  <c r="I88" i="1" s="1"/>
  <c r="H178" i="1"/>
  <c r="I178" i="1" s="1"/>
  <c r="H84" i="1"/>
  <c r="I84" i="1" s="1"/>
  <c r="H175" i="1"/>
  <c r="H170" i="1"/>
  <c r="I170" i="1" s="1"/>
  <c r="H176" i="1"/>
  <c r="I176" i="1" s="1"/>
  <c r="H189" i="1"/>
  <c r="I189" i="1" s="1"/>
  <c r="H190" i="1"/>
  <c r="I190" i="1" s="1"/>
  <c r="H151" i="1"/>
  <c r="I151" i="1" s="1"/>
  <c r="H180" i="1"/>
  <c r="I180" i="1" s="1"/>
  <c r="H36" i="1"/>
  <c r="I36" i="1" s="1"/>
  <c r="H211" i="1"/>
  <c r="I211" i="1" s="1"/>
  <c r="H132" i="1"/>
  <c r="I132" i="1" s="1"/>
  <c r="H105" i="1"/>
  <c r="I105" i="1" s="1"/>
  <c r="H121" i="1"/>
  <c r="I121" i="1" s="1"/>
  <c r="H80" i="1"/>
  <c r="I80" i="1" s="1"/>
  <c r="H125" i="1"/>
  <c r="I125" i="1" s="1"/>
  <c r="H107" i="1"/>
  <c r="I107" i="1" s="1"/>
  <c r="H128" i="1"/>
  <c r="I128" i="1" s="1"/>
  <c r="H136" i="1"/>
  <c r="I136" i="1" s="1"/>
  <c r="H203" i="1"/>
  <c r="I203" i="1" s="1"/>
  <c r="H225" i="1"/>
  <c r="I225" i="1" s="1"/>
  <c r="H182" i="1"/>
  <c r="I182" i="1" s="1"/>
  <c r="H157" i="1"/>
  <c r="I157" i="1" s="1"/>
  <c r="H220" i="1"/>
  <c r="I220" i="1" s="1"/>
  <c r="H83" i="1"/>
  <c r="I83" i="1" s="1"/>
  <c r="H137" i="1"/>
  <c r="I137" i="1" s="1"/>
  <c r="H68" i="1"/>
  <c r="I68" i="1" s="1"/>
  <c r="H140" i="1"/>
  <c r="I140" i="1" s="1"/>
  <c r="H122" i="1"/>
  <c r="I122" i="1" s="1"/>
  <c r="H112" i="1"/>
  <c r="I112" i="1" s="1"/>
  <c r="H183" i="1"/>
  <c r="I183" i="1" s="1"/>
  <c r="H223" i="1"/>
  <c r="I223" i="1" s="1"/>
  <c r="H197" i="1"/>
  <c r="I197" i="1" s="1"/>
  <c r="H144" i="1"/>
  <c r="I144" i="1" s="1"/>
  <c r="H134" i="1"/>
  <c r="I134" i="1" s="1"/>
  <c r="H196" i="1"/>
  <c r="I196" i="1" s="1"/>
  <c r="H148" i="1"/>
  <c r="I148" i="1" s="1"/>
  <c r="H168" i="1"/>
  <c r="I168" i="1" s="1"/>
  <c r="H210" i="1"/>
  <c r="I210" i="1" s="1"/>
  <c r="H171" i="1"/>
  <c r="I171" i="1" s="1"/>
  <c r="H131" i="1"/>
  <c r="I131" i="1" s="1"/>
  <c r="H198" i="1"/>
  <c r="I198" i="1" s="1"/>
  <c r="H126" i="1"/>
  <c r="I126" i="1" s="1"/>
  <c r="H155" i="1"/>
  <c r="I155" i="1" s="1"/>
  <c r="H213" i="1"/>
  <c r="I213" i="1" s="1"/>
  <c r="H191" i="1"/>
  <c r="I191" i="1" s="1"/>
  <c r="H208" i="1"/>
  <c r="I208" i="1" s="1"/>
  <c r="H69" i="1"/>
  <c r="I69" i="1" s="1"/>
  <c r="H173" i="1"/>
  <c r="I173" i="1" s="1"/>
  <c r="H199" i="1"/>
  <c r="I199" i="1" s="1"/>
  <c r="H232" i="1"/>
  <c r="I232" i="1" s="1"/>
  <c r="H215" i="1"/>
  <c r="I215" i="1" s="1"/>
  <c r="H164" i="1"/>
  <c r="I164" i="1" s="1"/>
  <c r="H239" i="1"/>
  <c r="I239" i="1" s="1"/>
  <c r="H174" i="1"/>
  <c r="I174" i="1" s="1"/>
  <c r="H142" i="1"/>
  <c r="I142" i="1" s="1"/>
  <c r="H172" i="1"/>
  <c r="I172" i="1" s="1"/>
  <c r="H123" i="1"/>
  <c r="I123" i="1" s="1"/>
  <c r="H231" i="1"/>
  <c r="I231" i="1" s="1"/>
  <c r="H177" i="1"/>
  <c r="I177" i="1" s="1"/>
  <c r="H193" i="1"/>
  <c r="I193" i="1" s="1"/>
  <c r="H147" i="1"/>
  <c r="I147" i="1" s="1"/>
  <c r="H205" i="1"/>
  <c r="I205" i="1" s="1"/>
  <c r="H179" i="1"/>
  <c r="I179" i="1" s="1"/>
  <c r="H226" i="1"/>
  <c r="I226" i="1" s="1"/>
  <c r="H200" i="1"/>
  <c r="I200" i="1" s="1"/>
  <c r="H212" i="1"/>
  <c r="I212" i="1" s="1"/>
  <c r="H162" i="1"/>
  <c r="I162" i="1" s="1"/>
  <c r="H229" i="1"/>
  <c r="I229" i="1" s="1"/>
  <c r="H181" i="1"/>
  <c r="I181" i="1" s="1"/>
  <c r="H219" i="1"/>
  <c r="I219" i="1" s="1"/>
  <c r="H228" i="1"/>
  <c r="I228" i="1" s="1"/>
  <c r="H222" i="1"/>
  <c r="I222" i="1" s="1"/>
  <c r="H108" i="1"/>
  <c r="I108" i="1" s="1"/>
  <c r="H218" i="1"/>
  <c r="I218" i="1" s="1"/>
  <c r="H221" i="1"/>
  <c r="I221" i="1" s="1"/>
  <c r="H206" i="1"/>
  <c r="I206" i="1" s="1"/>
  <c r="H201" i="1"/>
  <c r="I201" i="1" s="1"/>
  <c r="H187" i="1"/>
  <c r="I187" i="1" s="1"/>
  <c r="H234" i="1"/>
  <c r="I234" i="1" s="1"/>
  <c r="H188" i="1"/>
  <c r="I188" i="1" s="1"/>
  <c r="H165" i="1"/>
  <c r="I165" i="1" s="1"/>
  <c r="H217" i="1"/>
  <c r="I217" i="1" s="1"/>
  <c r="H194" i="1"/>
  <c r="I194" i="1" s="1"/>
  <c r="H236" i="1"/>
  <c r="I236" i="1" s="1"/>
  <c r="H40" i="1"/>
  <c r="I40" i="1" s="1"/>
  <c r="H58" i="1"/>
  <c r="H237" i="1"/>
  <c r="I237" i="1" s="1"/>
  <c r="H207" i="1"/>
  <c r="I207" i="1" s="1"/>
  <c r="H216" i="1"/>
  <c r="I216" i="1" s="1"/>
  <c r="H167" i="1"/>
  <c r="I167" i="1" s="1"/>
  <c r="H233" i="1"/>
  <c r="I233" i="1" s="1"/>
  <c r="H238" i="1"/>
  <c r="I238" i="1" s="1"/>
  <c r="H209" i="1"/>
  <c r="I209" i="1" s="1"/>
  <c r="H204" i="1"/>
  <c r="I204" i="1" s="1"/>
  <c r="H146" i="1"/>
  <c r="I146" i="1" s="1"/>
  <c r="H116" i="1"/>
  <c r="I116" i="1" s="1"/>
  <c r="H153" i="1"/>
  <c r="I153" i="1" s="1"/>
  <c r="I16" i="1"/>
  <c r="I118" i="1"/>
  <c r="E240" i="1"/>
  <c r="P38" i="1" s="1"/>
  <c r="F240" i="1"/>
  <c r="G240" i="1"/>
  <c r="T38" i="1" s="1"/>
  <c r="T37" i="1"/>
  <c r="T36" i="1"/>
  <c r="T35" i="1"/>
  <c r="T34" i="1"/>
  <c r="T33" i="1"/>
  <c r="R37" i="1"/>
  <c r="R36" i="1"/>
  <c r="R35" i="1"/>
  <c r="R34" i="1"/>
  <c r="R33" i="1"/>
  <c r="P37" i="1"/>
  <c r="P36" i="1"/>
  <c r="P35" i="1"/>
  <c r="P34" i="1"/>
  <c r="P33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L23" i="1"/>
  <c r="L20" i="1"/>
  <c r="L17" i="1"/>
  <c r="L14" i="1"/>
  <c r="L11" i="1"/>
  <c r="U12" i="1" s="1"/>
  <c r="R38" i="1"/>
  <c r="W20" i="1" l="1"/>
  <c r="U15" i="1"/>
  <c r="S21" i="1"/>
  <c r="X28" i="1"/>
  <c r="S14" i="1"/>
  <c r="W22" i="1"/>
  <c r="AA22" i="1"/>
  <c r="Q33" i="1"/>
  <c r="W21" i="1"/>
  <c r="J13" i="1"/>
  <c r="AA17" i="1"/>
  <c r="AA19" i="1"/>
  <c r="S37" i="1"/>
  <c r="J135" i="1"/>
  <c r="U13" i="1"/>
  <c r="I135" i="1"/>
  <c r="J131" i="1"/>
  <c r="S17" i="1"/>
  <c r="AA13" i="1"/>
  <c r="J87" i="1"/>
  <c r="AB11" i="1"/>
  <c r="AC11" i="1" s="1"/>
  <c r="S12" i="1"/>
  <c r="W18" i="1"/>
  <c r="Z28" i="1"/>
  <c r="J217" i="1"/>
  <c r="J70" i="1"/>
  <c r="J30" i="1"/>
  <c r="J232" i="1"/>
  <c r="J27" i="1"/>
  <c r="H240" i="1"/>
  <c r="T26" i="1"/>
  <c r="I58" i="1"/>
  <c r="J193" i="1"/>
  <c r="J136" i="1"/>
  <c r="J114" i="1"/>
  <c r="J102" i="1"/>
  <c r="J116" i="1"/>
  <c r="J236" i="1"/>
  <c r="J188" i="1"/>
  <c r="J229" i="1"/>
  <c r="J226" i="1"/>
  <c r="J164" i="1"/>
  <c r="J173" i="1"/>
  <c r="J148" i="1"/>
  <c r="J197" i="1"/>
  <c r="J225" i="1"/>
  <c r="J107" i="1"/>
  <c r="J176" i="1"/>
  <c r="J178" i="1"/>
  <c r="J139" i="1"/>
  <c r="J202" i="1"/>
  <c r="J154" i="1"/>
  <c r="J61" i="1"/>
  <c r="J127" i="1"/>
  <c r="J78" i="1"/>
  <c r="J101" i="1"/>
  <c r="J71" i="1"/>
  <c r="J52" i="1"/>
  <c r="J28" i="1"/>
  <c r="J150" i="1"/>
  <c r="J115" i="1"/>
  <c r="J35" i="1"/>
  <c r="J18" i="1"/>
  <c r="J17" i="1"/>
  <c r="Y24" i="1"/>
  <c r="Q15" i="1"/>
  <c r="S16" i="1"/>
  <c r="S20" i="1"/>
  <c r="U21" i="1"/>
  <c r="AA20" i="1"/>
  <c r="Q35" i="1"/>
  <c r="J238" i="1"/>
  <c r="J180" i="1"/>
  <c r="J143" i="1"/>
  <c r="J22" i="1"/>
  <c r="J167" i="1"/>
  <c r="J218" i="1"/>
  <c r="J212" i="1"/>
  <c r="J231" i="1"/>
  <c r="J126" i="1"/>
  <c r="J134" i="1"/>
  <c r="J68" i="1"/>
  <c r="J211" i="1"/>
  <c r="J175" i="1"/>
  <c r="I175" i="1"/>
  <c r="J97" i="1"/>
  <c r="I97" i="1"/>
  <c r="J138" i="1"/>
  <c r="I138" i="1"/>
  <c r="I152" i="1"/>
  <c r="J152" i="1"/>
  <c r="J141" i="1"/>
  <c r="I141" i="1"/>
  <c r="J92" i="1"/>
  <c r="I92" i="1"/>
  <c r="I47" i="1"/>
  <c r="J47" i="1"/>
  <c r="J90" i="1"/>
  <c r="I90" i="1"/>
  <c r="J38" i="1"/>
  <c r="I38" i="1"/>
  <c r="I21" i="1"/>
  <c r="J21" i="1"/>
  <c r="J59" i="1"/>
  <c r="I59" i="1"/>
  <c r="J29" i="1"/>
  <c r="I29" i="1"/>
  <c r="J39" i="1"/>
  <c r="I39" i="1"/>
  <c r="J14" i="1"/>
  <c r="J57" i="1"/>
  <c r="J66" i="1"/>
  <c r="J48" i="1"/>
  <c r="J53" i="1"/>
  <c r="J103" i="1"/>
  <c r="J158" i="1"/>
  <c r="J100" i="1"/>
  <c r="J105" i="1"/>
  <c r="J83" i="1"/>
  <c r="J213" i="1"/>
  <c r="J172" i="1"/>
  <c r="J206" i="1"/>
  <c r="J207" i="1"/>
  <c r="J10" i="1"/>
  <c r="I10" i="1"/>
  <c r="Y21" i="1"/>
  <c r="Y22" i="1"/>
  <c r="S22" i="1"/>
  <c r="I9" i="1"/>
  <c r="J222" i="1"/>
  <c r="J122" i="1"/>
  <c r="J235" i="1"/>
  <c r="J224" i="1"/>
  <c r="J60" i="1"/>
  <c r="Y19" i="1"/>
  <c r="AB24" i="1"/>
  <c r="AC24" i="1" s="1"/>
  <c r="AB17" i="1"/>
  <c r="AC17" i="1" s="1"/>
  <c r="U22" i="1"/>
  <c r="AA21" i="1"/>
  <c r="I61" i="1"/>
  <c r="I78" i="1"/>
  <c r="I71" i="1"/>
  <c r="I28" i="1"/>
  <c r="I115" i="1"/>
  <c r="I35" i="1"/>
  <c r="I17" i="1"/>
  <c r="J41" i="1"/>
  <c r="AA12" i="1"/>
  <c r="AB18" i="1"/>
  <c r="AC18" i="1" s="1"/>
  <c r="AB22" i="1"/>
  <c r="AC22" i="1" s="1"/>
  <c r="T27" i="1"/>
  <c r="T28" i="1"/>
  <c r="U20" i="1"/>
  <c r="Z27" i="1"/>
  <c r="Q34" i="1"/>
  <c r="V37" i="1"/>
  <c r="U36" i="1"/>
  <c r="I18" i="1"/>
  <c r="J153" i="1"/>
  <c r="J208" i="1"/>
  <c r="J160" i="1"/>
  <c r="J9" i="1"/>
  <c r="AA14" i="1"/>
  <c r="AA16" i="1"/>
  <c r="Y15" i="1"/>
  <c r="Q25" i="1"/>
  <c r="AA24" i="1"/>
  <c r="AA15" i="1"/>
  <c r="R28" i="1"/>
  <c r="Y14" i="1"/>
  <c r="Q12" i="1"/>
  <c r="AB16" i="1"/>
  <c r="AC16" i="1" s="1"/>
  <c r="AB20" i="1"/>
  <c r="AC20" i="1" s="1"/>
  <c r="S13" i="1"/>
  <c r="S25" i="1"/>
  <c r="U14" i="1"/>
  <c r="U18" i="1"/>
  <c r="W11" i="1"/>
  <c r="V27" i="1"/>
  <c r="Y12" i="1"/>
  <c r="X27" i="1"/>
  <c r="Y16" i="1"/>
  <c r="X26" i="1"/>
  <c r="Z26" i="1"/>
  <c r="AA25" i="1"/>
  <c r="Q36" i="1"/>
  <c r="S35" i="1"/>
  <c r="V34" i="1"/>
  <c r="S24" i="1"/>
  <c r="W14" i="1"/>
  <c r="W23" i="1"/>
  <c r="S15" i="1"/>
  <c r="W16" i="1"/>
  <c r="Q11" i="1"/>
  <c r="Y11" i="1"/>
  <c r="U11" i="1"/>
  <c r="Q14" i="1"/>
  <c r="R26" i="1"/>
  <c r="S11" i="1"/>
  <c r="AB15" i="1"/>
  <c r="AC15" i="1" s="1"/>
  <c r="AB19" i="1"/>
  <c r="AC19" i="1" s="1"/>
  <c r="S19" i="1"/>
  <c r="AB23" i="1"/>
  <c r="AC23" i="1" s="1"/>
  <c r="W13" i="1"/>
  <c r="AA11" i="1"/>
  <c r="S33" i="1"/>
  <c r="V33" i="1"/>
  <c r="Q13" i="1"/>
  <c r="Q17" i="1"/>
  <c r="AB21" i="1"/>
  <c r="AC21" i="1" s="1"/>
  <c r="AB25" i="1"/>
  <c r="AC25" i="1" s="1"/>
  <c r="J204" i="1"/>
  <c r="J58" i="1"/>
  <c r="J187" i="1"/>
  <c r="J219" i="1"/>
  <c r="J205" i="1"/>
  <c r="J174" i="1"/>
  <c r="J210" i="1"/>
  <c r="J183" i="1"/>
  <c r="J157" i="1"/>
  <c r="J80" i="1"/>
  <c r="J190" i="1"/>
  <c r="J82" i="1"/>
  <c r="J50" i="1"/>
  <c r="J184" i="1"/>
  <c r="J89" i="1"/>
  <c r="J130" i="1"/>
  <c r="J113" i="1"/>
  <c r="J51" i="1"/>
  <c r="J64" i="1"/>
  <c r="J95" i="1"/>
  <c r="J195" i="1"/>
  <c r="J117" i="1"/>
  <c r="J20" i="1"/>
  <c r="J15" i="1"/>
  <c r="J227" i="1"/>
  <c r="J73" i="1"/>
  <c r="J146" i="1"/>
  <c r="J233" i="1"/>
  <c r="J237" i="1"/>
  <c r="J194" i="1"/>
  <c r="J234" i="1"/>
  <c r="J221" i="1"/>
  <c r="J228" i="1"/>
  <c r="J162" i="1"/>
  <c r="J179" i="1"/>
  <c r="J177" i="1"/>
  <c r="J142" i="1"/>
  <c r="J215" i="1"/>
  <c r="J69" i="1"/>
  <c r="J155" i="1"/>
  <c r="J171" i="1"/>
  <c r="J196" i="1"/>
  <c r="J223" i="1"/>
  <c r="J140" i="1"/>
  <c r="J220" i="1"/>
  <c r="J203" i="1"/>
  <c r="J125" i="1"/>
  <c r="J132" i="1"/>
  <c r="J151" i="1"/>
  <c r="J170" i="1"/>
  <c r="J88" i="1"/>
  <c r="J120" i="1"/>
  <c r="J185" i="1"/>
  <c r="J169" i="1"/>
  <c r="J118" i="1"/>
  <c r="J119" i="1"/>
  <c r="J110" i="1"/>
  <c r="J62" i="1"/>
  <c r="I62" i="1"/>
  <c r="J79" i="1"/>
  <c r="I79" i="1"/>
  <c r="J192" i="1"/>
  <c r="I192" i="1"/>
  <c r="J93" i="1"/>
  <c r="I93" i="1"/>
  <c r="J145" i="1"/>
  <c r="I145" i="1"/>
  <c r="J129" i="1"/>
  <c r="I129" i="1"/>
  <c r="J81" i="1"/>
  <c r="I81" i="1"/>
  <c r="J85" i="1"/>
  <c r="I85" i="1"/>
  <c r="J86" i="1"/>
  <c r="I86" i="1"/>
  <c r="J163" i="1"/>
  <c r="I163" i="1"/>
  <c r="J44" i="1"/>
  <c r="I44" i="1"/>
  <c r="J124" i="1"/>
  <c r="I124" i="1"/>
  <c r="J46" i="1"/>
  <c r="I46" i="1"/>
  <c r="J33" i="1"/>
  <c r="I33" i="1"/>
  <c r="J149" i="1"/>
  <c r="I149" i="1"/>
  <c r="J54" i="1"/>
  <c r="I54" i="1"/>
  <c r="J56" i="1"/>
  <c r="I56" i="1"/>
  <c r="J42" i="1"/>
  <c r="I42" i="1"/>
  <c r="J37" i="1"/>
  <c r="I37" i="1"/>
  <c r="J31" i="1"/>
  <c r="I31" i="1"/>
  <c r="J49" i="1"/>
  <c r="I49" i="1"/>
  <c r="J12" i="1"/>
  <c r="I12" i="1"/>
  <c r="J23" i="1"/>
  <c r="I23" i="1"/>
  <c r="J26" i="1"/>
  <c r="I26" i="1"/>
  <c r="J24" i="1"/>
  <c r="I24" i="1"/>
  <c r="J25" i="1"/>
  <c r="I25" i="1"/>
  <c r="J19" i="1"/>
  <c r="I19" i="1"/>
  <c r="J209" i="1"/>
  <c r="J216" i="1"/>
  <c r="J40" i="1"/>
  <c r="J165" i="1"/>
  <c r="J201" i="1"/>
  <c r="J108" i="1"/>
  <c r="J181" i="1"/>
  <c r="J200" i="1"/>
  <c r="J147" i="1"/>
  <c r="J123" i="1"/>
  <c r="J239" i="1"/>
  <c r="J199" i="1"/>
  <c r="J191" i="1"/>
  <c r="J198" i="1"/>
  <c r="J168" i="1"/>
  <c r="J144" i="1"/>
  <c r="J112" i="1"/>
  <c r="J137" i="1"/>
  <c r="J182" i="1"/>
  <c r="J128" i="1"/>
  <c r="J121" i="1"/>
  <c r="J36" i="1"/>
  <c r="J189" i="1"/>
  <c r="J84" i="1"/>
  <c r="J76" i="1"/>
  <c r="J109" i="1"/>
  <c r="J8" i="1"/>
  <c r="J166" i="1"/>
  <c r="J104" i="1"/>
  <c r="J159" i="1"/>
  <c r="J230" i="1"/>
  <c r="J156" i="1"/>
  <c r="J186" i="1"/>
  <c r="J111" i="1"/>
  <c r="J99" i="1"/>
  <c r="J96" i="1"/>
  <c r="J106" i="1"/>
  <c r="J74" i="1"/>
  <c r="J55" i="1"/>
  <c r="J161" i="1"/>
  <c r="J75" i="1"/>
  <c r="J63" i="1"/>
  <c r="J214" i="1"/>
  <c r="J34" i="1"/>
  <c r="J77" i="1"/>
  <c r="J16" i="1"/>
  <c r="J32" i="1"/>
  <c r="J91" i="1"/>
  <c r="J45" i="1"/>
  <c r="I45" i="1"/>
  <c r="J94" i="1"/>
  <c r="I94" i="1"/>
  <c r="J72" i="1"/>
  <c r="I72" i="1"/>
  <c r="J7" i="1"/>
  <c r="I7" i="1"/>
  <c r="J133" i="1"/>
  <c r="I133" i="1"/>
  <c r="J98" i="1"/>
  <c r="I98" i="1"/>
  <c r="J67" i="1"/>
  <c r="I67" i="1"/>
  <c r="J43" i="1"/>
  <c r="I43" i="1"/>
  <c r="J65" i="1"/>
  <c r="I65" i="1"/>
  <c r="J11" i="1"/>
  <c r="U35" i="1"/>
  <c r="Q24" i="1"/>
  <c r="U23" i="1"/>
  <c r="W24" i="1"/>
  <c r="Y25" i="1"/>
  <c r="Q16" i="1"/>
  <c r="U17" i="1"/>
  <c r="Q18" i="1"/>
  <c r="Y18" i="1"/>
  <c r="U19" i="1"/>
  <c r="Q20" i="1"/>
  <c r="Y20" i="1"/>
  <c r="Q22" i="1"/>
  <c r="P28" i="1"/>
  <c r="P26" i="1"/>
  <c r="R27" i="1"/>
  <c r="S36" i="1"/>
  <c r="U37" i="1"/>
  <c r="S34" i="1"/>
  <c r="AB12" i="1"/>
  <c r="AC12" i="1" s="1"/>
  <c r="Q37" i="1"/>
  <c r="W12" i="1"/>
  <c r="Y13" i="1"/>
  <c r="L26" i="1"/>
  <c r="V35" i="1"/>
  <c r="V36" i="1"/>
  <c r="U33" i="1"/>
  <c r="S23" i="1"/>
  <c r="U24" i="1"/>
  <c r="W25" i="1"/>
  <c r="AA23" i="1"/>
  <c r="W15" i="1"/>
  <c r="W17" i="1"/>
  <c r="S18" i="1"/>
  <c r="AA18" i="1"/>
  <c r="W19" i="1"/>
  <c r="P27" i="1"/>
  <c r="V26" i="1"/>
  <c r="U34" i="1"/>
  <c r="AB13" i="1"/>
  <c r="AC13" i="1" s="1"/>
  <c r="AB14" i="1"/>
  <c r="AC14" i="1" s="1"/>
  <c r="Q23" i="1"/>
  <c r="U25" i="1"/>
  <c r="Y23" i="1"/>
  <c r="U16" i="1"/>
  <c r="Y17" i="1"/>
  <c r="Q19" i="1"/>
  <c r="Q21" i="1"/>
  <c r="V28" i="1"/>
  <c r="U26" i="1" l="1"/>
  <c r="S28" i="1"/>
  <c r="U28" i="1"/>
  <c r="I240" i="1"/>
  <c r="V38" i="1" s="1"/>
  <c r="W28" i="1"/>
  <c r="W35" i="1"/>
  <c r="S27" i="1"/>
  <c r="Y28" i="1"/>
  <c r="Y26" i="1"/>
  <c r="AA28" i="1"/>
  <c r="AA26" i="1"/>
  <c r="AB26" i="1"/>
  <c r="AC26" i="1" s="1"/>
  <c r="Q26" i="1"/>
  <c r="U27" i="1"/>
  <c r="W37" i="1"/>
  <c r="W33" i="1"/>
  <c r="W27" i="1"/>
  <c r="AB27" i="1"/>
  <c r="AC27" i="1" s="1"/>
  <c r="Q27" i="1"/>
  <c r="W34" i="1"/>
  <c r="W26" i="1"/>
  <c r="W36" i="1"/>
  <c r="AB28" i="1"/>
  <c r="AC28" i="1" s="1"/>
  <c r="Q28" i="1"/>
  <c r="S26" i="1"/>
  <c r="AA27" i="1"/>
  <c r="Y27" i="1"/>
</calcChain>
</file>

<file path=xl/sharedStrings.xml><?xml version="1.0" encoding="utf-8"?>
<sst xmlns="http://schemas.openxmlformats.org/spreadsheetml/2006/main" count="853" uniqueCount="342">
  <si>
    <t xml:space="preserve">   UBND QUẬN HỒNG BÀNG</t>
  </si>
  <si>
    <t>TRƯỜNG THCS HÙNG VƯƠNG</t>
  </si>
  <si>
    <t>SBD</t>
  </si>
  <si>
    <t>Họ và tên</t>
  </si>
  <si>
    <t>Lớp</t>
  </si>
  <si>
    <t>Điểm thi</t>
  </si>
  <si>
    <t>Văn</t>
  </si>
  <si>
    <t>Toán</t>
  </si>
  <si>
    <t>Anh</t>
  </si>
  <si>
    <t>Môn</t>
  </si>
  <si>
    <t>Từ 8.0 đến 10</t>
  </si>
  <si>
    <t>Từ 6.5 đến 7.9</t>
  </si>
  <si>
    <t>Từ 5.0 đến 6.4</t>
  </si>
  <si>
    <t>Tiếng Anh</t>
  </si>
  <si>
    <t>TB</t>
  </si>
  <si>
    <t>Cả khối</t>
  </si>
  <si>
    <t>Tổng 3 môn</t>
  </si>
  <si>
    <t>Từ 3.5 đến 4.9</t>
  </si>
  <si>
    <t>Từ 2.0 đến 3.4</t>
  </si>
  <si>
    <t>Dưới 2.0</t>
  </si>
  <si>
    <t>SL</t>
  </si>
  <si>
    <t>TL</t>
  </si>
  <si>
    <t>TT</t>
  </si>
  <si>
    <t>Điểm TB</t>
  </si>
  <si>
    <t>TB 3 môn</t>
  </si>
  <si>
    <t>Năm học 2022 - 2023</t>
  </si>
  <si>
    <t>Trên TB</t>
  </si>
  <si>
    <t>Tỉ lệ</t>
  </si>
  <si>
    <t>UBND QUẬN HỒNG BÀNG</t>
  </si>
  <si>
    <t>6A1</t>
  </si>
  <si>
    <t>6A2</t>
  </si>
  <si>
    <t>6A3</t>
  </si>
  <si>
    <t>6A4</t>
  </si>
  <si>
    <t>6A5</t>
  </si>
  <si>
    <t xml:space="preserve">NGHIÊM THÙY </t>
  </si>
  <si>
    <t>LINH</t>
  </si>
  <si>
    <t xml:space="preserve">LÊ THANH </t>
  </si>
  <si>
    <t>LÂM</t>
  </si>
  <si>
    <t xml:space="preserve">NGUYỄN VÂN </t>
  </si>
  <si>
    <t>ANH</t>
  </si>
  <si>
    <t xml:space="preserve">NGUYỄN TIẾN </t>
  </si>
  <si>
    <t>THỊNH</t>
  </si>
  <si>
    <t xml:space="preserve">TRẦN QUANG </t>
  </si>
  <si>
    <t>DŨNG</t>
  </si>
  <si>
    <t>TRẦN TRUNG</t>
  </si>
  <si>
    <t xml:space="preserve">BÙI HOÀNG </t>
  </si>
  <si>
    <t>DƯƠNG</t>
  </si>
  <si>
    <t xml:space="preserve">ĐẦM THỊ BÍCH </t>
  </si>
  <si>
    <t>PHƯỢNG</t>
  </si>
  <si>
    <t xml:space="preserve">ĐỖ THANH </t>
  </si>
  <si>
    <t>HẰNG</t>
  </si>
  <si>
    <t>PHẠM HÀ</t>
  </si>
  <si>
    <t xml:space="preserve">NGUYỄN BÙI </t>
  </si>
  <si>
    <t>DIỆP</t>
  </si>
  <si>
    <t xml:space="preserve">VŨ QUANG </t>
  </si>
  <si>
    <t>HUY</t>
  </si>
  <si>
    <t xml:space="preserve">NGUYỄN MINH </t>
  </si>
  <si>
    <t>ĐỨC</t>
  </si>
  <si>
    <t>LÊ MINH</t>
  </si>
  <si>
    <t xml:space="preserve">VŨ TRỌNG </t>
  </si>
  <si>
    <t>PHÚC</t>
  </si>
  <si>
    <t xml:space="preserve">PHẠM KHẮC QUANG </t>
  </si>
  <si>
    <t>MINH</t>
  </si>
  <si>
    <t xml:space="preserve">PHẠM ĐÌNH </t>
  </si>
  <si>
    <t xml:space="preserve">HOÀNG GIA </t>
  </si>
  <si>
    <t>CƯỜNG</t>
  </si>
  <si>
    <t xml:space="preserve">PHẠM TÚ </t>
  </si>
  <si>
    <t>QUYÊN</t>
  </si>
  <si>
    <t xml:space="preserve">NGUYỄN NGỌC </t>
  </si>
  <si>
    <t>TRÂM</t>
  </si>
  <si>
    <t xml:space="preserve">NGUYỄN ĐỨC </t>
  </si>
  <si>
    <t xml:space="preserve">VŨ THU </t>
  </si>
  <si>
    <t>TRANG</t>
  </si>
  <si>
    <t xml:space="preserve">TRƯƠNG GIA </t>
  </si>
  <si>
    <t>BẢO</t>
  </si>
  <si>
    <t xml:space="preserve">TRỊNH MAI </t>
  </si>
  <si>
    <t xml:space="preserve">PHẠM NGUYỄN HUYỀN </t>
  </si>
  <si>
    <t>CHI</t>
  </si>
  <si>
    <t xml:space="preserve">TRẦN THANH </t>
  </si>
  <si>
    <t>HÀ</t>
  </si>
  <si>
    <t xml:space="preserve">NGUYỄN VŨ QUỲNH </t>
  </si>
  <si>
    <t xml:space="preserve">TRẦN KHÁNH </t>
  </si>
  <si>
    <t>THY</t>
  </si>
  <si>
    <t xml:space="preserve">PHẠM PHÚ </t>
  </si>
  <si>
    <t>TRỌNG</t>
  </si>
  <si>
    <t xml:space="preserve">NGUYỄN ANH </t>
  </si>
  <si>
    <t>TÚ</t>
  </si>
  <si>
    <t xml:space="preserve">TRỊNH THANH </t>
  </si>
  <si>
    <t>TÙNG</t>
  </si>
  <si>
    <t xml:space="preserve">PHẠM DIỄM </t>
  </si>
  <si>
    <t>HẠNH</t>
  </si>
  <si>
    <t xml:space="preserve">NGUYỄN MAI </t>
  </si>
  <si>
    <t>PHƯƠNG</t>
  </si>
  <si>
    <t xml:space="preserve">TRẦN LAM </t>
  </si>
  <si>
    <t>TUYỀN</t>
  </si>
  <si>
    <t xml:space="preserve">TRẦN MAI </t>
  </si>
  <si>
    <t xml:space="preserve">ĐOÀN THỊ HƯƠNG </t>
  </si>
  <si>
    <t>GIANG</t>
  </si>
  <si>
    <t xml:space="preserve">QUÁCH HUY </t>
  </si>
  <si>
    <t>HOÀNG</t>
  </si>
  <si>
    <t xml:space="preserve">PHẠM QUỐC </t>
  </si>
  <si>
    <t>HƯNG</t>
  </si>
  <si>
    <t xml:space="preserve">NGUYỄN THỊ BẢO </t>
  </si>
  <si>
    <t>NGỌC</t>
  </si>
  <si>
    <t xml:space="preserve">VŨ MINH </t>
  </si>
  <si>
    <t>TRƯỜNG</t>
  </si>
  <si>
    <t xml:space="preserve">NGUYỄN QUỲNH </t>
  </si>
  <si>
    <t xml:space="preserve">NGUYỄN NHẤT </t>
  </si>
  <si>
    <t>NGUYÊN</t>
  </si>
  <si>
    <t xml:space="preserve">NGUYỄN PHƯƠNG </t>
  </si>
  <si>
    <t>NHUNG</t>
  </si>
  <si>
    <t xml:space="preserve">ĐỖ PHẠM PHƯƠNG </t>
  </si>
  <si>
    <t>THẢO</t>
  </si>
  <si>
    <t xml:space="preserve">PHAN HOÀNG THANH </t>
  </si>
  <si>
    <t>PHONG</t>
  </si>
  <si>
    <t xml:space="preserve">NGÔ HÙNG </t>
  </si>
  <si>
    <t xml:space="preserve">NGUYỄN QUANG </t>
  </si>
  <si>
    <t xml:space="preserve">VŨ TRUNG </t>
  </si>
  <si>
    <t>HIẾU</t>
  </si>
  <si>
    <t xml:space="preserve">PHẠM VŨ GIA </t>
  </si>
  <si>
    <t>KHÁNH</t>
  </si>
  <si>
    <t xml:space="preserve">ĐOÀN HOÀNG </t>
  </si>
  <si>
    <t>SƠN</t>
  </si>
  <si>
    <t xml:space="preserve">TRƯƠNG MINH </t>
  </si>
  <si>
    <t xml:space="preserve">PHẠM VŨ MINH </t>
  </si>
  <si>
    <t xml:space="preserve">NGUYỄN ĐÌNH HOÀNG </t>
  </si>
  <si>
    <t xml:space="preserve">PHÙNG MINH </t>
  </si>
  <si>
    <t xml:space="preserve">NGUYỄN BẢO KHÁNH </t>
  </si>
  <si>
    <t>NGÂN</t>
  </si>
  <si>
    <t xml:space="preserve">TRỊNH THẢO QUỲNH </t>
  </si>
  <si>
    <t xml:space="preserve">NGUYỄN HOÀNG PHƯƠNG </t>
  </si>
  <si>
    <t xml:space="preserve">NGUYỄN THANH </t>
  </si>
  <si>
    <t>TRÚC</t>
  </si>
  <si>
    <t xml:space="preserve">TRẦN NGỌC </t>
  </si>
  <si>
    <t>KHÔI</t>
  </si>
  <si>
    <t>TRÍ</t>
  </si>
  <si>
    <t xml:space="preserve">ĐÀO MINH </t>
  </si>
  <si>
    <t>NGUYỄN ĐỨC DUY</t>
  </si>
  <si>
    <t>DUY</t>
  </si>
  <si>
    <t xml:space="preserve">VŨ HƯƠNG </t>
  </si>
  <si>
    <t xml:space="preserve">NGUYỄN THỊ XUÂN </t>
  </si>
  <si>
    <t>MAI</t>
  </si>
  <si>
    <t xml:space="preserve">PHẠM PHƯƠNG </t>
  </si>
  <si>
    <t xml:space="preserve">TRẦN THỊ HƯƠNG </t>
  </si>
  <si>
    <t>BÌNH</t>
  </si>
  <si>
    <t xml:space="preserve">NGUYỄN BÁ GIA </t>
  </si>
  <si>
    <t xml:space="preserve">ĐÕ VĂN TRƯỜNG </t>
  </si>
  <si>
    <t>AN</t>
  </si>
  <si>
    <t xml:space="preserve">PHẠM NGUYỄN DIỄM </t>
  </si>
  <si>
    <t>KIỀU</t>
  </si>
  <si>
    <t xml:space="preserve">ĐỖ VŨ MAI </t>
  </si>
  <si>
    <t>HƯƠNG</t>
  </si>
  <si>
    <t xml:space="preserve">NGUYỄN ĐỖ </t>
  </si>
  <si>
    <t>LƯỢNG</t>
  </si>
  <si>
    <t xml:space="preserve">PHẠM THÙY </t>
  </si>
  <si>
    <t xml:space="preserve">NGUYỄN THỊ THU </t>
  </si>
  <si>
    <t>HIỀN</t>
  </si>
  <si>
    <t>PHẠM GIA</t>
  </si>
  <si>
    <t xml:space="preserve">HÀ GIA </t>
  </si>
  <si>
    <t>VŨ TIẾN</t>
  </si>
  <si>
    <t xml:space="preserve">VŨ THỊ MINH </t>
  </si>
  <si>
    <t xml:space="preserve">NGUYỄN MAI THÀNH </t>
  </si>
  <si>
    <t>NAM</t>
  </si>
  <si>
    <t xml:space="preserve">TRƯƠNG VŨ NGÂN </t>
  </si>
  <si>
    <t xml:space="preserve">PHẠM THỊ MAI </t>
  </si>
  <si>
    <t xml:space="preserve">ĐỖ TIẾN </t>
  </si>
  <si>
    <t>ĐẠT</t>
  </si>
  <si>
    <t xml:space="preserve">PHẠM ĐỨC </t>
  </si>
  <si>
    <t xml:space="preserve">TRƯƠNG HIỂU </t>
  </si>
  <si>
    <t>NHI</t>
  </si>
  <si>
    <t xml:space="preserve">ĐÀM THỊ THANH </t>
  </si>
  <si>
    <t xml:space="preserve">ĐÀM ĐÌNH </t>
  </si>
  <si>
    <t>VIỆT</t>
  </si>
  <si>
    <t xml:space="preserve">ĐOÀN NGUYỄN PHƯƠNG </t>
  </si>
  <si>
    <t xml:space="preserve">NGUYỄN KHÁNH </t>
  </si>
  <si>
    <t xml:space="preserve">VŨ NGỌC </t>
  </si>
  <si>
    <t xml:space="preserve">NGUYỄN GIA </t>
  </si>
  <si>
    <t xml:space="preserve">NGUYỄN ĐOÀN KHÁNH </t>
  </si>
  <si>
    <t xml:space="preserve">NGUYỄN HÀ </t>
  </si>
  <si>
    <t>BÙI THANH</t>
  </si>
  <si>
    <t xml:space="preserve">HOÀNG MINH </t>
  </si>
  <si>
    <t>PHÁT</t>
  </si>
  <si>
    <t xml:space="preserve">NGUYỄN HOÀNG </t>
  </si>
  <si>
    <t>VŨ</t>
  </si>
  <si>
    <t xml:space="preserve">ĐỖ GIA </t>
  </si>
  <si>
    <t>LONG</t>
  </si>
  <si>
    <t xml:space="preserve">HOÀNG NGỌC </t>
  </si>
  <si>
    <t xml:space="preserve">HOÀNG TUẤN </t>
  </si>
  <si>
    <t>VY</t>
  </si>
  <si>
    <t xml:space="preserve">NGUYỄN XUÂN </t>
  </si>
  <si>
    <t xml:space="preserve">LÊ THỊ NHƯ </t>
  </si>
  <si>
    <t>QUỲNH</t>
  </si>
  <si>
    <t xml:space="preserve">VŨ THỊ LAN </t>
  </si>
  <si>
    <t xml:space="preserve">CAO THU </t>
  </si>
  <si>
    <t>NGUYỄN BÍCH LOAN</t>
  </si>
  <si>
    <t>LOAN</t>
  </si>
  <si>
    <t xml:space="preserve">VŨ TĂNG MINH </t>
  </si>
  <si>
    <t xml:space="preserve">TRƯƠNG HẢI YẾN </t>
  </si>
  <si>
    <t xml:space="preserve">GIANG THANH KHÁNH </t>
  </si>
  <si>
    <t xml:space="preserve">NGUYỄN THÁI HẰNG </t>
  </si>
  <si>
    <t xml:space="preserve">ĐẶNG KHÁNH </t>
  </si>
  <si>
    <t xml:space="preserve">LÃ MINH </t>
  </si>
  <si>
    <t>THƯ</t>
  </si>
  <si>
    <t xml:space="preserve">NGUYỄN DOÃN GIA </t>
  </si>
  <si>
    <t>NGUYỄN DOÃN</t>
  </si>
  <si>
    <t>PHƯỚC</t>
  </si>
  <si>
    <t>NGUYỄN TUYẾT</t>
  </si>
  <si>
    <t xml:space="preserve">PHẠM MINH </t>
  </si>
  <si>
    <t xml:space="preserve">PHẠM NGUYỄN THÙY </t>
  </si>
  <si>
    <t xml:space="preserve">NGUYỄN HUY </t>
  </si>
  <si>
    <t>QUANG</t>
  </si>
  <si>
    <t>TRUNG</t>
  </si>
  <si>
    <t>HẢI</t>
  </si>
  <si>
    <t xml:space="preserve">NGUYỄN THỊ VÂN </t>
  </si>
  <si>
    <t>LY</t>
  </si>
  <si>
    <t xml:space="preserve">VŨ ĐỨC </t>
  </si>
  <si>
    <t xml:space="preserve">ĐẶNG VŨ THÙY </t>
  </si>
  <si>
    <t xml:space="preserve">ĐẶNG QUỐC </t>
  </si>
  <si>
    <t>TRẦN HÀ</t>
  </si>
  <si>
    <t xml:space="preserve">NGUYỄN TRỊNH MINH </t>
  </si>
  <si>
    <t>TUẤN</t>
  </si>
  <si>
    <t xml:space="preserve">LÊ THÀNH </t>
  </si>
  <si>
    <t xml:space="preserve">ĐÀO THÙY </t>
  </si>
  <si>
    <t xml:space="preserve">NGUYỄN THÀNH </t>
  </si>
  <si>
    <t xml:space="preserve">ĐẶNG NHƯ </t>
  </si>
  <si>
    <t xml:space="preserve">ĐỖ HUỲNH </t>
  </si>
  <si>
    <t xml:space="preserve">PHẠM GIA </t>
  </si>
  <si>
    <t xml:space="preserve">NGUYỄN MẠNH </t>
  </si>
  <si>
    <t xml:space="preserve">NGUYỄN TUẤN </t>
  </si>
  <si>
    <t xml:space="preserve">NGÔ ĐỨC </t>
  </si>
  <si>
    <t xml:space="preserve">TRẦN ĐÌNH TUẤN </t>
  </si>
  <si>
    <t>HÙNG</t>
  </si>
  <si>
    <t>NGUYỄN HOÀI TRÚC</t>
  </si>
  <si>
    <t>CAO THÙY</t>
  </si>
  <si>
    <t xml:space="preserve">NGUYỄN THỊ KIỀU </t>
  </si>
  <si>
    <t>OANH</t>
  </si>
  <si>
    <t xml:space="preserve">NGUYỄN THỊ THẢO </t>
  </si>
  <si>
    <t>NGUYỄN DIỆU</t>
  </si>
  <si>
    <t>TRẦN DANH GIA MINH</t>
  </si>
  <si>
    <t xml:space="preserve">HOÀNG THÙY </t>
  </si>
  <si>
    <t xml:space="preserve">LÊ HẢI </t>
  </si>
  <si>
    <t>VINH</t>
  </si>
  <si>
    <t xml:space="preserve">TRƯƠNG THỊ THU </t>
  </si>
  <si>
    <t xml:space="preserve">NGUYỄN TRUNG ĐỨC </t>
  </si>
  <si>
    <t xml:space="preserve">NGUYỄN TRUNG NGỌC </t>
  </si>
  <si>
    <t xml:space="preserve">PHẠM MẠNH </t>
  </si>
  <si>
    <t>KIÊN</t>
  </si>
  <si>
    <t xml:space="preserve">BÙI MINH </t>
  </si>
  <si>
    <t xml:space="preserve">NGUYỄN TIÊN </t>
  </si>
  <si>
    <t>THÀNH</t>
  </si>
  <si>
    <t>NGUYỄN PHÚC</t>
  </si>
  <si>
    <t xml:space="preserve">ĐỖ VĂN </t>
  </si>
  <si>
    <t>GIÁP</t>
  </si>
  <si>
    <t xml:space="preserve">VŨ THÀNH </t>
  </si>
  <si>
    <t xml:space="preserve">NGUYỄN BẢO </t>
  </si>
  <si>
    <t>CHÂU</t>
  </si>
  <si>
    <t>VŨ BÍCH NHẬT</t>
  </si>
  <si>
    <t>NHẬT</t>
  </si>
  <si>
    <t xml:space="preserve">BÙI THỊ THU </t>
  </si>
  <si>
    <t xml:space="preserve">BÙI DOÃN </t>
  </si>
  <si>
    <t xml:space="preserve">BÙI VĂN </t>
  </si>
  <si>
    <t>TÂM</t>
  </si>
  <si>
    <t xml:space="preserve">PHẠM NGỌC </t>
  </si>
  <si>
    <t>PHẠM NGỌC</t>
  </si>
  <si>
    <t>ĐỖ QUANG</t>
  </si>
  <si>
    <t xml:space="preserve">LÊ NGỌC </t>
  </si>
  <si>
    <t xml:space="preserve">NGUYỄN DUY </t>
  </si>
  <si>
    <t xml:space="preserve">QUÁCH MINH </t>
  </si>
  <si>
    <t xml:space="preserve">ĐỖ MINH </t>
  </si>
  <si>
    <t>QUÂN</t>
  </si>
  <si>
    <t xml:space="preserve">NGUYỄN BÁ HỒNG </t>
  </si>
  <si>
    <t xml:space="preserve">ĐẶNG DIỆU </t>
  </si>
  <si>
    <t xml:space="preserve">PHẠM XUÂN </t>
  </si>
  <si>
    <t>LỘC</t>
  </si>
  <si>
    <t xml:space="preserve">NGUYỄN VĂN THÀNH </t>
  </si>
  <si>
    <t>TRẦN PHƯƠNG</t>
  </si>
  <si>
    <t xml:space="preserve">PHẠM BÁ BẢO </t>
  </si>
  <si>
    <t xml:space="preserve">PHẠM BẢO </t>
  </si>
  <si>
    <t xml:space="preserve">ĐẶNG THÙY </t>
  </si>
  <si>
    <t xml:space="preserve">TRẦN TIẾN </t>
  </si>
  <si>
    <t xml:space="preserve">PHẠM QUANG </t>
  </si>
  <si>
    <t xml:space="preserve">VŨ NGUYỄN NGỌC </t>
  </si>
  <si>
    <t>ÁNH</t>
  </si>
  <si>
    <t xml:space="preserve">NGUYỄN TRƯƠNG MẠNH </t>
  </si>
  <si>
    <t>VŨ HOÀNG VIỆT</t>
  </si>
  <si>
    <t xml:space="preserve">TRẦN BẢO </t>
  </si>
  <si>
    <t xml:space="preserve">NGUYỄN THỤ THÀNH </t>
  </si>
  <si>
    <t xml:space="preserve">LƯƠNG PHƯƠNG </t>
  </si>
  <si>
    <t xml:space="preserve">TRẦN QUỐC </t>
  </si>
  <si>
    <t xml:space="preserve">NGUYỄN TRẦN QUỲNH </t>
  </si>
  <si>
    <t>THƯƠNG</t>
  </si>
  <si>
    <t xml:space="preserve">NGUYỄN HIẾU </t>
  </si>
  <si>
    <t xml:space="preserve">NGUYỄN NHƯ </t>
  </si>
  <si>
    <t>PHẠM HUY</t>
  </si>
  <si>
    <t xml:space="preserve">BÙI THỊ </t>
  </si>
  <si>
    <t xml:space="preserve">HÀ ĐÌNH </t>
  </si>
  <si>
    <t xml:space="preserve">TRẦN TUẤN </t>
  </si>
  <si>
    <t>MẠNH</t>
  </si>
  <si>
    <t>NGUYỄN CÔNG</t>
  </si>
  <si>
    <t xml:space="preserve">BÙI ĐỨC </t>
  </si>
  <si>
    <t xml:space="preserve">NGUYỄN VĂN </t>
  </si>
  <si>
    <t xml:space="preserve">VŨ HOÀNG </t>
  </si>
  <si>
    <t xml:space="preserve">VŨ THỊ THU </t>
  </si>
  <si>
    <t xml:space="preserve">ĐINH THỊ KHÁNH </t>
  </si>
  <si>
    <t xml:space="preserve">LÊ YẾN </t>
  </si>
  <si>
    <t>HÂN</t>
  </si>
  <si>
    <t xml:space="preserve">BÀNG TUẤN </t>
  </si>
  <si>
    <t xml:space="preserve">HOÀNG LƯU </t>
  </si>
  <si>
    <t>THỦY</t>
  </si>
  <si>
    <t xml:space="preserve">LÂM ĐỨC </t>
  </si>
  <si>
    <t xml:space="preserve">TRẦN GIA </t>
  </si>
  <si>
    <t>NGHĨA</t>
  </si>
  <si>
    <t xml:space="preserve">ĐÀO QUÂN </t>
  </si>
  <si>
    <t xml:space="preserve">TÔ PHƯƠNG </t>
  </si>
  <si>
    <t xml:space="preserve">NGUYỄN QUỐC </t>
  </si>
  <si>
    <t xml:space="preserve">HOÀNG VIỆT </t>
  </si>
  <si>
    <t>PHẠM MẠNH DƯƠNG</t>
  </si>
  <si>
    <t xml:space="preserve">PHẠM THỊ PHƯƠNG </t>
  </si>
  <si>
    <t xml:space="preserve">VŨ PHƯƠNG </t>
  </si>
  <si>
    <t>Xếp hạng</t>
  </si>
  <si>
    <t>Sĩ số</t>
  </si>
  <si>
    <t>GV dạy</t>
  </si>
  <si>
    <t>GV dạy (Cô, thầy)</t>
  </si>
  <si>
    <t>Ngọc</t>
  </si>
  <si>
    <t>Huệ</t>
  </si>
  <si>
    <t>Hằng</t>
  </si>
  <si>
    <t>Lan</t>
  </si>
  <si>
    <t>Thơm</t>
  </si>
  <si>
    <t>N Liên</t>
  </si>
  <si>
    <t>V Liên</t>
  </si>
  <si>
    <t>Giang</t>
  </si>
  <si>
    <t>Hoan</t>
  </si>
  <si>
    <t>Dung</t>
  </si>
  <si>
    <t>GVCN</t>
  </si>
  <si>
    <t>STT</t>
  </si>
  <si>
    <t>Xếp thứ tự</t>
  </si>
  <si>
    <t>Xếp thứ</t>
  </si>
  <si>
    <t>ĐTB</t>
  </si>
  <si>
    <t>Điểm TB 3 môn</t>
  </si>
  <si>
    <t>KẾT QUẢ KHẢO SÁT DẠY THÊM - HỌC THÊM TÍNH THEO ĐIỂM TRUNG BÌNH</t>
  </si>
  <si>
    <t>KHẢO SÁT CHẤT LƯỢNG DẠY THÊM - HỌC THÊM CUỐI NĂM</t>
  </si>
  <si>
    <t>KẾT QUẢ KHẢO SÁT DT -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</si>
</sst>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);\(0.00\)"/>
    <numFmt numFmtId="165" formatCode="0.00;[Red]0.00"/>
    <numFmt numFmtId="166" formatCode="0.000;[Red]0.000"/>
  </numFmts>
  <fonts count="32" x14ac:knownFonts="1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8.25"/>
      <color indexed="8"/>
      <name val="Microsoft Sans Serif"/>
      <family val="2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3"/>
      <name val="Times New Roman"/>
      <family val="1"/>
    </font>
    <font>
      <b/>
      <sz val="14"/>
      <color rgb="FFFF0000"/>
      <name val="Times New Roman"/>
      <family val="1"/>
    </font>
    <font>
      <b/>
      <sz val="14"/>
      <color theme="8" tint="-0.499984740745262"/>
      <name val="Times New Roman"/>
      <family val="1"/>
    </font>
    <font>
      <b/>
      <sz val="14"/>
      <color theme="8"/>
      <name val="Times New Roman"/>
      <family val="1"/>
    </font>
    <font>
      <b/>
      <sz val="14"/>
      <color rgb="FFFF3300"/>
      <name val="Times New Roman"/>
      <family val="1"/>
    </font>
    <font>
      <b/>
      <sz val="14"/>
      <color theme="9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33CC"/>
      <name val="Times New Roman"/>
      <family val="1"/>
    </font>
    <font>
      <b/>
      <sz val="13"/>
      <color rgb="FFC00000"/>
      <name val="Times New Roman"/>
      <family val="1"/>
    </font>
    <font>
      <sz val="12"/>
      <color rgb="FFC00000"/>
      <name val="Times New Roman"/>
      <family val="1"/>
    </font>
    <font>
      <b/>
      <sz val="12"/>
      <color rgb="FFC00000"/>
      <name val="Times New Roman"/>
      <family val="1"/>
    </font>
    <font>
      <b/>
      <sz val="13"/>
      <color rgb="FFFFFF00"/>
      <name val="Times New Roman"/>
      <family val="1"/>
    </font>
    <font>
      <b/>
      <sz val="13"/>
      <color rgb="FFFF0000"/>
      <name val="Times New Roman"/>
      <family val="1"/>
    </font>
    <font>
      <sz val="13"/>
      <color rgb="FFFF0000"/>
      <name val="Times New Roman"/>
      <family val="1"/>
    </font>
    <font>
      <sz val="13"/>
      <color rgb="FF0033CC"/>
      <name val="Times New Roman"/>
      <family val="1"/>
    </font>
    <font>
      <b/>
      <sz val="13"/>
      <color rgb="FF0033CC"/>
      <name val="Times New Roman"/>
      <family val="1"/>
    </font>
    <font>
      <b/>
      <sz val="16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8FED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1" fillId="0" borderId="0"/>
    <xf numFmtId="0" fontId="12" fillId="0" borderId="0" applyNumberFormat="0" applyFont="0" applyFill="0" applyBorder="0" applyAlignment="0" applyProtection="0"/>
    <xf numFmtId="0" fontId="13" fillId="0" borderId="0"/>
    <xf numFmtId="0" fontId="1" fillId="0" borderId="0"/>
  </cellStyleXfs>
  <cellXfs count="20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10" fontId="4" fillId="0" borderId="0" xfId="0" applyNumberFormat="1" applyFont="1"/>
    <xf numFmtId="10" fontId="4" fillId="0" borderId="0" xfId="1" applyNumberFormat="1" applyFont="1"/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10" fontId="5" fillId="0" borderId="0" xfId="0" applyNumberFormat="1" applyFont="1"/>
    <xf numFmtId="10" fontId="5" fillId="0" borderId="0" xfId="1" applyNumberFormat="1" applyFont="1"/>
    <xf numFmtId="0" fontId="5" fillId="0" borderId="0" xfId="0" applyFont="1" applyBorder="1"/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/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0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1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4" xfId="0" applyFont="1" applyBorder="1" applyAlignment="1">
      <alignment vertical="center"/>
    </xf>
    <xf numFmtId="164" fontId="16" fillId="0" borderId="4" xfId="0" applyNumberFormat="1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2" fontId="16" fillId="0" borderId="1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7" fillId="11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4" borderId="1" xfId="0" applyNumberFormat="1" applyFont="1" applyFill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NumberFormat="1" applyFont="1" applyFill="1" applyBorder="1" applyAlignment="1" applyProtection="1">
      <alignment horizontal="left" wrapText="1"/>
    </xf>
    <xf numFmtId="0" fontId="7" fillId="0" borderId="3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center" wrapText="1"/>
    </xf>
    <xf numFmtId="2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8" fillId="0" borderId="0" xfId="0" applyFont="1"/>
    <xf numFmtId="10" fontId="8" fillId="0" borderId="0" xfId="0" applyNumberFormat="1" applyFont="1"/>
    <xf numFmtId="10" fontId="8" fillId="0" borderId="0" xfId="1" applyNumberFormat="1" applyFont="1"/>
    <xf numFmtId="0" fontId="7" fillId="0" borderId="1" xfId="0" applyNumberFormat="1" applyFont="1" applyFill="1" applyBorder="1" applyAlignment="1" applyProtection="1">
      <alignment horizontal="center"/>
    </xf>
    <xf numFmtId="0" fontId="26" fillId="10" borderId="5" xfId="0" applyFont="1" applyFill="1" applyBorder="1" applyAlignment="1">
      <alignment horizontal="center" vertical="center"/>
    </xf>
    <xf numFmtId="10" fontId="26" fillId="10" borderId="5" xfId="0" applyNumberFormat="1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/>
    </xf>
    <xf numFmtId="0" fontId="27" fillId="5" borderId="4" xfId="0" applyFont="1" applyFill="1" applyBorder="1" applyAlignment="1">
      <alignment horizontal="center" vertical="center"/>
    </xf>
    <xf numFmtId="9" fontId="7" fillId="5" borderId="4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9" fontId="6" fillId="9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9" fontId="8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9" fontId="6" fillId="6" borderId="1" xfId="0" applyNumberFormat="1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9" fontId="7" fillId="5" borderId="5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7" fillId="6" borderId="6" xfId="0" applyFont="1" applyFill="1" applyBorder="1" applyAlignment="1">
      <alignment horizontal="center" vertical="center"/>
    </xf>
    <xf numFmtId="9" fontId="7" fillId="6" borderId="6" xfId="0" applyNumberFormat="1" applyFont="1" applyFill="1" applyBorder="1" applyAlignment="1">
      <alignment horizontal="center" vertical="center"/>
    </xf>
    <xf numFmtId="9" fontId="6" fillId="7" borderId="1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9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9" fontId="7" fillId="6" borderId="5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9" fontId="7" fillId="6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10" fontId="6" fillId="0" borderId="0" xfId="1" applyNumberFormat="1" applyFont="1"/>
    <xf numFmtId="49" fontId="8" fillId="3" borderId="7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vertical="center"/>
    </xf>
    <xf numFmtId="49" fontId="8" fillId="3" borderId="3" xfId="0" applyNumberFormat="1" applyFont="1" applyFill="1" applyBorder="1" applyAlignment="1">
      <alignment vertical="center"/>
    </xf>
    <xf numFmtId="49" fontId="8" fillId="3" borderId="5" xfId="0" applyNumberFormat="1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/>
    </xf>
    <xf numFmtId="0" fontId="15" fillId="8" borderId="1" xfId="0" applyNumberFormat="1" applyFont="1" applyFill="1" applyBorder="1" applyAlignment="1" applyProtection="1">
      <alignment horizontal="center" vertical="center" wrapText="1"/>
    </xf>
    <xf numFmtId="2" fontId="6" fillId="8" borderId="1" xfId="0" applyNumberFormat="1" applyFont="1" applyFill="1" applyBorder="1" applyAlignment="1" applyProtection="1">
      <alignment horizontal="center" vertical="center" wrapText="1"/>
    </xf>
    <xf numFmtId="2" fontId="15" fillId="8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165" fontId="7" fillId="2" borderId="1" xfId="0" applyNumberFormat="1" applyFont="1" applyFill="1" applyBorder="1" applyAlignment="1" applyProtection="1">
      <alignment horizontal="center" vertical="center" wrapText="1"/>
    </xf>
    <xf numFmtId="2" fontId="8" fillId="2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15" fillId="2" borderId="2" xfId="0" applyNumberFormat="1" applyFont="1" applyFill="1" applyBorder="1" applyAlignment="1" applyProtection="1">
      <alignment horizontal="center" vertical="center" wrapText="1"/>
    </xf>
    <xf numFmtId="165" fontId="8" fillId="0" borderId="0" xfId="0" applyNumberFormat="1" applyFont="1"/>
    <xf numFmtId="2" fontId="6" fillId="0" borderId="0" xfId="0" applyNumberFormat="1" applyFont="1" applyAlignment="1">
      <alignment horizontal="center" vertical="center"/>
    </xf>
    <xf numFmtId="10" fontId="7" fillId="0" borderId="0" xfId="0" applyNumberFormat="1" applyFont="1"/>
    <xf numFmtId="10" fontId="7" fillId="0" borderId="0" xfId="1" applyNumberFormat="1" applyFont="1"/>
    <xf numFmtId="0" fontId="28" fillId="0" borderId="1" xfId="0" applyFont="1" applyFill="1" applyBorder="1" applyAlignment="1">
      <alignment horizontal="center"/>
    </xf>
    <xf numFmtId="0" fontId="28" fillId="0" borderId="2" xfId="0" applyNumberFormat="1" applyFont="1" applyFill="1" applyBorder="1" applyAlignment="1" applyProtection="1">
      <alignment horizontal="left" wrapText="1"/>
    </xf>
    <xf numFmtId="0" fontId="28" fillId="0" borderId="3" xfId="0" applyNumberFormat="1" applyFont="1" applyFill="1" applyBorder="1" applyAlignment="1" applyProtection="1">
      <alignment horizontal="left" wrapText="1"/>
    </xf>
    <xf numFmtId="0" fontId="28" fillId="0" borderId="1" xfId="0" applyNumberFormat="1" applyFont="1" applyFill="1" applyBorder="1" applyAlignment="1" applyProtection="1">
      <alignment horizontal="center"/>
    </xf>
    <xf numFmtId="2" fontId="28" fillId="0" borderId="1" xfId="0" applyNumberFormat="1" applyFont="1" applyBorder="1" applyAlignment="1">
      <alignment horizontal="center"/>
    </xf>
    <xf numFmtId="164" fontId="28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10" fontId="4" fillId="0" borderId="0" xfId="1" applyNumberFormat="1" applyFont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29" fillId="0" borderId="2" xfId="0" applyNumberFormat="1" applyFont="1" applyFill="1" applyBorder="1" applyAlignment="1" applyProtection="1">
      <alignment horizontal="left" wrapText="1"/>
    </xf>
    <xf numFmtId="0" fontId="29" fillId="0" borderId="3" xfId="0" applyNumberFormat="1" applyFont="1" applyFill="1" applyBorder="1" applyAlignment="1" applyProtection="1">
      <alignment horizontal="left" wrapText="1"/>
    </xf>
    <xf numFmtId="0" fontId="29" fillId="0" borderId="1" xfId="0" applyNumberFormat="1" applyFont="1" applyFill="1" applyBorder="1" applyAlignment="1" applyProtection="1">
      <alignment horizontal="center"/>
    </xf>
    <xf numFmtId="2" fontId="29" fillId="0" borderId="1" xfId="0" applyNumberFormat="1" applyFont="1" applyBorder="1" applyAlignment="1">
      <alignment horizontal="center"/>
    </xf>
    <xf numFmtId="164" fontId="29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2" fontId="16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2" fontId="15" fillId="2" borderId="2" xfId="0" applyNumberFormat="1" applyFont="1" applyFill="1" applyBorder="1" applyAlignment="1" applyProtection="1">
      <alignment horizontal="center" vertical="center" wrapText="1"/>
    </xf>
    <xf numFmtId="2" fontId="15" fillId="2" borderId="3" xfId="0" applyNumberFormat="1" applyFont="1" applyFill="1" applyBorder="1" applyAlignment="1" applyProtection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0" fontId="26" fillId="10" borderId="1" xfId="0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8" fillId="6" borderId="5" xfId="0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/>
    </xf>
    <xf numFmtId="0" fontId="27" fillId="6" borderId="10" xfId="0" applyFont="1" applyFill="1" applyBorder="1" applyAlignment="1">
      <alignment horizontal="center" vertical="center"/>
    </xf>
    <xf numFmtId="0" fontId="26" fillId="10" borderId="5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6" fillId="10" borderId="4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6" fillId="10" borderId="1" xfId="0" applyFont="1" applyFill="1" applyBorder="1" applyAlignment="1">
      <alignment horizontal="center" vertical="center" wrapText="1"/>
    </xf>
    <xf numFmtId="0" fontId="26" fillId="10" borderId="3" xfId="0" applyFont="1" applyFill="1" applyBorder="1" applyAlignment="1">
      <alignment horizontal="center" vertical="center"/>
    </xf>
    <xf numFmtId="0" fontId="26" fillId="10" borderId="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7" fillId="11" borderId="4" xfId="0" applyFont="1" applyFill="1" applyBorder="1" applyAlignment="1">
      <alignment horizontal="center" vertical="center"/>
    </xf>
    <xf numFmtId="0" fontId="17" fillId="11" borderId="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7" fillId="11" borderId="4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2" fontId="22" fillId="2" borderId="2" xfId="0" applyNumberFormat="1" applyFont="1" applyFill="1" applyBorder="1" applyAlignment="1">
      <alignment horizontal="center" vertical="center"/>
    </xf>
    <xf numFmtId="2" fontId="22" fillId="2" borderId="13" xfId="0" applyNumberFormat="1" applyFont="1" applyFill="1" applyBorder="1" applyAlignment="1">
      <alignment horizontal="center" vertical="center"/>
    </xf>
    <xf numFmtId="2" fontId="22" fillId="2" borderId="3" xfId="0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3"/>
    <cellStyle name="Normal 3" xfId="2"/>
    <cellStyle name="Normal 3 2" xfId="5"/>
    <cellStyle name="Normal 3_Sheet1" xfId="4"/>
    <cellStyle name="Percent" xfId="1" builtinId="5"/>
  </cellStyles>
  <dxfs count="0"/>
  <tableStyles count="0" defaultTableStyle="TableStyleMedium2" defaultPivotStyle="PivotStyleLight16"/>
  <colors>
    <mruColors>
      <color rgb="FF0033CC"/>
      <color rgb="FFFF66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381000</xdr:colOff>
      <xdr:row>1</xdr:row>
      <xdr:rowOff>228600</xdr:rowOff>
    </xdr:from>
    <xdr:to>
      <xdr:col>12</xdr:col>
      <xdr:colOff>495300</xdr:colOff>
      <xdr:row>2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 flipV="1">
          <a:off x="8096250" y="466725"/>
          <a:ext cx="5905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560916</xdr:colOff>
      <xdr:row>2</xdr:row>
      <xdr:rowOff>10584</xdr:rowOff>
    </xdr:from>
    <xdr:to>
      <xdr:col>1</xdr:col>
      <xdr:colOff>1502833</xdr:colOff>
      <xdr:row>2</xdr:row>
      <xdr:rowOff>21167</xdr:rowOff>
    </xdr:to>
    <xdr:cxnSp macro="">
      <xdr:nvCxnSpPr>
        <xdr:cNvPr id="3" name="Straight Connector 2"/>
        <xdr:cNvCxnSpPr/>
      </xdr:nvCxnSpPr>
      <xdr:spPr>
        <a:xfrm flipV="1">
          <a:off x="994833" y="497417"/>
          <a:ext cx="941917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402167</xdr:colOff>
      <xdr:row>39</xdr:row>
      <xdr:rowOff>1</xdr:rowOff>
    </xdr:from>
    <xdr:to>
      <xdr:col>28</xdr:col>
      <xdr:colOff>963083</xdr:colOff>
      <xdr:row>57</xdr:row>
      <xdr:rowOff>127001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4167" y="10541001"/>
          <a:ext cx="10911416" cy="488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5"/>
  <sheetViews>
    <sheetView tabSelected="1" topLeftCell="A19" zoomScale="90" zoomScaleNormal="90" workbookViewId="0">
      <selection activeCell="F11" sqref="F11"/>
    </sheetView>
  </sheetViews>
  <sheetFormatPr defaultRowHeight="18.75" customHeight="1" x14ac:dyDescent="0.25"/>
  <cols>
    <col min="1" max="1" width="5.625" style="7" customWidth="1"/>
    <col min="2" max="2" width="25.625" style="7" customWidth="1"/>
    <col min="3" max="3" width="12" style="7" customWidth="1"/>
    <col min="4" max="4" width="6.875" style="13" customWidth="1"/>
    <col min="5" max="5" width="7.375" style="25" customWidth="1"/>
    <col min="6" max="6" width="7.25" style="25" customWidth="1"/>
    <col min="7" max="7" width="6.625" style="25" customWidth="1"/>
    <col min="8" max="8" width="8" style="26" customWidth="1"/>
    <col min="9" max="9" width="6.75" style="26" customWidth="1"/>
    <col min="10" max="10" width="7" style="27" customWidth="1"/>
    <col min="11" max="11" width="6" style="52" customWidth="1"/>
    <col min="12" max="12" width="6.25" style="7" customWidth="1"/>
    <col min="13" max="14" width="9.875" style="7" customWidth="1"/>
    <col min="15" max="15" width="7.75" style="7" customWidth="1"/>
    <col min="16" max="16" width="6.125" style="7" customWidth="1"/>
    <col min="17" max="17" width="7.625" style="8" customWidth="1"/>
    <col min="18" max="18" width="6.5" style="7" customWidth="1"/>
    <col min="19" max="19" width="7.625" style="9" customWidth="1"/>
    <col min="20" max="20" width="6.375" style="7" customWidth="1"/>
    <col min="21" max="21" width="8" style="9" customWidth="1"/>
    <col min="22" max="22" width="6.375" style="7" customWidth="1"/>
    <col min="23" max="23" width="8" style="9" customWidth="1"/>
    <col min="24" max="24" width="5.75" style="7" customWidth="1"/>
    <col min="25" max="25" width="8.125" style="7" customWidth="1"/>
    <col min="26" max="26" width="7" style="7" customWidth="1"/>
    <col min="27" max="27" width="9.125" style="7" customWidth="1"/>
    <col min="28" max="28" width="9.25" style="7" customWidth="1"/>
    <col min="29" max="29" width="12.75" style="7" customWidth="1"/>
    <col min="30" max="255" width="9" style="7"/>
    <col min="256" max="257" width="8" style="7" customWidth="1"/>
    <col min="258" max="260" width="9.375" style="7" customWidth="1"/>
    <col min="261" max="261" width="25.625" style="7" customWidth="1"/>
    <col min="262" max="262" width="11.875" style="7" customWidth="1"/>
    <col min="263" max="263" width="10.875" style="7" customWidth="1"/>
    <col min="264" max="264" width="6.5" style="7" customWidth="1"/>
    <col min="265" max="267" width="8.75" style="7" customWidth="1"/>
    <col min="268" max="511" width="9" style="7"/>
    <col min="512" max="513" width="8" style="7" customWidth="1"/>
    <col min="514" max="516" width="9.375" style="7" customWidth="1"/>
    <col min="517" max="517" width="25.625" style="7" customWidth="1"/>
    <col min="518" max="518" width="11.875" style="7" customWidth="1"/>
    <col min="519" max="519" width="10.875" style="7" customWidth="1"/>
    <col min="520" max="520" width="6.5" style="7" customWidth="1"/>
    <col min="521" max="523" width="8.75" style="7" customWidth="1"/>
    <col min="524" max="767" width="9" style="7"/>
    <col min="768" max="769" width="8" style="7" customWidth="1"/>
    <col min="770" max="772" width="9.375" style="7" customWidth="1"/>
    <col min="773" max="773" width="25.625" style="7" customWidth="1"/>
    <col min="774" max="774" width="11.875" style="7" customWidth="1"/>
    <col min="775" max="775" width="10.875" style="7" customWidth="1"/>
    <col min="776" max="776" width="6.5" style="7" customWidth="1"/>
    <col min="777" max="779" width="8.75" style="7" customWidth="1"/>
    <col min="780" max="1023" width="9" style="7"/>
    <col min="1024" max="1025" width="8" style="7" customWidth="1"/>
    <col min="1026" max="1028" width="9.375" style="7" customWidth="1"/>
    <col min="1029" max="1029" width="25.625" style="7" customWidth="1"/>
    <col min="1030" max="1030" width="11.875" style="7" customWidth="1"/>
    <col min="1031" max="1031" width="10.875" style="7" customWidth="1"/>
    <col min="1032" max="1032" width="6.5" style="7" customWidth="1"/>
    <col min="1033" max="1035" width="8.75" style="7" customWidth="1"/>
    <col min="1036" max="1279" width="9" style="7"/>
    <col min="1280" max="1281" width="8" style="7" customWidth="1"/>
    <col min="1282" max="1284" width="9.375" style="7" customWidth="1"/>
    <col min="1285" max="1285" width="25.625" style="7" customWidth="1"/>
    <col min="1286" max="1286" width="11.875" style="7" customWidth="1"/>
    <col min="1287" max="1287" width="10.875" style="7" customWidth="1"/>
    <col min="1288" max="1288" width="6.5" style="7" customWidth="1"/>
    <col min="1289" max="1291" width="8.75" style="7" customWidth="1"/>
    <col min="1292" max="1535" width="9" style="7"/>
    <col min="1536" max="1537" width="8" style="7" customWidth="1"/>
    <col min="1538" max="1540" width="9.375" style="7" customWidth="1"/>
    <col min="1541" max="1541" width="25.625" style="7" customWidth="1"/>
    <col min="1542" max="1542" width="11.875" style="7" customWidth="1"/>
    <col min="1543" max="1543" width="10.875" style="7" customWidth="1"/>
    <col min="1544" max="1544" width="6.5" style="7" customWidth="1"/>
    <col min="1545" max="1547" width="8.75" style="7" customWidth="1"/>
    <col min="1548" max="1791" width="9" style="7"/>
    <col min="1792" max="1793" width="8" style="7" customWidth="1"/>
    <col min="1794" max="1796" width="9.375" style="7" customWidth="1"/>
    <col min="1797" max="1797" width="25.625" style="7" customWidth="1"/>
    <col min="1798" max="1798" width="11.875" style="7" customWidth="1"/>
    <col min="1799" max="1799" width="10.875" style="7" customWidth="1"/>
    <col min="1800" max="1800" width="6.5" style="7" customWidth="1"/>
    <col min="1801" max="1803" width="8.75" style="7" customWidth="1"/>
    <col min="1804" max="2047" width="9" style="7"/>
    <col min="2048" max="2049" width="8" style="7" customWidth="1"/>
    <col min="2050" max="2052" width="9.375" style="7" customWidth="1"/>
    <col min="2053" max="2053" width="25.625" style="7" customWidth="1"/>
    <col min="2054" max="2054" width="11.875" style="7" customWidth="1"/>
    <col min="2055" max="2055" width="10.875" style="7" customWidth="1"/>
    <col min="2056" max="2056" width="6.5" style="7" customWidth="1"/>
    <col min="2057" max="2059" width="8.75" style="7" customWidth="1"/>
    <col min="2060" max="2303" width="9" style="7"/>
    <col min="2304" max="2305" width="8" style="7" customWidth="1"/>
    <col min="2306" max="2308" width="9.375" style="7" customWidth="1"/>
    <col min="2309" max="2309" width="25.625" style="7" customWidth="1"/>
    <col min="2310" max="2310" width="11.875" style="7" customWidth="1"/>
    <col min="2311" max="2311" width="10.875" style="7" customWidth="1"/>
    <col min="2312" max="2312" width="6.5" style="7" customWidth="1"/>
    <col min="2313" max="2315" width="8.75" style="7" customWidth="1"/>
    <col min="2316" max="2559" width="9" style="7"/>
    <col min="2560" max="2561" width="8" style="7" customWidth="1"/>
    <col min="2562" max="2564" width="9.375" style="7" customWidth="1"/>
    <col min="2565" max="2565" width="25.625" style="7" customWidth="1"/>
    <col min="2566" max="2566" width="11.875" style="7" customWidth="1"/>
    <col min="2567" max="2567" width="10.875" style="7" customWidth="1"/>
    <col min="2568" max="2568" width="6.5" style="7" customWidth="1"/>
    <col min="2569" max="2571" width="8.75" style="7" customWidth="1"/>
    <col min="2572" max="2815" width="9" style="7"/>
    <col min="2816" max="2817" width="8" style="7" customWidth="1"/>
    <col min="2818" max="2820" width="9.375" style="7" customWidth="1"/>
    <col min="2821" max="2821" width="25.625" style="7" customWidth="1"/>
    <col min="2822" max="2822" width="11.875" style="7" customWidth="1"/>
    <col min="2823" max="2823" width="10.875" style="7" customWidth="1"/>
    <col min="2824" max="2824" width="6.5" style="7" customWidth="1"/>
    <col min="2825" max="2827" width="8.75" style="7" customWidth="1"/>
    <col min="2828" max="3071" width="9" style="7"/>
    <col min="3072" max="3073" width="8" style="7" customWidth="1"/>
    <col min="3074" max="3076" width="9.375" style="7" customWidth="1"/>
    <col min="3077" max="3077" width="25.625" style="7" customWidth="1"/>
    <col min="3078" max="3078" width="11.875" style="7" customWidth="1"/>
    <col min="3079" max="3079" width="10.875" style="7" customWidth="1"/>
    <col min="3080" max="3080" width="6.5" style="7" customWidth="1"/>
    <col min="3081" max="3083" width="8.75" style="7" customWidth="1"/>
    <col min="3084" max="3327" width="9" style="7"/>
    <col min="3328" max="3329" width="8" style="7" customWidth="1"/>
    <col min="3330" max="3332" width="9.375" style="7" customWidth="1"/>
    <col min="3333" max="3333" width="25.625" style="7" customWidth="1"/>
    <col min="3334" max="3334" width="11.875" style="7" customWidth="1"/>
    <col min="3335" max="3335" width="10.875" style="7" customWidth="1"/>
    <col min="3336" max="3336" width="6.5" style="7" customWidth="1"/>
    <col min="3337" max="3339" width="8.75" style="7" customWidth="1"/>
    <col min="3340" max="3583" width="9" style="7"/>
    <col min="3584" max="3585" width="8" style="7" customWidth="1"/>
    <col min="3586" max="3588" width="9.375" style="7" customWidth="1"/>
    <col min="3589" max="3589" width="25.625" style="7" customWidth="1"/>
    <col min="3590" max="3590" width="11.875" style="7" customWidth="1"/>
    <col min="3591" max="3591" width="10.875" style="7" customWidth="1"/>
    <col min="3592" max="3592" width="6.5" style="7" customWidth="1"/>
    <col min="3593" max="3595" width="8.75" style="7" customWidth="1"/>
    <col min="3596" max="3839" width="9" style="7"/>
    <col min="3840" max="3841" width="8" style="7" customWidth="1"/>
    <col min="3842" max="3844" width="9.375" style="7" customWidth="1"/>
    <col min="3845" max="3845" width="25.625" style="7" customWidth="1"/>
    <col min="3846" max="3846" width="11.875" style="7" customWidth="1"/>
    <col min="3847" max="3847" width="10.875" style="7" customWidth="1"/>
    <col min="3848" max="3848" width="6.5" style="7" customWidth="1"/>
    <col min="3849" max="3851" width="8.75" style="7" customWidth="1"/>
    <col min="3852" max="4095" width="9" style="7"/>
    <col min="4096" max="4097" width="8" style="7" customWidth="1"/>
    <col min="4098" max="4100" width="9.375" style="7" customWidth="1"/>
    <col min="4101" max="4101" width="25.625" style="7" customWidth="1"/>
    <col min="4102" max="4102" width="11.875" style="7" customWidth="1"/>
    <col min="4103" max="4103" width="10.875" style="7" customWidth="1"/>
    <col min="4104" max="4104" width="6.5" style="7" customWidth="1"/>
    <col min="4105" max="4107" width="8.75" style="7" customWidth="1"/>
    <col min="4108" max="4351" width="9" style="7"/>
    <col min="4352" max="4353" width="8" style="7" customWidth="1"/>
    <col min="4354" max="4356" width="9.375" style="7" customWidth="1"/>
    <col min="4357" max="4357" width="25.625" style="7" customWidth="1"/>
    <col min="4358" max="4358" width="11.875" style="7" customWidth="1"/>
    <col min="4359" max="4359" width="10.875" style="7" customWidth="1"/>
    <col min="4360" max="4360" width="6.5" style="7" customWidth="1"/>
    <col min="4361" max="4363" width="8.75" style="7" customWidth="1"/>
    <col min="4364" max="4607" width="9" style="7"/>
    <col min="4608" max="4609" width="8" style="7" customWidth="1"/>
    <col min="4610" max="4612" width="9.375" style="7" customWidth="1"/>
    <col min="4613" max="4613" width="25.625" style="7" customWidth="1"/>
    <col min="4614" max="4614" width="11.875" style="7" customWidth="1"/>
    <col min="4615" max="4615" width="10.875" style="7" customWidth="1"/>
    <col min="4616" max="4616" width="6.5" style="7" customWidth="1"/>
    <col min="4617" max="4619" width="8.75" style="7" customWidth="1"/>
    <col min="4620" max="4863" width="9" style="7"/>
    <col min="4864" max="4865" width="8" style="7" customWidth="1"/>
    <col min="4866" max="4868" width="9.375" style="7" customWidth="1"/>
    <col min="4869" max="4869" width="25.625" style="7" customWidth="1"/>
    <col min="4870" max="4870" width="11.875" style="7" customWidth="1"/>
    <col min="4871" max="4871" width="10.875" style="7" customWidth="1"/>
    <col min="4872" max="4872" width="6.5" style="7" customWidth="1"/>
    <col min="4873" max="4875" width="8.75" style="7" customWidth="1"/>
    <col min="4876" max="5119" width="9" style="7"/>
    <col min="5120" max="5121" width="8" style="7" customWidth="1"/>
    <col min="5122" max="5124" width="9.375" style="7" customWidth="1"/>
    <col min="5125" max="5125" width="25.625" style="7" customWidth="1"/>
    <col min="5126" max="5126" width="11.875" style="7" customWidth="1"/>
    <col min="5127" max="5127" width="10.875" style="7" customWidth="1"/>
    <col min="5128" max="5128" width="6.5" style="7" customWidth="1"/>
    <col min="5129" max="5131" width="8.75" style="7" customWidth="1"/>
    <col min="5132" max="5375" width="9" style="7"/>
    <col min="5376" max="5377" width="8" style="7" customWidth="1"/>
    <col min="5378" max="5380" width="9.375" style="7" customWidth="1"/>
    <col min="5381" max="5381" width="25.625" style="7" customWidth="1"/>
    <col min="5382" max="5382" width="11.875" style="7" customWidth="1"/>
    <col min="5383" max="5383" width="10.875" style="7" customWidth="1"/>
    <col min="5384" max="5384" width="6.5" style="7" customWidth="1"/>
    <col min="5385" max="5387" width="8.75" style="7" customWidth="1"/>
    <col min="5388" max="5631" width="9" style="7"/>
    <col min="5632" max="5633" width="8" style="7" customWidth="1"/>
    <col min="5634" max="5636" width="9.375" style="7" customWidth="1"/>
    <col min="5637" max="5637" width="25.625" style="7" customWidth="1"/>
    <col min="5638" max="5638" width="11.875" style="7" customWidth="1"/>
    <col min="5639" max="5639" width="10.875" style="7" customWidth="1"/>
    <col min="5640" max="5640" width="6.5" style="7" customWidth="1"/>
    <col min="5641" max="5643" width="8.75" style="7" customWidth="1"/>
    <col min="5644" max="5887" width="9" style="7"/>
    <col min="5888" max="5889" width="8" style="7" customWidth="1"/>
    <col min="5890" max="5892" width="9.375" style="7" customWidth="1"/>
    <col min="5893" max="5893" width="25.625" style="7" customWidth="1"/>
    <col min="5894" max="5894" width="11.875" style="7" customWidth="1"/>
    <col min="5895" max="5895" width="10.875" style="7" customWidth="1"/>
    <col min="5896" max="5896" width="6.5" style="7" customWidth="1"/>
    <col min="5897" max="5899" width="8.75" style="7" customWidth="1"/>
    <col min="5900" max="6143" width="9" style="7"/>
    <col min="6144" max="6145" width="8" style="7" customWidth="1"/>
    <col min="6146" max="6148" width="9.375" style="7" customWidth="1"/>
    <col min="6149" max="6149" width="25.625" style="7" customWidth="1"/>
    <col min="6150" max="6150" width="11.875" style="7" customWidth="1"/>
    <col min="6151" max="6151" width="10.875" style="7" customWidth="1"/>
    <col min="6152" max="6152" width="6.5" style="7" customWidth="1"/>
    <col min="6153" max="6155" width="8.75" style="7" customWidth="1"/>
    <col min="6156" max="6399" width="9" style="7"/>
    <col min="6400" max="6401" width="8" style="7" customWidth="1"/>
    <col min="6402" max="6404" width="9.375" style="7" customWidth="1"/>
    <col min="6405" max="6405" width="25.625" style="7" customWidth="1"/>
    <col min="6406" max="6406" width="11.875" style="7" customWidth="1"/>
    <col min="6407" max="6407" width="10.875" style="7" customWidth="1"/>
    <col min="6408" max="6408" width="6.5" style="7" customWidth="1"/>
    <col min="6409" max="6411" width="8.75" style="7" customWidth="1"/>
    <col min="6412" max="6655" width="9" style="7"/>
    <col min="6656" max="6657" width="8" style="7" customWidth="1"/>
    <col min="6658" max="6660" width="9.375" style="7" customWidth="1"/>
    <col min="6661" max="6661" width="25.625" style="7" customWidth="1"/>
    <col min="6662" max="6662" width="11.875" style="7" customWidth="1"/>
    <col min="6663" max="6663" width="10.875" style="7" customWidth="1"/>
    <col min="6664" max="6664" width="6.5" style="7" customWidth="1"/>
    <col min="6665" max="6667" width="8.75" style="7" customWidth="1"/>
    <col min="6668" max="6911" width="9" style="7"/>
    <col min="6912" max="6913" width="8" style="7" customWidth="1"/>
    <col min="6914" max="6916" width="9.375" style="7" customWidth="1"/>
    <col min="6917" max="6917" width="25.625" style="7" customWidth="1"/>
    <col min="6918" max="6918" width="11.875" style="7" customWidth="1"/>
    <col min="6919" max="6919" width="10.875" style="7" customWidth="1"/>
    <col min="6920" max="6920" width="6.5" style="7" customWidth="1"/>
    <col min="6921" max="6923" width="8.75" style="7" customWidth="1"/>
    <col min="6924" max="7167" width="9" style="7"/>
    <col min="7168" max="7169" width="8" style="7" customWidth="1"/>
    <col min="7170" max="7172" width="9.375" style="7" customWidth="1"/>
    <col min="7173" max="7173" width="25.625" style="7" customWidth="1"/>
    <col min="7174" max="7174" width="11.875" style="7" customWidth="1"/>
    <col min="7175" max="7175" width="10.875" style="7" customWidth="1"/>
    <col min="7176" max="7176" width="6.5" style="7" customWidth="1"/>
    <col min="7177" max="7179" width="8.75" style="7" customWidth="1"/>
    <col min="7180" max="7423" width="9" style="7"/>
    <col min="7424" max="7425" width="8" style="7" customWidth="1"/>
    <col min="7426" max="7428" width="9.375" style="7" customWidth="1"/>
    <col min="7429" max="7429" width="25.625" style="7" customWidth="1"/>
    <col min="7430" max="7430" width="11.875" style="7" customWidth="1"/>
    <col min="7431" max="7431" width="10.875" style="7" customWidth="1"/>
    <col min="7432" max="7432" width="6.5" style="7" customWidth="1"/>
    <col min="7433" max="7435" width="8.75" style="7" customWidth="1"/>
    <col min="7436" max="7679" width="9" style="7"/>
    <col min="7680" max="7681" width="8" style="7" customWidth="1"/>
    <col min="7682" max="7684" width="9.375" style="7" customWidth="1"/>
    <col min="7685" max="7685" width="25.625" style="7" customWidth="1"/>
    <col min="7686" max="7686" width="11.875" style="7" customWidth="1"/>
    <col min="7687" max="7687" width="10.875" style="7" customWidth="1"/>
    <col min="7688" max="7688" width="6.5" style="7" customWidth="1"/>
    <col min="7689" max="7691" width="8.75" style="7" customWidth="1"/>
    <col min="7692" max="7935" width="9" style="7"/>
    <col min="7936" max="7937" width="8" style="7" customWidth="1"/>
    <col min="7938" max="7940" width="9.375" style="7" customWidth="1"/>
    <col min="7941" max="7941" width="25.625" style="7" customWidth="1"/>
    <col min="7942" max="7942" width="11.875" style="7" customWidth="1"/>
    <col min="7943" max="7943" width="10.875" style="7" customWidth="1"/>
    <col min="7944" max="7944" width="6.5" style="7" customWidth="1"/>
    <col min="7945" max="7947" width="8.75" style="7" customWidth="1"/>
    <col min="7948" max="8191" width="9" style="7"/>
    <col min="8192" max="8193" width="8" style="7" customWidth="1"/>
    <col min="8194" max="8196" width="9.375" style="7" customWidth="1"/>
    <col min="8197" max="8197" width="25.625" style="7" customWidth="1"/>
    <col min="8198" max="8198" width="11.875" style="7" customWidth="1"/>
    <col min="8199" max="8199" width="10.875" style="7" customWidth="1"/>
    <col min="8200" max="8200" width="6.5" style="7" customWidth="1"/>
    <col min="8201" max="8203" width="8.75" style="7" customWidth="1"/>
    <col min="8204" max="8447" width="9" style="7"/>
    <col min="8448" max="8449" width="8" style="7" customWidth="1"/>
    <col min="8450" max="8452" width="9.375" style="7" customWidth="1"/>
    <col min="8453" max="8453" width="25.625" style="7" customWidth="1"/>
    <col min="8454" max="8454" width="11.875" style="7" customWidth="1"/>
    <col min="8455" max="8455" width="10.875" style="7" customWidth="1"/>
    <col min="8456" max="8456" width="6.5" style="7" customWidth="1"/>
    <col min="8457" max="8459" width="8.75" style="7" customWidth="1"/>
    <col min="8460" max="8703" width="9" style="7"/>
    <col min="8704" max="8705" width="8" style="7" customWidth="1"/>
    <col min="8706" max="8708" width="9.375" style="7" customWidth="1"/>
    <col min="8709" max="8709" width="25.625" style="7" customWidth="1"/>
    <col min="8710" max="8710" width="11.875" style="7" customWidth="1"/>
    <col min="8711" max="8711" width="10.875" style="7" customWidth="1"/>
    <col min="8712" max="8712" width="6.5" style="7" customWidth="1"/>
    <col min="8713" max="8715" width="8.75" style="7" customWidth="1"/>
    <col min="8716" max="8959" width="9" style="7"/>
    <col min="8960" max="8961" width="8" style="7" customWidth="1"/>
    <col min="8962" max="8964" width="9.375" style="7" customWidth="1"/>
    <col min="8965" max="8965" width="25.625" style="7" customWidth="1"/>
    <col min="8966" max="8966" width="11.875" style="7" customWidth="1"/>
    <col min="8967" max="8967" width="10.875" style="7" customWidth="1"/>
    <col min="8968" max="8968" width="6.5" style="7" customWidth="1"/>
    <col min="8969" max="8971" width="8.75" style="7" customWidth="1"/>
    <col min="8972" max="9215" width="9" style="7"/>
    <col min="9216" max="9217" width="8" style="7" customWidth="1"/>
    <col min="9218" max="9220" width="9.375" style="7" customWidth="1"/>
    <col min="9221" max="9221" width="25.625" style="7" customWidth="1"/>
    <col min="9222" max="9222" width="11.875" style="7" customWidth="1"/>
    <col min="9223" max="9223" width="10.875" style="7" customWidth="1"/>
    <col min="9224" max="9224" width="6.5" style="7" customWidth="1"/>
    <col min="9225" max="9227" width="8.75" style="7" customWidth="1"/>
    <col min="9228" max="9471" width="9" style="7"/>
    <col min="9472" max="9473" width="8" style="7" customWidth="1"/>
    <col min="9474" max="9476" width="9.375" style="7" customWidth="1"/>
    <col min="9477" max="9477" width="25.625" style="7" customWidth="1"/>
    <col min="9478" max="9478" width="11.875" style="7" customWidth="1"/>
    <col min="9479" max="9479" width="10.875" style="7" customWidth="1"/>
    <col min="9480" max="9480" width="6.5" style="7" customWidth="1"/>
    <col min="9481" max="9483" width="8.75" style="7" customWidth="1"/>
    <col min="9484" max="9727" width="9" style="7"/>
    <col min="9728" max="9729" width="8" style="7" customWidth="1"/>
    <col min="9730" max="9732" width="9.375" style="7" customWidth="1"/>
    <col min="9733" max="9733" width="25.625" style="7" customWidth="1"/>
    <col min="9734" max="9734" width="11.875" style="7" customWidth="1"/>
    <col min="9735" max="9735" width="10.875" style="7" customWidth="1"/>
    <col min="9736" max="9736" width="6.5" style="7" customWidth="1"/>
    <col min="9737" max="9739" width="8.75" style="7" customWidth="1"/>
    <col min="9740" max="9983" width="9" style="7"/>
    <col min="9984" max="9985" width="8" style="7" customWidth="1"/>
    <col min="9986" max="9988" width="9.375" style="7" customWidth="1"/>
    <col min="9989" max="9989" width="25.625" style="7" customWidth="1"/>
    <col min="9990" max="9990" width="11.875" style="7" customWidth="1"/>
    <col min="9991" max="9991" width="10.875" style="7" customWidth="1"/>
    <col min="9992" max="9992" width="6.5" style="7" customWidth="1"/>
    <col min="9993" max="9995" width="8.75" style="7" customWidth="1"/>
    <col min="9996" max="10239" width="9" style="7"/>
    <col min="10240" max="10241" width="8" style="7" customWidth="1"/>
    <col min="10242" max="10244" width="9.375" style="7" customWidth="1"/>
    <col min="10245" max="10245" width="25.625" style="7" customWidth="1"/>
    <col min="10246" max="10246" width="11.875" style="7" customWidth="1"/>
    <col min="10247" max="10247" width="10.875" style="7" customWidth="1"/>
    <col min="10248" max="10248" width="6.5" style="7" customWidth="1"/>
    <col min="10249" max="10251" width="8.75" style="7" customWidth="1"/>
    <col min="10252" max="10495" width="9" style="7"/>
    <col min="10496" max="10497" width="8" style="7" customWidth="1"/>
    <col min="10498" max="10500" width="9.375" style="7" customWidth="1"/>
    <col min="10501" max="10501" width="25.625" style="7" customWidth="1"/>
    <col min="10502" max="10502" width="11.875" style="7" customWidth="1"/>
    <col min="10503" max="10503" width="10.875" style="7" customWidth="1"/>
    <col min="10504" max="10504" width="6.5" style="7" customWidth="1"/>
    <col min="10505" max="10507" width="8.75" style="7" customWidth="1"/>
    <col min="10508" max="10751" width="9" style="7"/>
    <col min="10752" max="10753" width="8" style="7" customWidth="1"/>
    <col min="10754" max="10756" width="9.375" style="7" customWidth="1"/>
    <col min="10757" max="10757" width="25.625" style="7" customWidth="1"/>
    <col min="10758" max="10758" width="11.875" style="7" customWidth="1"/>
    <col min="10759" max="10759" width="10.875" style="7" customWidth="1"/>
    <col min="10760" max="10760" width="6.5" style="7" customWidth="1"/>
    <col min="10761" max="10763" width="8.75" style="7" customWidth="1"/>
    <col min="10764" max="11007" width="9" style="7"/>
    <col min="11008" max="11009" width="8" style="7" customWidth="1"/>
    <col min="11010" max="11012" width="9.375" style="7" customWidth="1"/>
    <col min="11013" max="11013" width="25.625" style="7" customWidth="1"/>
    <col min="11014" max="11014" width="11.875" style="7" customWidth="1"/>
    <col min="11015" max="11015" width="10.875" style="7" customWidth="1"/>
    <col min="11016" max="11016" width="6.5" style="7" customWidth="1"/>
    <col min="11017" max="11019" width="8.75" style="7" customWidth="1"/>
    <col min="11020" max="11263" width="9" style="7"/>
    <col min="11264" max="11265" width="8" style="7" customWidth="1"/>
    <col min="11266" max="11268" width="9.375" style="7" customWidth="1"/>
    <col min="11269" max="11269" width="25.625" style="7" customWidth="1"/>
    <col min="11270" max="11270" width="11.875" style="7" customWidth="1"/>
    <col min="11271" max="11271" width="10.875" style="7" customWidth="1"/>
    <col min="11272" max="11272" width="6.5" style="7" customWidth="1"/>
    <col min="11273" max="11275" width="8.75" style="7" customWidth="1"/>
    <col min="11276" max="11519" width="9" style="7"/>
    <col min="11520" max="11521" width="8" style="7" customWidth="1"/>
    <col min="11522" max="11524" width="9.375" style="7" customWidth="1"/>
    <col min="11525" max="11525" width="25.625" style="7" customWidth="1"/>
    <col min="11526" max="11526" width="11.875" style="7" customWidth="1"/>
    <col min="11527" max="11527" width="10.875" style="7" customWidth="1"/>
    <col min="11528" max="11528" width="6.5" style="7" customWidth="1"/>
    <col min="11529" max="11531" width="8.75" style="7" customWidth="1"/>
    <col min="11532" max="11775" width="9" style="7"/>
    <col min="11776" max="11777" width="8" style="7" customWidth="1"/>
    <col min="11778" max="11780" width="9.375" style="7" customWidth="1"/>
    <col min="11781" max="11781" width="25.625" style="7" customWidth="1"/>
    <col min="11782" max="11782" width="11.875" style="7" customWidth="1"/>
    <col min="11783" max="11783" width="10.875" style="7" customWidth="1"/>
    <col min="11784" max="11784" width="6.5" style="7" customWidth="1"/>
    <col min="11785" max="11787" width="8.75" style="7" customWidth="1"/>
    <col min="11788" max="12031" width="9" style="7"/>
    <col min="12032" max="12033" width="8" style="7" customWidth="1"/>
    <col min="12034" max="12036" width="9.375" style="7" customWidth="1"/>
    <col min="12037" max="12037" width="25.625" style="7" customWidth="1"/>
    <col min="12038" max="12038" width="11.875" style="7" customWidth="1"/>
    <col min="12039" max="12039" width="10.875" style="7" customWidth="1"/>
    <col min="12040" max="12040" width="6.5" style="7" customWidth="1"/>
    <col min="12041" max="12043" width="8.75" style="7" customWidth="1"/>
    <col min="12044" max="12287" width="9" style="7"/>
    <col min="12288" max="12289" width="8" style="7" customWidth="1"/>
    <col min="12290" max="12292" width="9.375" style="7" customWidth="1"/>
    <col min="12293" max="12293" width="25.625" style="7" customWidth="1"/>
    <col min="12294" max="12294" width="11.875" style="7" customWidth="1"/>
    <col min="12295" max="12295" width="10.875" style="7" customWidth="1"/>
    <col min="12296" max="12296" width="6.5" style="7" customWidth="1"/>
    <col min="12297" max="12299" width="8.75" style="7" customWidth="1"/>
    <col min="12300" max="12543" width="9" style="7"/>
    <col min="12544" max="12545" width="8" style="7" customWidth="1"/>
    <col min="12546" max="12548" width="9.375" style="7" customWidth="1"/>
    <col min="12549" max="12549" width="25.625" style="7" customWidth="1"/>
    <col min="12550" max="12550" width="11.875" style="7" customWidth="1"/>
    <col min="12551" max="12551" width="10.875" style="7" customWidth="1"/>
    <col min="12552" max="12552" width="6.5" style="7" customWidth="1"/>
    <col min="12553" max="12555" width="8.75" style="7" customWidth="1"/>
    <col min="12556" max="12799" width="9" style="7"/>
    <col min="12800" max="12801" width="8" style="7" customWidth="1"/>
    <col min="12802" max="12804" width="9.375" style="7" customWidth="1"/>
    <col min="12805" max="12805" width="25.625" style="7" customWidth="1"/>
    <col min="12806" max="12806" width="11.875" style="7" customWidth="1"/>
    <col min="12807" max="12807" width="10.875" style="7" customWidth="1"/>
    <col min="12808" max="12808" width="6.5" style="7" customWidth="1"/>
    <col min="12809" max="12811" width="8.75" style="7" customWidth="1"/>
    <col min="12812" max="13055" width="9" style="7"/>
    <col min="13056" max="13057" width="8" style="7" customWidth="1"/>
    <col min="13058" max="13060" width="9.375" style="7" customWidth="1"/>
    <col min="13061" max="13061" width="25.625" style="7" customWidth="1"/>
    <col min="13062" max="13062" width="11.875" style="7" customWidth="1"/>
    <col min="13063" max="13063" width="10.875" style="7" customWidth="1"/>
    <col min="13064" max="13064" width="6.5" style="7" customWidth="1"/>
    <col min="13065" max="13067" width="8.75" style="7" customWidth="1"/>
    <col min="13068" max="13311" width="9" style="7"/>
    <col min="13312" max="13313" width="8" style="7" customWidth="1"/>
    <col min="13314" max="13316" width="9.375" style="7" customWidth="1"/>
    <col min="13317" max="13317" width="25.625" style="7" customWidth="1"/>
    <col min="13318" max="13318" width="11.875" style="7" customWidth="1"/>
    <col min="13319" max="13319" width="10.875" style="7" customWidth="1"/>
    <col min="13320" max="13320" width="6.5" style="7" customWidth="1"/>
    <col min="13321" max="13323" width="8.75" style="7" customWidth="1"/>
    <col min="13324" max="13567" width="9" style="7"/>
    <col min="13568" max="13569" width="8" style="7" customWidth="1"/>
    <col min="13570" max="13572" width="9.375" style="7" customWidth="1"/>
    <col min="13573" max="13573" width="25.625" style="7" customWidth="1"/>
    <col min="13574" max="13574" width="11.875" style="7" customWidth="1"/>
    <col min="13575" max="13575" width="10.875" style="7" customWidth="1"/>
    <col min="13576" max="13576" width="6.5" style="7" customWidth="1"/>
    <col min="13577" max="13579" width="8.75" style="7" customWidth="1"/>
    <col min="13580" max="13823" width="9" style="7"/>
    <col min="13824" max="13825" width="8" style="7" customWidth="1"/>
    <col min="13826" max="13828" width="9.375" style="7" customWidth="1"/>
    <col min="13829" max="13829" width="25.625" style="7" customWidth="1"/>
    <col min="13830" max="13830" width="11.875" style="7" customWidth="1"/>
    <col min="13831" max="13831" width="10.875" style="7" customWidth="1"/>
    <col min="13832" max="13832" width="6.5" style="7" customWidth="1"/>
    <col min="13833" max="13835" width="8.75" style="7" customWidth="1"/>
    <col min="13836" max="14079" width="9" style="7"/>
    <col min="14080" max="14081" width="8" style="7" customWidth="1"/>
    <col min="14082" max="14084" width="9.375" style="7" customWidth="1"/>
    <col min="14085" max="14085" width="25.625" style="7" customWidth="1"/>
    <col min="14086" max="14086" width="11.875" style="7" customWidth="1"/>
    <col min="14087" max="14087" width="10.875" style="7" customWidth="1"/>
    <col min="14088" max="14088" width="6.5" style="7" customWidth="1"/>
    <col min="14089" max="14091" width="8.75" style="7" customWidth="1"/>
    <col min="14092" max="14335" width="9" style="7"/>
    <col min="14336" max="14337" width="8" style="7" customWidth="1"/>
    <col min="14338" max="14340" width="9.375" style="7" customWidth="1"/>
    <col min="14341" max="14341" width="25.625" style="7" customWidth="1"/>
    <col min="14342" max="14342" width="11.875" style="7" customWidth="1"/>
    <col min="14343" max="14343" width="10.875" style="7" customWidth="1"/>
    <col min="14344" max="14344" width="6.5" style="7" customWidth="1"/>
    <col min="14345" max="14347" width="8.75" style="7" customWidth="1"/>
    <col min="14348" max="14591" width="9" style="7"/>
    <col min="14592" max="14593" width="8" style="7" customWidth="1"/>
    <col min="14594" max="14596" width="9.375" style="7" customWidth="1"/>
    <col min="14597" max="14597" width="25.625" style="7" customWidth="1"/>
    <col min="14598" max="14598" width="11.875" style="7" customWidth="1"/>
    <col min="14599" max="14599" width="10.875" style="7" customWidth="1"/>
    <col min="14600" max="14600" width="6.5" style="7" customWidth="1"/>
    <col min="14601" max="14603" width="8.75" style="7" customWidth="1"/>
    <col min="14604" max="14847" width="9" style="7"/>
    <col min="14848" max="14849" width="8" style="7" customWidth="1"/>
    <col min="14850" max="14852" width="9.375" style="7" customWidth="1"/>
    <col min="14853" max="14853" width="25.625" style="7" customWidth="1"/>
    <col min="14854" max="14854" width="11.875" style="7" customWidth="1"/>
    <col min="14855" max="14855" width="10.875" style="7" customWidth="1"/>
    <col min="14856" max="14856" width="6.5" style="7" customWidth="1"/>
    <col min="14857" max="14859" width="8.75" style="7" customWidth="1"/>
    <col min="14860" max="15103" width="9" style="7"/>
    <col min="15104" max="15105" width="8" style="7" customWidth="1"/>
    <col min="15106" max="15108" width="9.375" style="7" customWidth="1"/>
    <col min="15109" max="15109" width="25.625" style="7" customWidth="1"/>
    <col min="15110" max="15110" width="11.875" style="7" customWidth="1"/>
    <col min="15111" max="15111" width="10.875" style="7" customWidth="1"/>
    <col min="15112" max="15112" width="6.5" style="7" customWidth="1"/>
    <col min="15113" max="15115" width="8.75" style="7" customWidth="1"/>
    <col min="15116" max="15359" width="9" style="7"/>
    <col min="15360" max="15361" width="8" style="7" customWidth="1"/>
    <col min="15362" max="15364" width="9.375" style="7" customWidth="1"/>
    <col min="15365" max="15365" width="25.625" style="7" customWidth="1"/>
    <col min="15366" max="15366" width="11.875" style="7" customWidth="1"/>
    <col min="15367" max="15367" width="10.875" style="7" customWidth="1"/>
    <col min="15368" max="15368" width="6.5" style="7" customWidth="1"/>
    <col min="15369" max="15371" width="8.75" style="7" customWidth="1"/>
    <col min="15372" max="15615" width="9" style="7"/>
    <col min="15616" max="15617" width="8" style="7" customWidth="1"/>
    <col min="15618" max="15620" width="9.375" style="7" customWidth="1"/>
    <col min="15621" max="15621" width="25.625" style="7" customWidth="1"/>
    <col min="15622" max="15622" width="11.875" style="7" customWidth="1"/>
    <col min="15623" max="15623" width="10.875" style="7" customWidth="1"/>
    <col min="15624" max="15624" width="6.5" style="7" customWidth="1"/>
    <col min="15625" max="15627" width="8.75" style="7" customWidth="1"/>
    <col min="15628" max="15871" width="9" style="7"/>
    <col min="15872" max="15873" width="8" style="7" customWidth="1"/>
    <col min="15874" max="15876" width="9.375" style="7" customWidth="1"/>
    <col min="15877" max="15877" width="25.625" style="7" customWidth="1"/>
    <col min="15878" max="15878" width="11.875" style="7" customWidth="1"/>
    <col min="15879" max="15879" width="10.875" style="7" customWidth="1"/>
    <col min="15880" max="15880" width="6.5" style="7" customWidth="1"/>
    <col min="15881" max="15883" width="8.75" style="7" customWidth="1"/>
    <col min="15884" max="16127" width="9" style="7"/>
    <col min="16128" max="16129" width="8" style="7" customWidth="1"/>
    <col min="16130" max="16132" width="9.375" style="7" customWidth="1"/>
    <col min="16133" max="16133" width="25.625" style="7" customWidth="1"/>
    <col min="16134" max="16134" width="11.875" style="7" customWidth="1"/>
    <col min="16135" max="16135" width="10.875" style="7" customWidth="1"/>
    <col min="16136" max="16136" width="6.5" style="7" customWidth="1"/>
    <col min="16137" max="16139" width="8.75" style="7" customWidth="1"/>
    <col min="16140" max="16382" width="9" style="7"/>
    <col min="16383" max="16383" width="9" style="7" customWidth="1"/>
    <col min="16384" max="16384" width="9" style="7"/>
  </cols>
  <sheetData>
    <row r="1" spans="1:29" ht="18.75" customHeight="1" x14ac:dyDescent="0.25">
      <c r="A1" s="179" t="s">
        <v>28</v>
      </c>
      <c r="B1" s="179"/>
      <c r="C1" s="166" t="s">
        <v>341</v>
      </c>
      <c r="D1" s="166"/>
      <c r="E1" s="166"/>
      <c r="F1" s="166"/>
      <c r="G1" s="166"/>
      <c r="H1" s="166"/>
      <c r="I1" s="166"/>
      <c r="J1" s="166"/>
      <c r="K1" s="173" t="s">
        <v>0</v>
      </c>
      <c r="L1" s="173"/>
      <c r="M1" s="173"/>
      <c r="N1" s="173"/>
      <c r="O1" s="173"/>
      <c r="P1" s="173"/>
      <c r="Q1" s="173"/>
      <c r="R1" s="15"/>
      <c r="S1" s="15"/>
      <c r="T1" s="15"/>
      <c r="U1" s="15"/>
      <c r="V1" s="15"/>
      <c r="W1" s="15"/>
    </row>
    <row r="2" spans="1:29" s="2" customFormat="1" ht="18.75" customHeight="1" x14ac:dyDescent="0.25">
      <c r="A2" s="182" t="s">
        <v>1</v>
      </c>
      <c r="B2" s="182"/>
      <c r="C2" s="171" t="s">
        <v>25</v>
      </c>
      <c r="D2" s="171"/>
      <c r="E2" s="171"/>
      <c r="F2" s="171"/>
      <c r="G2" s="171"/>
      <c r="H2" s="171"/>
      <c r="I2" s="171"/>
      <c r="J2" s="171"/>
      <c r="K2" s="174" t="s">
        <v>1</v>
      </c>
      <c r="L2" s="174"/>
      <c r="M2" s="174"/>
      <c r="N2" s="174"/>
      <c r="O2" s="174"/>
      <c r="P2" s="174"/>
      <c r="Q2" s="174"/>
      <c r="R2" s="16"/>
      <c r="S2" s="16"/>
      <c r="T2" s="16"/>
      <c r="U2" s="16"/>
      <c r="V2" s="16"/>
      <c r="W2" s="16"/>
      <c r="X2" s="16"/>
    </row>
    <row r="3" spans="1:29" s="1" customFormat="1" ht="18.75" customHeight="1" x14ac:dyDescent="0.25">
      <c r="A3" s="178"/>
      <c r="B3" s="178"/>
      <c r="C3" s="178"/>
      <c r="D3" s="178"/>
      <c r="E3" s="178"/>
      <c r="F3" s="178"/>
      <c r="G3" s="178"/>
      <c r="H3" s="28"/>
      <c r="I3" s="28"/>
      <c r="J3" s="20"/>
      <c r="K3" s="18"/>
      <c r="L3" s="14"/>
      <c r="M3" s="2"/>
      <c r="N3" s="2"/>
      <c r="O3" s="2"/>
      <c r="P3" s="2"/>
      <c r="Q3" s="2"/>
      <c r="R3" s="3"/>
      <c r="S3" s="2"/>
      <c r="T3" s="4"/>
      <c r="U3" s="2"/>
      <c r="V3" s="4"/>
      <c r="W3" s="2"/>
      <c r="X3" s="4"/>
      <c r="Y3" s="2"/>
      <c r="Z3" s="2"/>
      <c r="AA3" s="2"/>
    </row>
    <row r="4" spans="1:29" s="1" customFormat="1" ht="18.75" customHeight="1" x14ac:dyDescent="0.25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8"/>
      <c r="L4" s="18"/>
      <c r="M4" s="2"/>
      <c r="N4" s="2"/>
      <c r="O4" s="2"/>
      <c r="P4" s="2"/>
      <c r="Q4" s="2"/>
      <c r="R4" s="3"/>
      <c r="S4" s="2"/>
      <c r="T4" s="4"/>
      <c r="U4" s="2"/>
      <c r="V4" s="4"/>
      <c r="W4" s="2"/>
      <c r="X4" s="4"/>
      <c r="Y4" s="2"/>
      <c r="Z4" s="2"/>
      <c r="AA4" s="2"/>
    </row>
    <row r="5" spans="1:29" s="2" customFormat="1" ht="46.5" customHeight="1" x14ac:dyDescent="0.25">
      <c r="A5" s="32" t="s">
        <v>2</v>
      </c>
      <c r="B5" s="180" t="s">
        <v>3</v>
      </c>
      <c r="C5" s="181"/>
      <c r="D5" s="32" t="s">
        <v>4</v>
      </c>
      <c r="E5" s="141" t="s">
        <v>5</v>
      </c>
      <c r="F5" s="142"/>
      <c r="G5" s="142"/>
      <c r="H5" s="33" t="s">
        <v>16</v>
      </c>
      <c r="I5" s="33" t="s">
        <v>23</v>
      </c>
      <c r="J5" s="34" t="s">
        <v>319</v>
      </c>
      <c r="K5" s="169" t="s">
        <v>340</v>
      </c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</row>
    <row r="6" spans="1:29" s="2" customFormat="1" ht="19.5" customHeight="1" x14ac:dyDescent="0.3">
      <c r="A6" s="35"/>
      <c r="B6" s="36"/>
      <c r="C6" s="37"/>
      <c r="D6" s="35"/>
      <c r="E6" s="38" t="s">
        <v>6</v>
      </c>
      <c r="F6" s="38" t="s">
        <v>7</v>
      </c>
      <c r="G6" s="38" t="s">
        <v>8</v>
      </c>
      <c r="H6" s="39"/>
      <c r="I6" s="39"/>
      <c r="J6" s="40"/>
      <c r="K6" s="18"/>
      <c r="L6" s="5"/>
      <c r="M6" s="151" t="s">
        <v>25</v>
      </c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</row>
    <row r="7" spans="1:29" s="60" customFormat="1" ht="21" customHeight="1" x14ac:dyDescent="0.25">
      <c r="A7" s="53">
        <v>1</v>
      </c>
      <c r="B7" s="54" t="s">
        <v>76</v>
      </c>
      <c r="C7" s="55" t="s">
        <v>77</v>
      </c>
      <c r="D7" s="56" t="s">
        <v>29</v>
      </c>
      <c r="E7" s="57">
        <v>9</v>
      </c>
      <c r="F7" s="57">
        <v>8.9</v>
      </c>
      <c r="G7" s="57">
        <v>10</v>
      </c>
      <c r="H7" s="58">
        <f t="shared" ref="H7:H70" si="0">E7+F7+G7</f>
        <v>27.9</v>
      </c>
      <c r="I7" s="58">
        <f t="shared" ref="I7:I70" si="1">H7/3</f>
        <v>9.2999999999999989</v>
      </c>
      <c r="J7" s="59">
        <f t="shared" ref="J7:J70" si="2">RANK(H7,$H$7:$H$239,0)</f>
        <v>1</v>
      </c>
      <c r="K7" s="51"/>
      <c r="L7" s="51"/>
      <c r="R7" s="61"/>
      <c r="T7" s="62"/>
      <c r="V7" s="62"/>
      <c r="X7" s="62"/>
    </row>
    <row r="8" spans="1:29" s="60" customFormat="1" ht="21" customHeight="1" x14ac:dyDescent="0.25">
      <c r="A8" s="53">
        <v>2</v>
      </c>
      <c r="B8" s="54" t="s">
        <v>216</v>
      </c>
      <c r="C8" s="55" t="s">
        <v>46</v>
      </c>
      <c r="D8" s="63" t="s">
        <v>30</v>
      </c>
      <c r="E8" s="57">
        <v>8.5</v>
      </c>
      <c r="F8" s="57">
        <v>9.0500000000000007</v>
      </c>
      <c r="G8" s="57">
        <v>9.4</v>
      </c>
      <c r="H8" s="58">
        <f t="shared" si="0"/>
        <v>26.950000000000003</v>
      </c>
      <c r="I8" s="58">
        <f t="shared" si="1"/>
        <v>8.9833333333333343</v>
      </c>
      <c r="J8" s="59">
        <f t="shared" si="2"/>
        <v>2</v>
      </c>
      <c r="K8" s="51"/>
      <c r="L8" s="51"/>
      <c r="R8" s="61"/>
      <c r="T8" s="62"/>
      <c r="V8" s="62"/>
      <c r="X8" s="62"/>
    </row>
    <row r="9" spans="1:29" s="60" customFormat="1" ht="21" customHeight="1" x14ac:dyDescent="0.25">
      <c r="A9" s="53">
        <v>3</v>
      </c>
      <c r="B9" s="54" t="s">
        <v>44</v>
      </c>
      <c r="C9" s="55" t="s">
        <v>43</v>
      </c>
      <c r="D9" s="56" t="s">
        <v>29</v>
      </c>
      <c r="E9" s="57">
        <v>8.75</v>
      </c>
      <c r="F9" s="57">
        <v>8.9</v>
      </c>
      <c r="G9" s="57">
        <v>9</v>
      </c>
      <c r="H9" s="58">
        <f t="shared" si="0"/>
        <v>26.65</v>
      </c>
      <c r="I9" s="58">
        <f t="shared" si="1"/>
        <v>8.8833333333333329</v>
      </c>
      <c r="J9" s="59">
        <f t="shared" si="2"/>
        <v>3</v>
      </c>
      <c r="K9" s="176" t="s">
        <v>4</v>
      </c>
      <c r="L9" s="175" t="s">
        <v>320</v>
      </c>
      <c r="M9" s="146" t="s">
        <v>9</v>
      </c>
      <c r="N9" s="167" t="s">
        <v>322</v>
      </c>
      <c r="O9" s="167" t="s">
        <v>335</v>
      </c>
      <c r="P9" s="146" t="s">
        <v>10</v>
      </c>
      <c r="Q9" s="146"/>
      <c r="R9" s="146" t="s">
        <v>11</v>
      </c>
      <c r="S9" s="146"/>
      <c r="T9" s="146" t="s">
        <v>12</v>
      </c>
      <c r="U9" s="146"/>
      <c r="V9" s="146" t="s">
        <v>17</v>
      </c>
      <c r="W9" s="146"/>
      <c r="X9" s="146" t="s">
        <v>18</v>
      </c>
      <c r="Y9" s="146"/>
      <c r="Z9" s="146" t="s">
        <v>19</v>
      </c>
      <c r="AA9" s="146"/>
      <c r="AB9" s="146" t="s">
        <v>26</v>
      </c>
      <c r="AC9" s="146" t="s">
        <v>27</v>
      </c>
    </row>
    <row r="10" spans="1:29" s="60" customFormat="1" ht="21" customHeight="1" x14ac:dyDescent="0.25">
      <c r="A10" s="53">
        <v>4</v>
      </c>
      <c r="B10" s="54" t="s">
        <v>34</v>
      </c>
      <c r="C10" s="55" t="s">
        <v>35</v>
      </c>
      <c r="D10" s="56" t="s">
        <v>29</v>
      </c>
      <c r="E10" s="57">
        <v>9</v>
      </c>
      <c r="F10" s="57">
        <v>8.9</v>
      </c>
      <c r="G10" s="57">
        <v>8.6</v>
      </c>
      <c r="H10" s="58">
        <f t="shared" si="0"/>
        <v>26.5</v>
      </c>
      <c r="I10" s="58">
        <f t="shared" si="1"/>
        <v>8.8333333333333339</v>
      </c>
      <c r="J10" s="59">
        <f t="shared" si="2"/>
        <v>4</v>
      </c>
      <c r="K10" s="177"/>
      <c r="L10" s="168"/>
      <c r="M10" s="164"/>
      <c r="N10" s="168"/>
      <c r="O10" s="168"/>
      <c r="P10" s="64" t="s">
        <v>20</v>
      </c>
      <c r="Q10" s="65" t="s">
        <v>21</v>
      </c>
      <c r="R10" s="64" t="s">
        <v>20</v>
      </c>
      <c r="S10" s="65" t="s">
        <v>21</v>
      </c>
      <c r="T10" s="64" t="s">
        <v>20</v>
      </c>
      <c r="U10" s="65" t="s">
        <v>21</v>
      </c>
      <c r="V10" s="64" t="s">
        <v>20</v>
      </c>
      <c r="W10" s="65" t="s">
        <v>21</v>
      </c>
      <c r="X10" s="64" t="s">
        <v>20</v>
      </c>
      <c r="Y10" s="65" t="s">
        <v>21</v>
      </c>
      <c r="Z10" s="64" t="s">
        <v>20</v>
      </c>
      <c r="AA10" s="65" t="s">
        <v>21</v>
      </c>
      <c r="AB10" s="146"/>
      <c r="AC10" s="146"/>
    </row>
    <row r="11" spans="1:29" s="60" customFormat="1" ht="21" customHeight="1" x14ac:dyDescent="0.25">
      <c r="A11" s="53">
        <v>5</v>
      </c>
      <c r="B11" s="54" t="s">
        <v>36</v>
      </c>
      <c r="C11" s="55" t="s">
        <v>37</v>
      </c>
      <c r="D11" s="56" t="s">
        <v>29</v>
      </c>
      <c r="E11" s="57">
        <v>8.75</v>
      </c>
      <c r="F11" s="57">
        <v>8.9</v>
      </c>
      <c r="G11" s="57">
        <v>8.6</v>
      </c>
      <c r="H11" s="58">
        <f t="shared" si="0"/>
        <v>26.25</v>
      </c>
      <c r="I11" s="58">
        <f t="shared" si="1"/>
        <v>8.75</v>
      </c>
      <c r="J11" s="59">
        <f t="shared" si="2"/>
        <v>5</v>
      </c>
      <c r="K11" s="165" t="s">
        <v>29</v>
      </c>
      <c r="L11" s="157">
        <f>COUNTIF($D$7:$D$239,"6A1")</f>
        <v>54</v>
      </c>
      <c r="M11" s="66" t="s">
        <v>6</v>
      </c>
      <c r="N11" s="67" t="s">
        <v>323</v>
      </c>
      <c r="O11" s="68">
        <v>1</v>
      </c>
      <c r="P11" s="68">
        <f>COUNTIFS($D$7:$D$239,"6A1",$E$7:$E$239,"&gt;=8.0")</f>
        <v>29</v>
      </c>
      <c r="Q11" s="69">
        <f>P11/$L$11</f>
        <v>0.53703703703703709</v>
      </c>
      <c r="R11" s="68">
        <f>COUNTIFS($D$7:$D$239,"6A1",$E$7:$E$239,"&lt;8.0",$E$7:$E$239,"&gt;=6.5")</f>
        <v>19</v>
      </c>
      <c r="S11" s="69">
        <f>R11/$L$11</f>
        <v>0.35185185185185186</v>
      </c>
      <c r="T11" s="68">
        <f>COUNTIFS($D$7:$D$239,"6A1",$E$7:$E$239,"&lt;6.5",$E$7:$E$239,"&gt;=5.0")</f>
        <v>4</v>
      </c>
      <c r="U11" s="69">
        <f>T11/$L$11</f>
        <v>7.407407407407407E-2</v>
      </c>
      <c r="V11" s="68">
        <f>COUNTIFS($D$7:$D$239,"6A1",$E$7:$E$239,"&lt;5.0",$E$7:$E$239,"&gt;=3.5")</f>
        <v>2</v>
      </c>
      <c r="W11" s="69">
        <f>V11/$L$11</f>
        <v>3.7037037037037035E-2</v>
      </c>
      <c r="X11" s="68">
        <f>COUNTIFS($D$7:$D$239,"6A1",$E$7:$E$239,"&lt;3.5",$E$7:$E$239,"&gt;=2")</f>
        <v>0</v>
      </c>
      <c r="Y11" s="69">
        <f>X11/$L$11</f>
        <v>0</v>
      </c>
      <c r="Z11" s="68">
        <f>COUNTIFS($D$7:$D$239,"6A1",$E$7:$E$239,"&lt;2.0")</f>
        <v>0</v>
      </c>
      <c r="AA11" s="69">
        <f>Z11/$L$11</f>
        <v>0</v>
      </c>
      <c r="AB11" s="70">
        <f>P11+R11+T11</f>
        <v>52</v>
      </c>
      <c r="AC11" s="71">
        <f>(AB11/L11)</f>
        <v>0.96296296296296291</v>
      </c>
    </row>
    <row r="12" spans="1:29" s="60" customFormat="1" ht="21" customHeight="1" x14ac:dyDescent="0.25">
      <c r="A12" s="53">
        <v>6</v>
      </c>
      <c r="B12" s="54" t="s">
        <v>73</v>
      </c>
      <c r="C12" s="55" t="s">
        <v>74</v>
      </c>
      <c r="D12" s="56" t="s">
        <v>29</v>
      </c>
      <c r="E12" s="57">
        <v>8.5</v>
      </c>
      <c r="F12" s="57">
        <v>9.5</v>
      </c>
      <c r="G12" s="57">
        <v>8</v>
      </c>
      <c r="H12" s="58">
        <f t="shared" si="0"/>
        <v>26</v>
      </c>
      <c r="I12" s="58">
        <f t="shared" si="1"/>
        <v>8.6666666666666661</v>
      </c>
      <c r="J12" s="59">
        <f t="shared" si="2"/>
        <v>6</v>
      </c>
      <c r="K12" s="155"/>
      <c r="L12" s="158"/>
      <c r="M12" s="72" t="s">
        <v>7</v>
      </c>
      <c r="N12" s="73" t="s">
        <v>324</v>
      </c>
      <c r="O12" s="74">
        <v>1</v>
      </c>
      <c r="P12" s="74">
        <f>COUNTIFS($D$7:$D$239,"6A1",$F$7:$F$239,"&gt;=8.0")</f>
        <v>29</v>
      </c>
      <c r="Q12" s="75">
        <f>P12/$L$11</f>
        <v>0.53703703703703709</v>
      </c>
      <c r="R12" s="74">
        <f>COUNTIFS($D$7:$D$239,"6A1",$F$7:$F$239,"&lt;8.0",$F$7:$F$239,"&gt;=6.5")</f>
        <v>21</v>
      </c>
      <c r="S12" s="75">
        <f>R12/$L$11</f>
        <v>0.3888888888888889</v>
      </c>
      <c r="T12" s="74">
        <f>COUNTIFS($D$7:$D$239,"6A1",$F$7:$F$239,"&lt;6.5",$F$7:$F$239,"&gt;=5.0")</f>
        <v>4</v>
      </c>
      <c r="U12" s="75">
        <f>T12/$L$11</f>
        <v>7.407407407407407E-2</v>
      </c>
      <c r="V12" s="74">
        <f>COUNTIFS($D$7:$D$239,"6A1",$F$7:$F$239,"&lt;5.0",$F$7:$F$239,"&gt;=3.5")</f>
        <v>0</v>
      </c>
      <c r="W12" s="75">
        <f>V12/$L$11</f>
        <v>0</v>
      </c>
      <c r="X12" s="74">
        <f>COUNTIFS($D$7:$D$239,"6A1",$F$7:$F$239,"&lt;3.5",$F$7:$F$239,"&gt;=2")</f>
        <v>0</v>
      </c>
      <c r="Y12" s="75">
        <f>X12/$L$11</f>
        <v>0</v>
      </c>
      <c r="Z12" s="74">
        <f>COUNTIFS($D$7:$D$239,"6A1",$F$7:$F$239,"&lt;2.0")</f>
        <v>0</v>
      </c>
      <c r="AA12" s="75">
        <f>Z12/$L$11</f>
        <v>0</v>
      </c>
      <c r="AB12" s="70">
        <f t="shared" ref="AB12:AB28" si="3">P12+R12+T12</f>
        <v>54</v>
      </c>
      <c r="AC12" s="76">
        <f>(AB12/L11)</f>
        <v>1</v>
      </c>
    </row>
    <row r="13" spans="1:29" s="60" customFormat="1" ht="21" customHeight="1" x14ac:dyDescent="0.25">
      <c r="A13" s="53">
        <v>7</v>
      </c>
      <c r="B13" s="54" t="s">
        <v>40</v>
      </c>
      <c r="C13" s="55" t="s">
        <v>41</v>
      </c>
      <c r="D13" s="56" t="s">
        <v>29</v>
      </c>
      <c r="E13" s="57">
        <v>8.25</v>
      </c>
      <c r="F13" s="57">
        <v>9.3000000000000007</v>
      </c>
      <c r="G13" s="57">
        <v>8.4</v>
      </c>
      <c r="H13" s="58">
        <f t="shared" si="0"/>
        <v>25.950000000000003</v>
      </c>
      <c r="I13" s="58">
        <f t="shared" si="1"/>
        <v>8.65</v>
      </c>
      <c r="J13" s="59">
        <f t="shared" si="2"/>
        <v>7</v>
      </c>
      <c r="K13" s="155"/>
      <c r="L13" s="158"/>
      <c r="M13" s="72" t="s">
        <v>8</v>
      </c>
      <c r="N13" s="73" t="s">
        <v>325</v>
      </c>
      <c r="O13" s="74">
        <v>1</v>
      </c>
      <c r="P13" s="74">
        <f>COUNTIFS($D$7:$D$239,"6A1",$G$7:$G$239,"&gt;=8.0")</f>
        <v>23</v>
      </c>
      <c r="Q13" s="75">
        <f>P13/$L$11</f>
        <v>0.42592592592592593</v>
      </c>
      <c r="R13" s="74">
        <f>COUNTIFS($D$7:$D$239,"6A1",$G$7:$G$239,"&lt;8.0",$G$7:$G$239,"&gt;=6.5")</f>
        <v>19</v>
      </c>
      <c r="S13" s="75">
        <f>R13/$L$11</f>
        <v>0.35185185185185186</v>
      </c>
      <c r="T13" s="74">
        <f>COUNTIFS($D$7:$D$239,"6A1",$G$7:$G$239,"&lt;6.5",$G$7:$G$239,"&gt;=5.0")</f>
        <v>12</v>
      </c>
      <c r="U13" s="75">
        <f>T13/$L$11</f>
        <v>0.22222222222222221</v>
      </c>
      <c r="V13" s="74">
        <f>COUNTIFS($D$7:$D$239,"6A1",$G$7:$G$239,"&lt;5.0",$G$7:$G$239,"&gt;=3.5")</f>
        <v>0</v>
      </c>
      <c r="W13" s="75">
        <f>V13/$L$11</f>
        <v>0</v>
      </c>
      <c r="X13" s="74">
        <f>COUNTIFS($D$7:$D$239,"6A1",$G$7:$G$239,"&lt;3.5",$G$7:$G$239,"&gt;=2")</f>
        <v>0</v>
      </c>
      <c r="Y13" s="75">
        <f>X13/$L$11</f>
        <v>0</v>
      </c>
      <c r="Z13" s="74">
        <f>COUNTIFS($D$7:$D$239,"6A1",$G$7:$G$239,"&lt;2.0")</f>
        <v>0</v>
      </c>
      <c r="AA13" s="75">
        <f>Z13/$L$11</f>
        <v>0</v>
      </c>
      <c r="AB13" s="70">
        <f t="shared" si="3"/>
        <v>54</v>
      </c>
      <c r="AC13" s="76">
        <f>(AB13/L11)</f>
        <v>1</v>
      </c>
    </row>
    <row r="14" spans="1:29" s="60" customFormat="1" ht="21" customHeight="1" x14ac:dyDescent="0.25">
      <c r="A14" s="53">
        <v>8</v>
      </c>
      <c r="B14" s="54" t="s">
        <v>68</v>
      </c>
      <c r="C14" s="55" t="s">
        <v>69</v>
      </c>
      <c r="D14" s="56" t="s">
        <v>29</v>
      </c>
      <c r="E14" s="57">
        <v>8.75</v>
      </c>
      <c r="F14" s="57">
        <v>8.4</v>
      </c>
      <c r="G14" s="57">
        <v>8.5</v>
      </c>
      <c r="H14" s="58">
        <f t="shared" si="0"/>
        <v>25.65</v>
      </c>
      <c r="I14" s="58">
        <f t="shared" si="1"/>
        <v>8.5499999999999989</v>
      </c>
      <c r="J14" s="59">
        <f t="shared" si="2"/>
        <v>8</v>
      </c>
      <c r="K14" s="148" t="s">
        <v>30</v>
      </c>
      <c r="L14" s="149">
        <f>COUNTIF($D$7:$D$239,"6A2")</f>
        <v>52</v>
      </c>
      <c r="M14" s="77" t="s">
        <v>6</v>
      </c>
      <c r="N14" s="73" t="s">
        <v>329</v>
      </c>
      <c r="O14" s="73">
        <v>2</v>
      </c>
      <c r="P14" s="78">
        <f>COUNTIFS($D$7:$D$239,"6A2",$E$7:$E$239,"&gt;=8.0")</f>
        <v>20</v>
      </c>
      <c r="Q14" s="79">
        <f>P14/$L$14</f>
        <v>0.38461538461538464</v>
      </c>
      <c r="R14" s="78">
        <f>COUNTIFS($D$7:$D$239,"6A2",$E$7:$E$239,"&lt;8.0",$E$7:$E$239,"&gt;=6.5")</f>
        <v>22</v>
      </c>
      <c r="S14" s="79">
        <f>R14/$L$14</f>
        <v>0.42307692307692307</v>
      </c>
      <c r="T14" s="78">
        <f>COUNTIFS($D$7:$D$239,"6A2",$E$7:$E$239,"&lt;6.5",$E$7:$E$239,"&gt;=5.0")</f>
        <v>7</v>
      </c>
      <c r="U14" s="79">
        <f>T14/$L$14</f>
        <v>0.13461538461538461</v>
      </c>
      <c r="V14" s="78">
        <f>COUNTIFS($D$7:$D$239,"6A2",$E$7:$E$239,"&lt;5.0",$E$7:$E$239,"&gt;=3.5")</f>
        <v>2</v>
      </c>
      <c r="W14" s="79">
        <f>V14/$L$14</f>
        <v>3.8461538461538464E-2</v>
      </c>
      <c r="X14" s="78">
        <f>COUNTIFS($D$7:$D$239,"6A2",$E$7:$E$239,"&lt;3.5",$E$7:$E$239,"&gt;=2")</f>
        <v>1</v>
      </c>
      <c r="Y14" s="79">
        <f>X14/$L$14</f>
        <v>1.9230769230769232E-2</v>
      </c>
      <c r="Z14" s="78">
        <f>COUNTIFS($D$7:$D$239,"6A2",$E$7:$E$239,"&lt;2.0")</f>
        <v>0</v>
      </c>
      <c r="AA14" s="79">
        <f>Z14/$L$14</f>
        <v>0</v>
      </c>
      <c r="AB14" s="80">
        <f t="shared" si="3"/>
        <v>49</v>
      </c>
      <c r="AC14" s="71">
        <f>(AB14/L14)</f>
        <v>0.94230769230769229</v>
      </c>
    </row>
    <row r="15" spans="1:29" s="60" customFormat="1" ht="21" customHeight="1" x14ac:dyDescent="0.25">
      <c r="A15" s="53">
        <v>9</v>
      </c>
      <c r="B15" s="54" t="s">
        <v>85</v>
      </c>
      <c r="C15" s="55" t="s">
        <v>86</v>
      </c>
      <c r="D15" s="56" t="s">
        <v>29</v>
      </c>
      <c r="E15" s="57">
        <v>8.5</v>
      </c>
      <c r="F15" s="57">
        <v>9.3000000000000007</v>
      </c>
      <c r="G15" s="57">
        <v>7.8</v>
      </c>
      <c r="H15" s="58">
        <f t="shared" si="0"/>
        <v>25.6</v>
      </c>
      <c r="I15" s="58">
        <f t="shared" si="1"/>
        <v>8.5333333333333332</v>
      </c>
      <c r="J15" s="59">
        <f t="shared" si="2"/>
        <v>9</v>
      </c>
      <c r="K15" s="148"/>
      <c r="L15" s="150"/>
      <c r="M15" s="81" t="s">
        <v>7</v>
      </c>
      <c r="N15" s="73" t="s">
        <v>326</v>
      </c>
      <c r="O15" s="73">
        <v>2</v>
      </c>
      <c r="P15" s="78">
        <f>COUNTIFS($D$7:$D$239,"6A2",$F$7:$F$239,"&gt;=8.0")</f>
        <v>4</v>
      </c>
      <c r="Q15" s="79">
        <f>P15/$L$14</f>
        <v>7.6923076923076927E-2</v>
      </c>
      <c r="R15" s="78">
        <f>COUNTIFS($D$7:$D$239,"6A2",$F$7:$F$239,"&lt;8.0",$F$7:$F$239,"&gt;=6.5")</f>
        <v>23</v>
      </c>
      <c r="S15" s="79">
        <f>R15/$L$14</f>
        <v>0.44230769230769229</v>
      </c>
      <c r="T15" s="78">
        <f>COUNTIFS($D$7:$D$239,"6A2",$F$7:$F$239,"&lt;6.5",$F$7:$F$239,"&gt;=5.0")</f>
        <v>15</v>
      </c>
      <c r="U15" s="79">
        <f>T15/$L$14</f>
        <v>0.28846153846153844</v>
      </c>
      <c r="V15" s="78">
        <f>COUNTIFS($D$7:$D$239,"6A2",$F$7:$F$239,"&lt;5.0",$F$7:$F$239,"&gt;=3.5")</f>
        <v>9</v>
      </c>
      <c r="W15" s="79">
        <f>V15/$L$14</f>
        <v>0.17307692307692307</v>
      </c>
      <c r="X15" s="78">
        <f>COUNTIFS($D$7:$D$239,"6A2",$F$7:$F$239,"&lt;3.5",$F$7:$F$239,"&gt;=2")</f>
        <v>1</v>
      </c>
      <c r="Y15" s="79">
        <f>X15/$L$14</f>
        <v>1.9230769230769232E-2</v>
      </c>
      <c r="Z15" s="78">
        <f>COUNTIFS($D$7:$D$239,"6A2",$F$7:$F$239,"&lt;2.0")</f>
        <v>0</v>
      </c>
      <c r="AA15" s="79">
        <f>Z15/$L$14</f>
        <v>0</v>
      </c>
      <c r="AB15" s="80">
        <f t="shared" si="3"/>
        <v>42</v>
      </c>
      <c r="AC15" s="82">
        <f>(AB15/L14)</f>
        <v>0.80769230769230771</v>
      </c>
    </row>
    <row r="16" spans="1:29" s="60" customFormat="1" ht="21" customHeight="1" x14ac:dyDescent="0.25">
      <c r="A16" s="53">
        <v>10</v>
      </c>
      <c r="B16" s="54" t="s">
        <v>119</v>
      </c>
      <c r="C16" s="55" t="s">
        <v>120</v>
      </c>
      <c r="D16" s="63" t="s">
        <v>30</v>
      </c>
      <c r="E16" s="57">
        <v>8.5</v>
      </c>
      <c r="F16" s="57">
        <v>7.9</v>
      </c>
      <c r="G16" s="57">
        <v>9</v>
      </c>
      <c r="H16" s="58">
        <f t="shared" si="0"/>
        <v>25.4</v>
      </c>
      <c r="I16" s="58">
        <f t="shared" si="1"/>
        <v>8.4666666666666668</v>
      </c>
      <c r="J16" s="59">
        <f t="shared" si="2"/>
        <v>10</v>
      </c>
      <c r="K16" s="148"/>
      <c r="L16" s="150"/>
      <c r="M16" s="81" t="s">
        <v>8</v>
      </c>
      <c r="N16" s="73" t="s">
        <v>331</v>
      </c>
      <c r="O16" s="73">
        <v>2</v>
      </c>
      <c r="P16" s="78">
        <f>COUNTIFS($D$7:$D$239,"6A2",$G$7:$G$239,"&gt;=8.0")</f>
        <v>6</v>
      </c>
      <c r="Q16" s="79">
        <f>P16/$L$14</f>
        <v>0.11538461538461539</v>
      </c>
      <c r="R16" s="78">
        <f>COUNTIFS($D$7:$D$239,"6A2",$G$7:$G$239,"&lt;8.0",$G$7:$G$239,"&gt;=6.5")</f>
        <v>15</v>
      </c>
      <c r="S16" s="79">
        <f>R16/$L$14</f>
        <v>0.28846153846153844</v>
      </c>
      <c r="T16" s="78">
        <f>COUNTIFS($D$7:$D$239,"6A2",$G$7:$G$239,"&lt;6.5",$G$7:$G$239,"&gt;=5.0")</f>
        <v>29</v>
      </c>
      <c r="U16" s="79">
        <f>T16/$L$14</f>
        <v>0.55769230769230771</v>
      </c>
      <c r="V16" s="78">
        <f>COUNTIFS($D$7:$D$239,"6A2",$G$7:$G$239,"&lt;5.0",$G$7:$G$239,"&gt;=3.5")</f>
        <v>2</v>
      </c>
      <c r="W16" s="79">
        <f>V16/$L$14</f>
        <v>3.8461538461538464E-2</v>
      </c>
      <c r="X16" s="78">
        <f>COUNTIFS($D$7:$D$239,"6A2",$G$7:$G$239,"&lt;3.5",$G$7:$G$239,"&gt;=2")</f>
        <v>0</v>
      </c>
      <c r="Y16" s="79">
        <f>X16/$L$14</f>
        <v>0</v>
      </c>
      <c r="Z16" s="78">
        <f>COUNTIFS($D$7:$D$239,"6A2",$G$7:$G$239,"&lt;2.0")</f>
        <v>0</v>
      </c>
      <c r="AA16" s="79">
        <f>Z16/$L$14</f>
        <v>0</v>
      </c>
      <c r="AB16" s="80">
        <f t="shared" si="3"/>
        <v>50</v>
      </c>
      <c r="AC16" s="82">
        <f>(AB16/L14)</f>
        <v>0.96153846153846156</v>
      </c>
    </row>
    <row r="17" spans="1:29" s="60" customFormat="1" ht="21" customHeight="1" x14ac:dyDescent="0.25">
      <c r="A17" s="53">
        <v>11</v>
      </c>
      <c r="B17" s="54" t="s">
        <v>47</v>
      </c>
      <c r="C17" s="55" t="s">
        <v>48</v>
      </c>
      <c r="D17" s="56" t="s">
        <v>29</v>
      </c>
      <c r="E17" s="57">
        <v>8.5</v>
      </c>
      <c r="F17" s="57">
        <v>8.4</v>
      </c>
      <c r="G17" s="57">
        <v>8.1999999999999993</v>
      </c>
      <c r="H17" s="58">
        <f t="shared" si="0"/>
        <v>25.099999999999998</v>
      </c>
      <c r="I17" s="58">
        <f t="shared" si="1"/>
        <v>8.3666666666666654</v>
      </c>
      <c r="J17" s="59">
        <f t="shared" si="2"/>
        <v>11</v>
      </c>
      <c r="K17" s="162" t="s">
        <v>31</v>
      </c>
      <c r="L17" s="157">
        <f>COUNTIF($D$7:$D$239,"6A3")</f>
        <v>47</v>
      </c>
      <c r="M17" s="83" t="s">
        <v>6</v>
      </c>
      <c r="N17" s="84" t="s">
        <v>327</v>
      </c>
      <c r="O17" s="85">
        <v>3</v>
      </c>
      <c r="P17" s="85">
        <f>COUNTIFS($D$7:$D$239,"6A3",$E$7:$E$239,"&gt;=8.0")</f>
        <v>6</v>
      </c>
      <c r="Q17" s="86">
        <f>P17/$L$17</f>
        <v>0.1276595744680851</v>
      </c>
      <c r="R17" s="85">
        <f>COUNTIFS($D$7:$D$239,"6A3",$E$7:$E$239,"&lt;8.0",$E$7:$E$239,"&gt;=6.5")</f>
        <v>12</v>
      </c>
      <c r="S17" s="86">
        <f>R17/$L$17</f>
        <v>0.25531914893617019</v>
      </c>
      <c r="T17" s="85">
        <f>COUNTIFS($D$7:$D$239,"6A3",$E$7:$E$239,"&lt;6.5",$E$7:$E$239,"&gt;=5.0")</f>
        <v>15</v>
      </c>
      <c r="U17" s="86">
        <f>T17/$L$17</f>
        <v>0.31914893617021278</v>
      </c>
      <c r="V17" s="85">
        <f>COUNTIFS($D$7:$D$239,"6A3",$E$7:$E$239,"&lt;5.0",$E$7:$E$239,"&gt;=3.5")</f>
        <v>9</v>
      </c>
      <c r="W17" s="86">
        <f>V17/$L$17</f>
        <v>0.19148936170212766</v>
      </c>
      <c r="X17" s="85">
        <f>COUNTIFS($D$7:$D$239,"6A3",$E$7:$E$239,"&lt;3.5",$E$7:$E$239,"&gt;=2")</f>
        <v>0</v>
      </c>
      <c r="Y17" s="86">
        <f>X17/$L$17</f>
        <v>0</v>
      </c>
      <c r="Z17" s="85">
        <f>COUNTIFS($D$7:$D$239,"6A3",$E$7:$E$239,"&lt;2.0")</f>
        <v>5</v>
      </c>
      <c r="AA17" s="86">
        <f>Z17/$L$17</f>
        <v>0.10638297872340426</v>
      </c>
      <c r="AB17" s="70">
        <f t="shared" si="3"/>
        <v>33</v>
      </c>
      <c r="AC17" s="71">
        <f>(AB17/L17)</f>
        <v>0.7021276595744681</v>
      </c>
    </row>
    <row r="18" spans="1:29" s="60" customFormat="1" ht="21" customHeight="1" x14ac:dyDescent="0.25">
      <c r="A18" s="53">
        <v>12</v>
      </c>
      <c r="B18" s="54" t="s">
        <v>54</v>
      </c>
      <c r="C18" s="55" t="s">
        <v>55</v>
      </c>
      <c r="D18" s="56" t="s">
        <v>29</v>
      </c>
      <c r="E18" s="57">
        <v>7.75</v>
      </c>
      <c r="F18" s="57">
        <v>9.1</v>
      </c>
      <c r="G18" s="57">
        <v>8.1999999999999993</v>
      </c>
      <c r="H18" s="58">
        <f t="shared" si="0"/>
        <v>25.05</v>
      </c>
      <c r="I18" s="58">
        <f t="shared" si="1"/>
        <v>8.35</v>
      </c>
      <c r="J18" s="59">
        <f t="shared" si="2"/>
        <v>12</v>
      </c>
      <c r="K18" s="162"/>
      <c r="L18" s="158"/>
      <c r="M18" s="87" t="s">
        <v>7</v>
      </c>
      <c r="N18" s="67" t="s">
        <v>328</v>
      </c>
      <c r="O18" s="68">
        <v>4</v>
      </c>
      <c r="P18" s="68">
        <f>COUNTIFS($D$7:$D$239,"6A3",$F$7:$F$239,"&gt;=8.0")</f>
        <v>1</v>
      </c>
      <c r="Q18" s="69">
        <f>P18/$L$17</f>
        <v>2.1276595744680851E-2</v>
      </c>
      <c r="R18" s="68">
        <f>COUNTIFS($D$7:$D$239,"6A3",$F$7:$F$239,"&lt;8.0",$F$7:$F$239,"&gt;=6.5")</f>
        <v>9</v>
      </c>
      <c r="S18" s="69">
        <f>R18/$L$17</f>
        <v>0.19148936170212766</v>
      </c>
      <c r="T18" s="68">
        <f>COUNTIFS($D$7:$D$239,"6A3",$F$7:$F$239,"&lt;6.5",$F$7:$F$239,"&gt;=5.0")</f>
        <v>6</v>
      </c>
      <c r="U18" s="69">
        <f>T18/$L$17</f>
        <v>0.1276595744680851</v>
      </c>
      <c r="V18" s="68">
        <f>COUNTIFS($D$7:$D$239,"6A3",$F$7:$F$239,"&lt;5.0",$F$7:$F$239,"&gt;=3.5")</f>
        <v>12</v>
      </c>
      <c r="W18" s="69">
        <f>V18/$L$17</f>
        <v>0.25531914893617019</v>
      </c>
      <c r="X18" s="68">
        <f>COUNTIFS($D$7:$D$239,"6A3",$F$7:$F$239,"&lt;3.5",$F$7:$F$239,"&gt;=2")</f>
        <v>15</v>
      </c>
      <c r="Y18" s="69">
        <f>X18/$L$17</f>
        <v>0.31914893617021278</v>
      </c>
      <c r="Z18" s="68">
        <f>COUNTIFS($D$7:$D$239,"6A3",$F$7:$F$239,"&lt;2.0")</f>
        <v>4</v>
      </c>
      <c r="AA18" s="69">
        <f>Z18/$L$17</f>
        <v>8.5106382978723402E-2</v>
      </c>
      <c r="AB18" s="70">
        <f t="shared" si="3"/>
        <v>16</v>
      </c>
      <c r="AC18" s="76">
        <f>(AB18/L17)</f>
        <v>0.34042553191489361</v>
      </c>
    </row>
    <row r="19" spans="1:29" s="60" customFormat="1" ht="21" customHeight="1" x14ac:dyDescent="0.25">
      <c r="A19" s="53">
        <v>13</v>
      </c>
      <c r="B19" s="54" t="s">
        <v>38</v>
      </c>
      <c r="C19" s="55" t="s">
        <v>39</v>
      </c>
      <c r="D19" s="56" t="s">
        <v>29</v>
      </c>
      <c r="E19" s="57">
        <v>8.5</v>
      </c>
      <c r="F19" s="57">
        <v>8.3000000000000007</v>
      </c>
      <c r="G19" s="57">
        <v>8.1999999999999993</v>
      </c>
      <c r="H19" s="58">
        <f t="shared" si="0"/>
        <v>25</v>
      </c>
      <c r="I19" s="58">
        <f t="shared" si="1"/>
        <v>8.3333333333333339</v>
      </c>
      <c r="J19" s="59">
        <f t="shared" si="2"/>
        <v>13</v>
      </c>
      <c r="K19" s="155"/>
      <c r="L19" s="158"/>
      <c r="M19" s="72" t="s">
        <v>8</v>
      </c>
      <c r="N19" s="73" t="s">
        <v>331</v>
      </c>
      <c r="O19" s="74">
        <v>3</v>
      </c>
      <c r="P19" s="74">
        <f>COUNTIFS($D$7:$D$239,"6A3",$G$7:$G$239,"&gt;=8.0")</f>
        <v>5</v>
      </c>
      <c r="Q19" s="75">
        <f>P19/$L$17</f>
        <v>0.10638297872340426</v>
      </c>
      <c r="R19" s="74">
        <f>COUNTIFS($D$7:$D$239,"6A3",$G$7:$G$239,"&lt;8.0",$G$7:$G$239,"&gt;=6.5")</f>
        <v>8</v>
      </c>
      <c r="S19" s="75">
        <f>R19/$L$17</f>
        <v>0.1702127659574468</v>
      </c>
      <c r="T19" s="74">
        <f>COUNTIFS($D$7:$D$239,"6A3",$G$7:$G$239,"&lt;6.5",$G$7:$G$239,"&gt;=5.0")</f>
        <v>25</v>
      </c>
      <c r="U19" s="75">
        <f>T19/$L$17</f>
        <v>0.53191489361702127</v>
      </c>
      <c r="V19" s="74">
        <f>COUNTIFS($D$7:$D$239,"6A3",$G$7:$G$239,"&lt;5.0",$G$7:$G$239,"&gt;=3.5")</f>
        <v>9</v>
      </c>
      <c r="W19" s="75">
        <f>V19/$L$17</f>
        <v>0.19148936170212766</v>
      </c>
      <c r="X19" s="74">
        <f>COUNTIFS($D$7:$D$239,"6A3",$G$7:$G$239,"&lt;3.5",$G$7:$G$239,"&gt;=2")</f>
        <v>0</v>
      </c>
      <c r="Y19" s="75">
        <f>X19/$L$17</f>
        <v>0</v>
      </c>
      <c r="Z19" s="74">
        <f>COUNTIFS($D$7:$D$239,"6A3",$G$7:$G$239,"&lt;2.0")</f>
        <v>0</v>
      </c>
      <c r="AA19" s="75">
        <f>Z19/$L$17</f>
        <v>0</v>
      </c>
      <c r="AB19" s="70">
        <f t="shared" si="3"/>
        <v>38</v>
      </c>
      <c r="AC19" s="76">
        <f>(AB19/L17)</f>
        <v>0.80851063829787229</v>
      </c>
    </row>
    <row r="20" spans="1:29" s="60" customFormat="1" ht="21" customHeight="1" x14ac:dyDescent="0.25">
      <c r="A20" s="53">
        <v>14</v>
      </c>
      <c r="B20" s="54" t="s">
        <v>100</v>
      </c>
      <c r="C20" s="55" t="s">
        <v>101</v>
      </c>
      <c r="D20" s="56" t="s">
        <v>29</v>
      </c>
      <c r="E20" s="57">
        <v>8.5</v>
      </c>
      <c r="F20" s="57">
        <v>9.5</v>
      </c>
      <c r="G20" s="57">
        <v>7</v>
      </c>
      <c r="H20" s="58">
        <f t="shared" si="0"/>
        <v>25</v>
      </c>
      <c r="I20" s="58">
        <f t="shared" si="1"/>
        <v>8.3333333333333339</v>
      </c>
      <c r="J20" s="59">
        <f t="shared" si="2"/>
        <v>13</v>
      </c>
      <c r="K20" s="163" t="s">
        <v>32</v>
      </c>
      <c r="L20" s="149">
        <f>COUNTIF($D$7:$D$239,"6A4")</f>
        <v>41</v>
      </c>
      <c r="M20" s="88" t="s">
        <v>6</v>
      </c>
      <c r="N20" s="89" t="s">
        <v>323</v>
      </c>
      <c r="O20" s="89">
        <v>4</v>
      </c>
      <c r="P20" s="90">
        <f>COUNTIFS($D$7:$D$239,"6A4",$E$7:$E$239,"&gt;=8.0")</f>
        <v>4</v>
      </c>
      <c r="Q20" s="91">
        <f>P20/$L$20</f>
        <v>9.7560975609756101E-2</v>
      </c>
      <c r="R20" s="90">
        <f>COUNTIFS($D$7:$D$239,"6A4",$E$7:$E$239,"&lt;8.0",$E$7:$E$239,"&gt;=6.5")</f>
        <v>6</v>
      </c>
      <c r="S20" s="91">
        <f>R20/$L$20</f>
        <v>0.14634146341463414</v>
      </c>
      <c r="T20" s="90">
        <f>COUNTIFS($D$7:$D$239,"6A4",$E$7:$E$239,"&lt;6.5",$E$7:$E$239,"&gt;=5.0")</f>
        <v>14</v>
      </c>
      <c r="U20" s="91">
        <f>T20/$L$20</f>
        <v>0.34146341463414637</v>
      </c>
      <c r="V20" s="90">
        <f>COUNTIFS($D$7:$D$239,"6A4",$E$7:$E$239,"&lt;5.0",$E$7:$E$239,"&gt;=3.5")</f>
        <v>8</v>
      </c>
      <c r="W20" s="91">
        <f>V20/$L$20</f>
        <v>0.1951219512195122</v>
      </c>
      <c r="X20" s="90">
        <f>COUNTIFS($D$7:$D$239,"6A4",$E$7:$E$239,"&lt;3.5",$E$7:$E$239,"&gt;=2")</f>
        <v>7</v>
      </c>
      <c r="Y20" s="91">
        <f>X20/$L$20</f>
        <v>0.17073170731707318</v>
      </c>
      <c r="Z20" s="90">
        <f>COUNTIFS($D$7:$D$239,"6A4",$E$7:$E$239,"&lt;2.0")</f>
        <v>2</v>
      </c>
      <c r="AA20" s="91">
        <f>Z20/$L$20</f>
        <v>4.878048780487805E-2</v>
      </c>
      <c r="AB20" s="80">
        <f t="shared" si="3"/>
        <v>24</v>
      </c>
      <c r="AC20" s="71">
        <f>(AB20/L20)</f>
        <v>0.58536585365853655</v>
      </c>
    </row>
    <row r="21" spans="1:29" s="60" customFormat="1" ht="21" customHeight="1" x14ac:dyDescent="0.25">
      <c r="A21" s="53">
        <v>15</v>
      </c>
      <c r="B21" s="54" t="s">
        <v>107</v>
      </c>
      <c r="C21" s="55" t="s">
        <v>108</v>
      </c>
      <c r="D21" s="63" t="s">
        <v>30</v>
      </c>
      <c r="E21" s="57">
        <v>8</v>
      </c>
      <c r="F21" s="57">
        <v>8.8000000000000007</v>
      </c>
      <c r="G21" s="57">
        <v>8.1999999999999993</v>
      </c>
      <c r="H21" s="58">
        <f t="shared" si="0"/>
        <v>25</v>
      </c>
      <c r="I21" s="58">
        <f t="shared" si="1"/>
        <v>8.3333333333333339</v>
      </c>
      <c r="J21" s="59">
        <f t="shared" si="2"/>
        <v>13</v>
      </c>
      <c r="K21" s="148"/>
      <c r="L21" s="150"/>
      <c r="M21" s="81" t="s">
        <v>7</v>
      </c>
      <c r="N21" s="73" t="s">
        <v>330</v>
      </c>
      <c r="O21" s="73">
        <v>5</v>
      </c>
      <c r="P21" s="78">
        <f>COUNTIFS($D$7:$D$239,"6A4",$F$7:$F$239,"&gt;=8.0")</f>
        <v>0</v>
      </c>
      <c r="Q21" s="79">
        <f>P21/$L$20</f>
        <v>0</v>
      </c>
      <c r="R21" s="78">
        <f>COUNTIFS($D$7:$D$239,"6A4",$F$7:$F$239,"&lt;8.0",$F$7:$F$239,"&gt;=6.5")</f>
        <v>0</v>
      </c>
      <c r="S21" s="79">
        <f>R21/$L$20</f>
        <v>0</v>
      </c>
      <c r="T21" s="78">
        <f>COUNTIFS($D$7:$D$239,"6A4",$F$7:$F$239,"&lt;6.5",$F$7:$F$239,"&gt;=5.0")</f>
        <v>4</v>
      </c>
      <c r="U21" s="79">
        <f>T21/$L$20</f>
        <v>9.7560975609756101E-2</v>
      </c>
      <c r="V21" s="78">
        <f>COUNTIFS($D$7:$D$239,"6A4",$F$7:$F$239,"&lt;5.0",$F$7:$F$239,"&gt;=3.5")</f>
        <v>5</v>
      </c>
      <c r="W21" s="79">
        <f>V21/$L$20</f>
        <v>0.12195121951219512</v>
      </c>
      <c r="X21" s="78">
        <f>COUNTIFS($D$7:$D$239,"6A4",$F$7:$F$239,"&lt;3.5",$F$7:$F$239,"&gt;=2")</f>
        <v>17</v>
      </c>
      <c r="Y21" s="79">
        <f>X21/$L$20</f>
        <v>0.41463414634146339</v>
      </c>
      <c r="Z21" s="78">
        <f>COUNTIFS($D$7:$D$239,"6A4",$F$7:$F$239,"&lt;2.0")</f>
        <v>15</v>
      </c>
      <c r="AA21" s="79">
        <f>Z21/$L$20</f>
        <v>0.36585365853658536</v>
      </c>
      <c r="AB21" s="80">
        <f t="shared" si="3"/>
        <v>4</v>
      </c>
      <c r="AC21" s="92">
        <f>(AB21/L20)</f>
        <v>9.7560975609756101E-2</v>
      </c>
    </row>
    <row r="22" spans="1:29" s="60" customFormat="1" ht="21" customHeight="1" x14ac:dyDescent="0.25">
      <c r="A22" s="53">
        <v>16</v>
      </c>
      <c r="B22" s="54" t="s">
        <v>130</v>
      </c>
      <c r="C22" s="55" t="s">
        <v>35</v>
      </c>
      <c r="D22" s="56" t="s">
        <v>29</v>
      </c>
      <c r="E22" s="57">
        <v>8.75</v>
      </c>
      <c r="F22" s="57">
        <v>8.9</v>
      </c>
      <c r="G22" s="57">
        <v>7.2</v>
      </c>
      <c r="H22" s="58">
        <f t="shared" si="0"/>
        <v>24.849999999999998</v>
      </c>
      <c r="I22" s="58">
        <f t="shared" si="1"/>
        <v>8.2833333333333332</v>
      </c>
      <c r="J22" s="59">
        <f t="shared" si="2"/>
        <v>16</v>
      </c>
      <c r="K22" s="148"/>
      <c r="L22" s="150"/>
      <c r="M22" s="81" t="s">
        <v>8</v>
      </c>
      <c r="N22" s="73" t="s">
        <v>331</v>
      </c>
      <c r="O22" s="73">
        <v>5</v>
      </c>
      <c r="P22" s="78">
        <f>COUNTIFS($D$7:$D$239,"6A4",$G$7:$G$239,"&gt;=8.0")</f>
        <v>0</v>
      </c>
      <c r="Q22" s="79">
        <f>P22/$L$20</f>
        <v>0</v>
      </c>
      <c r="R22" s="78">
        <f>COUNTIFS($D$7:$D$239,"6A4",$G$7:$G$239,"&lt;8.0",$G$7:$G$239,"&gt;=6.5")</f>
        <v>2</v>
      </c>
      <c r="S22" s="79">
        <f>R22/$L$20</f>
        <v>4.878048780487805E-2</v>
      </c>
      <c r="T22" s="78">
        <f>COUNTIFS($D$7:$D$239,"6A4",$G$7:$G$239,"&lt;6.5",$G$7:$G$239,"&gt;=5.0")</f>
        <v>22</v>
      </c>
      <c r="U22" s="79">
        <f>T22/$L$20</f>
        <v>0.53658536585365857</v>
      </c>
      <c r="V22" s="78">
        <f>COUNTIFS($D$7:$D$239,"6A4",$G$7:$G$239,"&lt;5.0",$G$7:$G$239,"&gt;=3.5")</f>
        <v>14</v>
      </c>
      <c r="W22" s="79">
        <f>V22/$L$20</f>
        <v>0.34146341463414637</v>
      </c>
      <c r="X22" s="78">
        <f>COUNTIFS($D$7:$D$239,"6A4",$G$7:$G$239,"&lt;3.5",$G$7:$G$239,"&gt;=2")</f>
        <v>3</v>
      </c>
      <c r="Y22" s="79">
        <f>X22/$L$20</f>
        <v>7.3170731707317069E-2</v>
      </c>
      <c r="Z22" s="78">
        <f>COUNTIFS($D$7:$D$239,"6A4",$G$7:$G$239,"&lt;2.0")</f>
        <v>0</v>
      </c>
      <c r="AA22" s="79">
        <f>Z22/$L$20</f>
        <v>0</v>
      </c>
      <c r="AB22" s="80">
        <f t="shared" si="3"/>
        <v>24</v>
      </c>
      <c r="AC22" s="92">
        <f>(AB22/L20)</f>
        <v>0.58536585365853655</v>
      </c>
    </row>
    <row r="23" spans="1:29" s="60" customFormat="1" ht="21" customHeight="1" x14ac:dyDescent="0.25">
      <c r="A23" s="53">
        <v>17</v>
      </c>
      <c r="B23" s="54" t="s">
        <v>66</v>
      </c>
      <c r="C23" s="55" t="s">
        <v>67</v>
      </c>
      <c r="D23" s="56" t="s">
        <v>29</v>
      </c>
      <c r="E23" s="57">
        <v>8</v>
      </c>
      <c r="F23" s="57">
        <v>7.8</v>
      </c>
      <c r="G23" s="57">
        <v>9</v>
      </c>
      <c r="H23" s="58">
        <f t="shared" si="0"/>
        <v>24.8</v>
      </c>
      <c r="I23" s="58">
        <f t="shared" si="1"/>
        <v>8.2666666666666675</v>
      </c>
      <c r="J23" s="59">
        <f t="shared" si="2"/>
        <v>17</v>
      </c>
      <c r="K23" s="155" t="s">
        <v>33</v>
      </c>
      <c r="L23" s="157">
        <f>COUNTIF($D$7:$D$239,"6A5")</f>
        <v>39</v>
      </c>
      <c r="M23" s="77" t="s">
        <v>6</v>
      </c>
      <c r="N23" s="73" t="s">
        <v>329</v>
      </c>
      <c r="O23" s="74">
        <v>5</v>
      </c>
      <c r="P23" s="74">
        <f>COUNTIFS($D$7:$D$239,"6A5",$E$7:$E$239,"&gt;=8.0")</f>
        <v>7</v>
      </c>
      <c r="Q23" s="75">
        <f>P23/($L$11+$L$14+$L$17+$L$20)</f>
        <v>3.608247422680412E-2</v>
      </c>
      <c r="R23" s="74">
        <f>COUNTIFS($D$7:$D$239,"6A5",$E$7:$E$239,"&lt;8.0",$E$7:$E$239,"&gt;=6.5")</f>
        <v>6</v>
      </c>
      <c r="S23" s="75">
        <f>R23/($L$11+$L$14+$L$17+$L$20)</f>
        <v>3.0927835051546393E-2</v>
      </c>
      <c r="T23" s="74">
        <f>COUNTIFS($D$7:$D$239,"6A5",$E$7:$E$239,"&lt;6.5",$E$7:$E$239,"&gt;=5.0")</f>
        <v>7</v>
      </c>
      <c r="U23" s="75">
        <f>T23/($L$11+$L$14+$L$17+$L$20)</f>
        <v>3.608247422680412E-2</v>
      </c>
      <c r="V23" s="74">
        <f>COUNTIFS($D$7:$D$239,"6A5",$E$7:$E$239,"&lt;5.0",$E$7:$E$239,"&gt;=3.5")</f>
        <v>7</v>
      </c>
      <c r="W23" s="75">
        <f>V23/($L$11+$L$14+$L$17+$L$20)</f>
        <v>3.608247422680412E-2</v>
      </c>
      <c r="X23" s="74">
        <f>COUNTIFS($D$7:$D$239,"6A5",$E$7:$E$239,"&lt;3.5",$E$7:$E$239,"&gt;=2")</f>
        <v>4</v>
      </c>
      <c r="Y23" s="75">
        <f>X23/($L$11+$L$14+$L$17+$L$20)</f>
        <v>2.0618556701030927E-2</v>
      </c>
      <c r="Z23" s="74">
        <f>COUNTIFS($D$7:$D$239,"6A5",$E$7:$E$239,"&lt;2.0")</f>
        <v>8</v>
      </c>
      <c r="AA23" s="75">
        <f>Z23/($L$11+$L$14+$L$17+$L$20)</f>
        <v>4.1237113402061855E-2</v>
      </c>
      <c r="AB23" s="70">
        <f t="shared" si="3"/>
        <v>20</v>
      </c>
      <c r="AC23" s="92">
        <f>(AB23/L23)</f>
        <v>0.51282051282051277</v>
      </c>
    </row>
    <row r="24" spans="1:29" s="60" customFormat="1" ht="21" customHeight="1" x14ac:dyDescent="0.25">
      <c r="A24" s="53">
        <v>18</v>
      </c>
      <c r="B24" s="54" t="s">
        <v>52</v>
      </c>
      <c r="C24" s="55" t="s">
        <v>53</v>
      </c>
      <c r="D24" s="56" t="s">
        <v>29</v>
      </c>
      <c r="E24" s="57">
        <v>7.5</v>
      </c>
      <c r="F24" s="57">
        <v>9</v>
      </c>
      <c r="G24" s="57">
        <v>8.1999999999999993</v>
      </c>
      <c r="H24" s="58">
        <f t="shared" si="0"/>
        <v>24.7</v>
      </c>
      <c r="I24" s="58">
        <f t="shared" si="1"/>
        <v>8.2333333333333325</v>
      </c>
      <c r="J24" s="59">
        <f t="shared" si="2"/>
        <v>18</v>
      </c>
      <c r="K24" s="155"/>
      <c r="L24" s="158"/>
      <c r="M24" s="72" t="s">
        <v>7</v>
      </c>
      <c r="N24" s="73" t="s">
        <v>332</v>
      </c>
      <c r="O24" s="74">
        <v>3</v>
      </c>
      <c r="P24" s="74">
        <f>COUNTIFS($D$7:$D$239,"6A5",$F$7:$F$239,"&gt;=8.0")</f>
        <v>2</v>
      </c>
      <c r="Q24" s="75">
        <f>P24/($L$11+$L$14+$L$17+$L$20)</f>
        <v>1.0309278350515464E-2</v>
      </c>
      <c r="R24" s="74">
        <f>COUNTIFS($D$7:$D$239,"6A5",$F$7:$F$239,"&lt;8.0",$F$7:$F$239,"&gt;=6.5")</f>
        <v>5</v>
      </c>
      <c r="S24" s="75">
        <f>R24/($L$11+$L$14+$L$17+$L$20)</f>
        <v>2.5773195876288658E-2</v>
      </c>
      <c r="T24" s="74">
        <f>COUNTIFS($D$7:$D$239,"6A5",$F$7:$F$239,"&lt;6.5",$F$7:$F$239,"&gt;=5.0")</f>
        <v>12</v>
      </c>
      <c r="U24" s="75">
        <f>T24/($L$11+$L$14+$L$17+$L$20)</f>
        <v>6.1855670103092786E-2</v>
      </c>
      <c r="V24" s="74">
        <f>COUNTIFS($D$7:$D$239,"6A5",$F$7:$F$239,"&lt;5.0",$F$7:$F$239,"&gt;=3.5")</f>
        <v>9</v>
      </c>
      <c r="W24" s="75">
        <f>V24/($L$11+$L$14+$L$17+$L$20)</f>
        <v>4.6391752577319589E-2</v>
      </c>
      <c r="X24" s="74">
        <f>COUNTIFS($D$7:$D$239,"6A5",$F$7:$F$239,"&lt;3.5",$F$7:$F$239,"&gt;=2")</f>
        <v>3</v>
      </c>
      <c r="Y24" s="75">
        <f>X24/($L$11+$L$14+$L$17+$L$20)</f>
        <v>1.5463917525773196E-2</v>
      </c>
      <c r="Z24" s="74">
        <f>COUNTIFS($D$7:$D$239,"6A5",$F$7:$F$239,"&lt;2.0")</f>
        <v>8</v>
      </c>
      <c r="AA24" s="75">
        <f>Z24/($L$11+$L$14+$L$17+$L$20)</f>
        <v>4.1237113402061855E-2</v>
      </c>
      <c r="AB24" s="70">
        <f t="shared" si="3"/>
        <v>19</v>
      </c>
      <c r="AC24" s="76">
        <f>(AB24/L23)</f>
        <v>0.48717948717948717</v>
      </c>
    </row>
    <row r="25" spans="1:29" s="60" customFormat="1" ht="21" customHeight="1" x14ac:dyDescent="0.25">
      <c r="A25" s="53">
        <v>19</v>
      </c>
      <c r="B25" s="54" t="s">
        <v>45</v>
      </c>
      <c r="C25" s="55" t="s">
        <v>46</v>
      </c>
      <c r="D25" s="56" t="s">
        <v>29</v>
      </c>
      <c r="E25" s="57">
        <v>8.75</v>
      </c>
      <c r="F25" s="57">
        <v>7.9</v>
      </c>
      <c r="G25" s="57">
        <v>8</v>
      </c>
      <c r="H25" s="58">
        <f t="shared" si="0"/>
        <v>24.65</v>
      </c>
      <c r="I25" s="58">
        <f t="shared" si="1"/>
        <v>8.2166666666666668</v>
      </c>
      <c r="J25" s="59">
        <f t="shared" si="2"/>
        <v>19</v>
      </c>
      <c r="K25" s="156"/>
      <c r="L25" s="158"/>
      <c r="M25" s="93" t="s">
        <v>8</v>
      </c>
      <c r="N25" s="84" t="s">
        <v>325</v>
      </c>
      <c r="O25" s="85">
        <v>4</v>
      </c>
      <c r="P25" s="85">
        <f>COUNTIFS($D$7:$D$239,"6A5",$G$7:$G$239,"&gt;=8.0")</f>
        <v>0</v>
      </c>
      <c r="Q25" s="86">
        <f>P25/($L$11+$L$14+$L$17+$L$20)</f>
        <v>0</v>
      </c>
      <c r="R25" s="85">
        <f>COUNTIFS($D$7:$D$239,"6A5",$G$7:$G$239,"&lt;8.0",$G$7:$G$239,"&gt;=6.5")</f>
        <v>0</v>
      </c>
      <c r="S25" s="86">
        <f>R25/($L$11+$L$14+$L$17+$L$20)</f>
        <v>0</v>
      </c>
      <c r="T25" s="85">
        <f>COUNTIFS($D$7:$D$239,"6A5",$G$7:$G$239,"&lt;6.5",$G$7:$G$239,"&gt;=5.0")</f>
        <v>29</v>
      </c>
      <c r="U25" s="86">
        <f>T25/($L$11+$L$14+$L$17+$L$20)</f>
        <v>0.14948453608247422</v>
      </c>
      <c r="V25" s="85">
        <f>COUNTIFS($D$7:$D$239,"6A5",$G$7:$G$239,"&lt;5.0",$G$7:$G$239,"&gt;=3.5")</f>
        <v>9</v>
      </c>
      <c r="W25" s="86">
        <f>V25/($L$11+$L$14+$L$17+$L$20)</f>
        <v>4.6391752577319589E-2</v>
      </c>
      <c r="X25" s="85">
        <f>COUNTIFS($D$7:$D$239,"6A5",$G$7:$G$239,"&lt;3.5",$G$7:$G$239,"&gt;=2")</f>
        <v>1</v>
      </c>
      <c r="Y25" s="86">
        <f>X25/($L$11+$L$14+$L$17+$L$20)</f>
        <v>5.1546391752577319E-3</v>
      </c>
      <c r="Z25" s="85">
        <f>COUNTIFS($D$7:$D$239,"6A5",$G$7:$G$239,"&lt;2.0")</f>
        <v>0</v>
      </c>
      <c r="AA25" s="86">
        <f>Z25/($L$11+$L$14+$L$17+$L$20)</f>
        <v>0</v>
      </c>
      <c r="AB25" s="70">
        <f t="shared" si="3"/>
        <v>29</v>
      </c>
      <c r="AC25" s="76">
        <f>(AB25/L23)</f>
        <v>0.74358974358974361</v>
      </c>
    </row>
    <row r="26" spans="1:29" s="60" customFormat="1" ht="21" customHeight="1" x14ac:dyDescent="0.25">
      <c r="A26" s="53">
        <v>20</v>
      </c>
      <c r="B26" s="54" t="s">
        <v>59</v>
      </c>
      <c r="C26" s="55" t="s">
        <v>60</v>
      </c>
      <c r="D26" s="63" t="s">
        <v>31</v>
      </c>
      <c r="E26" s="57">
        <v>7.25</v>
      </c>
      <c r="F26" s="57">
        <v>8.4</v>
      </c>
      <c r="G26" s="57">
        <v>9</v>
      </c>
      <c r="H26" s="58">
        <f t="shared" si="0"/>
        <v>24.65</v>
      </c>
      <c r="I26" s="58">
        <f t="shared" si="1"/>
        <v>8.2166666666666668</v>
      </c>
      <c r="J26" s="59">
        <f t="shared" si="2"/>
        <v>19</v>
      </c>
      <c r="K26" s="159" t="s">
        <v>15</v>
      </c>
      <c r="L26" s="149">
        <f>L11+L14+L17+L20+L23</f>
        <v>233</v>
      </c>
      <c r="M26" s="66" t="s">
        <v>6</v>
      </c>
      <c r="N26" s="67"/>
      <c r="O26" s="67"/>
      <c r="P26" s="94">
        <f>P11+P14+P17+P20+P23</f>
        <v>66</v>
      </c>
      <c r="Q26" s="95">
        <f>P26/L26</f>
        <v>0.2832618025751073</v>
      </c>
      <c r="R26" s="94">
        <f>R11+R14+R17+R20+R23</f>
        <v>65</v>
      </c>
      <c r="S26" s="95">
        <f>R26/L26</f>
        <v>0.27896995708154504</v>
      </c>
      <c r="T26" s="94">
        <f>T11+T14+T17+T20+T23</f>
        <v>47</v>
      </c>
      <c r="U26" s="95">
        <f>T26/L26</f>
        <v>0.20171673819742489</v>
      </c>
      <c r="V26" s="94">
        <f>V11+V14+V17+V20+V23</f>
        <v>28</v>
      </c>
      <c r="W26" s="95">
        <f>V26/L26</f>
        <v>0.12017167381974249</v>
      </c>
      <c r="X26" s="94">
        <f>X11+X14+X17+X20+X23</f>
        <v>12</v>
      </c>
      <c r="Y26" s="95">
        <f>X26/L26</f>
        <v>5.1502145922746781E-2</v>
      </c>
      <c r="Z26" s="94">
        <f>Z11+Z14+Z17+Z20+Z23</f>
        <v>15</v>
      </c>
      <c r="AA26" s="95">
        <f>Z26/L26</f>
        <v>6.4377682403433473E-2</v>
      </c>
      <c r="AB26" s="80">
        <f t="shared" si="3"/>
        <v>178</v>
      </c>
      <c r="AC26" s="71">
        <f>(AB26/L26)</f>
        <v>0.76394849785407726</v>
      </c>
    </row>
    <row r="27" spans="1:29" s="60" customFormat="1" ht="21" customHeight="1" x14ac:dyDescent="0.25">
      <c r="A27" s="53">
        <v>21</v>
      </c>
      <c r="B27" s="54" t="s">
        <v>61</v>
      </c>
      <c r="C27" s="55" t="s">
        <v>62</v>
      </c>
      <c r="D27" s="56" t="s">
        <v>29</v>
      </c>
      <c r="E27" s="57">
        <v>7.75</v>
      </c>
      <c r="F27" s="57">
        <v>8.9</v>
      </c>
      <c r="G27" s="57">
        <v>8</v>
      </c>
      <c r="H27" s="58">
        <f t="shared" si="0"/>
        <v>24.65</v>
      </c>
      <c r="I27" s="58">
        <f t="shared" si="1"/>
        <v>8.2166666666666668</v>
      </c>
      <c r="J27" s="59">
        <f t="shared" si="2"/>
        <v>19</v>
      </c>
      <c r="K27" s="160"/>
      <c r="L27" s="150"/>
      <c r="M27" s="81" t="s">
        <v>7</v>
      </c>
      <c r="N27" s="73"/>
      <c r="O27" s="73"/>
      <c r="P27" s="78">
        <f>P12+P15+P18+P21+P24</f>
        <v>36</v>
      </c>
      <c r="Q27" s="79">
        <f>P27/L26</f>
        <v>0.15450643776824036</v>
      </c>
      <c r="R27" s="78">
        <f>R12+R15+R18+R21+R24</f>
        <v>58</v>
      </c>
      <c r="S27" s="79">
        <f>R27/L26</f>
        <v>0.24892703862660945</v>
      </c>
      <c r="T27" s="78">
        <f>T12+T15+T18+T21+T24</f>
        <v>41</v>
      </c>
      <c r="U27" s="79">
        <f>T27/L26</f>
        <v>0.17596566523605151</v>
      </c>
      <c r="V27" s="78">
        <f>V12+V15+V18+V21+V24</f>
        <v>35</v>
      </c>
      <c r="W27" s="79">
        <f>V27/L26</f>
        <v>0.15021459227467812</v>
      </c>
      <c r="X27" s="78">
        <f>X12+X15+X18+X21+X24</f>
        <v>36</v>
      </c>
      <c r="Y27" s="79">
        <f>X27/L26</f>
        <v>0.15450643776824036</v>
      </c>
      <c r="Z27" s="78">
        <f>Z12+Z15+Z18+Z21+Z24</f>
        <v>27</v>
      </c>
      <c r="AA27" s="79">
        <f>Z27/L26</f>
        <v>0.11587982832618025</v>
      </c>
      <c r="AB27" s="80">
        <f t="shared" si="3"/>
        <v>135</v>
      </c>
      <c r="AC27" s="82">
        <f>(AB27/L26)</f>
        <v>0.57939914163090134</v>
      </c>
    </row>
    <row r="28" spans="1:29" s="101" customFormat="1" ht="21" customHeight="1" x14ac:dyDescent="0.25">
      <c r="A28" s="53">
        <v>22</v>
      </c>
      <c r="B28" s="54" t="s">
        <v>127</v>
      </c>
      <c r="C28" s="55" t="s">
        <v>128</v>
      </c>
      <c r="D28" s="63" t="s">
        <v>30</v>
      </c>
      <c r="E28" s="57">
        <v>8</v>
      </c>
      <c r="F28" s="57">
        <v>7.2</v>
      </c>
      <c r="G28" s="57">
        <v>9.4</v>
      </c>
      <c r="H28" s="58">
        <f t="shared" si="0"/>
        <v>24.6</v>
      </c>
      <c r="I28" s="58">
        <f t="shared" si="1"/>
        <v>8.2000000000000011</v>
      </c>
      <c r="J28" s="59">
        <f t="shared" si="2"/>
        <v>22</v>
      </c>
      <c r="K28" s="161"/>
      <c r="L28" s="154"/>
      <c r="M28" s="96" t="s">
        <v>8</v>
      </c>
      <c r="N28" s="84"/>
      <c r="O28" s="84"/>
      <c r="P28" s="97">
        <f>P13+P16+P19+P22+P25</f>
        <v>34</v>
      </c>
      <c r="Q28" s="98">
        <f>P28/L26</f>
        <v>0.14592274678111589</v>
      </c>
      <c r="R28" s="97">
        <f>R13+R16+R19+R22+R25</f>
        <v>44</v>
      </c>
      <c r="S28" s="98">
        <f>R28/L26</f>
        <v>0.18884120171673821</v>
      </c>
      <c r="T28" s="97">
        <f>T13+T16+T19+T22+T25</f>
        <v>117</v>
      </c>
      <c r="U28" s="98">
        <f>T28/L26</f>
        <v>0.50214592274678116</v>
      </c>
      <c r="V28" s="97">
        <f>V13+V16+V19+V22+V25</f>
        <v>34</v>
      </c>
      <c r="W28" s="98">
        <f>V28/L26</f>
        <v>0.14592274678111589</v>
      </c>
      <c r="X28" s="97">
        <f>X13+X16+X19+X22+X25</f>
        <v>4</v>
      </c>
      <c r="Y28" s="98">
        <f>X28/L26</f>
        <v>1.7167381974248927E-2</v>
      </c>
      <c r="Z28" s="97">
        <f>Z13+Z16+Z19+Z22+Z25</f>
        <v>0</v>
      </c>
      <c r="AA28" s="98">
        <f>Z28/L26</f>
        <v>0</v>
      </c>
      <c r="AB28" s="99">
        <f t="shared" si="3"/>
        <v>195</v>
      </c>
      <c r="AC28" s="100">
        <f>(AB28/L26)</f>
        <v>0.83690987124463523</v>
      </c>
    </row>
    <row r="29" spans="1:29" s="60" customFormat="1" ht="21" customHeight="1" x14ac:dyDescent="0.25">
      <c r="A29" s="53">
        <v>23</v>
      </c>
      <c r="B29" s="54" t="s">
        <v>64</v>
      </c>
      <c r="C29" s="55" t="s">
        <v>65</v>
      </c>
      <c r="D29" s="56" t="s">
        <v>29</v>
      </c>
      <c r="E29" s="57">
        <v>8</v>
      </c>
      <c r="F29" s="57">
        <v>8.3000000000000007</v>
      </c>
      <c r="G29" s="57">
        <v>8.1999999999999993</v>
      </c>
      <c r="H29" s="58">
        <f t="shared" si="0"/>
        <v>24.5</v>
      </c>
      <c r="I29" s="58">
        <f t="shared" si="1"/>
        <v>8.1666666666666661</v>
      </c>
      <c r="J29" s="59">
        <f t="shared" si="2"/>
        <v>23</v>
      </c>
      <c r="K29" s="51"/>
      <c r="Q29" s="61"/>
      <c r="S29" s="62"/>
      <c r="T29" s="102"/>
      <c r="U29" s="103"/>
      <c r="V29" s="102"/>
      <c r="W29" s="103"/>
    </row>
    <row r="30" spans="1:29" s="60" customFormat="1" ht="21" customHeight="1" x14ac:dyDescent="0.25">
      <c r="A30" s="53">
        <v>24</v>
      </c>
      <c r="B30" s="54" t="s">
        <v>78</v>
      </c>
      <c r="C30" s="55" t="s">
        <v>79</v>
      </c>
      <c r="D30" s="56" t="s">
        <v>29</v>
      </c>
      <c r="E30" s="57">
        <v>8.5</v>
      </c>
      <c r="F30" s="57">
        <v>9.1</v>
      </c>
      <c r="G30" s="57">
        <v>6.8</v>
      </c>
      <c r="H30" s="58">
        <f t="shared" si="0"/>
        <v>24.400000000000002</v>
      </c>
      <c r="I30" s="58">
        <f t="shared" si="1"/>
        <v>8.1333333333333346</v>
      </c>
      <c r="J30" s="59">
        <f t="shared" si="2"/>
        <v>24</v>
      </c>
      <c r="K30" s="51"/>
      <c r="Q30" s="61"/>
      <c r="S30" s="62"/>
      <c r="T30" s="102"/>
      <c r="U30" s="103"/>
      <c r="V30" s="102"/>
      <c r="W30" s="103"/>
    </row>
    <row r="31" spans="1:29" s="60" customFormat="1" ht="21" customHeight="1" x14ac:dyDescent="0.25">
      <c r="A31" s="53">
        <v>25</v>
      </c>
      <c r="B31" s="54" t="s">
        <v>87</v>
      </c>
      <c r="C31" s="55" t="s">
        <v>88</v>
      </c>
      <c r="D31" s="56" t="s">
        <v>29</v>
      </c>
      <c r="E31" s="57">
        <v>8.25</v>
      </c>
      <c r="F31" s="57">
        <v>8.6</v>
      </c>
      <c r="G31" s="57">
        <v>7.4</v>
      </c>
      <c r="H31" s="58">
        <f t="shared" si="0"/>
        <v>24.25</v>
      </c>
      <c r="I31" s="58">
        <f t="shared" si="1"/>
        <v>8.0833333333333339</v>
      </c>
      <c r="J31" s="59">
        <f t="shared" si="2"/>
        <v>25</v>
      </c>
      <c r="K31" s="51"/>
      <c r="M31" s="152" t="s">
        <v>4</v>
      </c>
      <c r="N31" s="152" t="s">
        <v>333</v>
      </c>
      <c r="O31" s="104"/>
      <c r="P31" s="105" t="s">
        <v>6</v>
      </c>
      <c r="Q31" s="106"/>
      <c r="R31" s="147" t="s">
        <v>7</v>
      </c>
      <c r="S31" s="147"/>
      <c r="T31" s="145" t="s">
        <v>13</v>
      </c>
      <c r="U31" s="145"/>
      <c r="V31" s="145" t="s">
        <v>24</v>
      </c>
      <c r="W31" s="145"/>
    </row>
    <row r="32" spans="1:29" s="60" customFormat="1" ht="21" customHeight="1" x14ac:dyDescent="0.25">
      <c r="A32" s="53">
        <v>26</v>
      </c>
      <c r="B32" s="54" t="s">
        <v>113</v>
      </c>
      <c r="C32" s="55" t="s">
        <v>114</v>
      </c>
      <c r="D32" s="56" t="s">
        <v>29</v>
      </c>
      <c r="E32" s="57">
        <v>8</v>
      </c>
      <c r="F32" s="57">
        <v>7.8</v>
      </c>
      <c r="G32" s="57">
        <v>8.4</v>
      </c>
      <c r="H32" s="58">
        <f t="shared" si="0"/>
        <v>24.200000000000003</v>
      </c>
      <c r="I32" s="58">
        <f t="shared" si="1"/>
        <v>8.0666666666666682</v>
      </c>
      <c r="J32" s="59">
        <f t="shared" si="2"/>
        <v>26</v>
      </c>
      <c r="K32" s="51"/>
      <c r="M32" s="153"/>
      <c r="N32" s="153"/>
      <c r="O32" s="107"/>
      <c r="P32" s="108" t="s">
        <v>14</v>
      </c>
      <c r="Q32" s="109" t="s">
        <v>22</v>
      </c>
      <c r="R32" s="110" t="s">
        <v>14</v>
      </c>
      <c r="S32" s="110" t="s">
        <v>22</v>
      </c>
      <c r="T32" s="110" t="s">
        <v>14</v>
      </c>
      <c r="U32" s="111" t="s">
        <v>22</v>
      </c>
      <c r="V32" s="110" t="s">
        <v>14</v>
      </c>
      <c r="W32" s="111" t="s">
        <v>22</v>
      </c>
      <c r="Y32" s="112"/>
    </row>
    <row r="33" spans="1:25" s="60" customFormat="1" ht="21" customHeight="1" x14ac:dyDescent="0.25">
      <c r="A33" s="53">
        <v>27</v>
      </c>
      <c r="B33" s="54" t="s">
        <v>126</v>
      </c>
      <c r="C33" s="55" t="s">
        <v>118</v>
      </c>
      <c r="D33" s="56" t="s">
        <v>29</v>
      </c>
      <c r="E33" s="57">
        <v>8.75</v>
      </c>
      <c r="F33" s="57">
        <v>7.4</v>
      </c>
      <c r="G33" s="57">
        <v>8</v>
      </c>
      <c r="H33" s="58">
        <f t="shared" si="0"/>
        <v>24.15</v>
      </c>
      <c r="I33" s="58">
        <f t="shared" si="1"/>
        <v>8.0499999999999989</v>
      </c>
      <c r="J33" s="59">
        <f t="shared" si="2"/>
        <v>27</v>
      </c>
      <c r="K33" s="51"/>
      <c r="M33" s="113" t="s">
        <v>29</v>
      </c>
      <c r="N33" s="113" t="s">
        <v>323</v>
      </c>
      <c r="O33" s="113"/>
      <c r="P33" s="114">
        <f>AVERAGEIF($D$7:$D$239,"6A1",$E$7:$E$239)</f>
        <v>7.6898148148148149</v>
      </c>
      <c r="Q33" s="115">
        <f>RANK(P33,$P$33:$P$37,0)</f>
        <v>1</v>
      </c>
      <c r="R33" s="116">
        <f>AVERAGEIF($D$7:$D$239,"6A1",$F$7:$F$239)</f>
        <v>8.0342592592592581</v>
      </c>
      <c r="S33" s="115">
        <f>RANK(R33,$R$33:$R$37,0)</f>
        <v>1</v>
      </c>
      <c r="T33" s="116">
        <f>AVERAGEIF($D$7:$D$239,"6A1",$G$7:$G$239)</f>
        <v>7.2814814814814834</v>
      </c>
      <c r="U33" s="115">
        <f>RANK(T33,$T$33:$T$37,0)</f>
        <v>1</v>
      </c>
      <c r="V33" s="117">
        <f>(P33+R33+T33)/3</f>
        <v>7.6685185185185185</v>
      </c>
      <c r="W33" s="115">
        <f>RANK(V33,$V$33:$V$37,0)</f>
        <v>1</v>
      </c>
      <c r="Y33" s="112"/>
    </row>
    <row r="34" spans="1:25" s="60" customFormat="1" ht="21" customHeight="1" x14ac:dyDescent="0.25">
      <c r="A34" s="53">
        <v>28</v>
      </c>
      <c r="B34" s="54" t="s">
        <v>129</v>
      </c>
      <c r="C34" s="55" t="s">
        <v>77</v>
      </c>
      <c r="D34" s="56" t="s">
        <v>29</v>
      </c>
      <c r="E34" s="57">
        <v>8.25</v>
      </c>
      <c r="F34" s="57">
        <v>8.9</v>
      </c>
      <c r="G34" s="57">
        <v>7</v>
      </c>
      <c r="H34" s="58">
        <f t="shared" si="0"/>
        <v>24.15</v>
      </c>
      <c r="I34" s="58">
        <f t="shared" si="1"/>
        <v>8.0499999999999989</v>
      </c>
      <c r="J34" s="59">
        <f t="shared" si="2"/>
        <v>27</v>
      </c>
      <c r="K34" s="51"/>
      <c r="M34" s="113" t="s">
        <v>30</v>
      </c>
      <c r="N34" s="113" t="s">
        <v>329</v>
      </c>
      <c r="O34" s="113"/>
      <c r="P34" s="114">
        <f>AVERAGEIF($D$7:$D$239,"6A2",$E$7:$E$239)</f>
        <v>7.2307692307692308</v>
      </c>
      <c r="Q34" s="115">
        <f t="shared" ref="Q34:Q37" si="4">RANK(P34,$P$33:$P$37,0)</f>
        <v>2</v>
      </c>
      <c r="R34" s="116">
        <f>AVERAGEIF($D$7:$D$239,"6A2",$F$7:$F$239)</f>
        <v>6.3403846153846208</v>
      </c>
      <c r="S34" s="115">
        <f t="shared" ref="S34:S37" si="5">RANK(R34,$R$33:$R$37,0)</f>
        <v>2</v>
      </c>
      <c r="T34" s="116">
        <f>AVERAGEIF($D$7:$D$239,"6A2",$G$7:$G$239)</f>
        <v>6.2961538461538442</v>
      </c>
      <c r="U34" s="115">
        <f t="shared" ref="U34:U36" si="6">RANK(T34,$T$33:$T$37,0)</f>
        <v>2</v>
      </c>
      <c r="V34" s="117">
        <f t="shared" ref="V34:V37" si="7">(P34+R34+T34)/3</f>
        <v>6.6224358974358992</v>
      </c>
      <c r="W34" s="115">
        <f t="shared" ref="W34:W37" si="8">RANK(V34,$V$33:$V$37,0)</f>
        <v>2</v>
      </c>
      <c r="Y34" s="112"/>
    </row>
    <row r="35" spans="1:25" s="60" customFormat="1" ht="21" customHeight="1" x14ac:dyDescent="0.25">
      <c r="A35" s="53">
        <v>29</v>
      </c>
      <c r="B35" s="54" t="s">
        <v>75</v>
      </c>
      <c r="C35" s="55" t="s">
        <v>46</v>
      </c>
      <c r="D35" s="56" t="s">
        <v>29</v>
      </c>
      <c r="E35" s="57">
        <v>8</v>
      </c>
      <c r="F35" s="57">
        <v>7.7</v>
      </c>
      <c r="G35" s="57">
        <v>8.4</v>
      </c>
      <c r="H35" s="58">
        <f t="shared" si="0"/>
        <v>24.1</v>
      </c>
      <c r="I35" s="58">
        <f t="shared" si="1"/>
        <v>8.0333333333333332</v>
      </c>
      <c r="J35" s="59">
        <f t="shared" si="2"/>
        <v>29</v>
      </c>
      <c r="K35" s="51"/>
      <c r="M35" s="113" t="s">
        <v>31</v>
      </c>
      <c r="N35" s="113" t="s">
        <v>327</v>
      </c>
      <c r="O35" s="113"/>
      <c r="P35" s="114">
        <f>AVERAGEIF($D$7:$D$239,"6A3",$E$7:$E$239)</f>
        <v>5.542553191489362</v>
      </c>
      <c r="Q35" s="115">
        <f t="shared" si="4"/>
        <v>3</v>
      </c>
      <c r="R35" s="116">
        <f>AVERAGEIF($D$7:$D$239,"6A3",$F$7:$F$239)</f>
        <v>4.3506382978723392</v>
      </c>
      <c r="S35" s="115">
        <f t="shared" si="5"/>
        <v>4</v>
      </c>
      <c r="T35" s="116">
        <f>AVERAGEIF($D$7:$D$239,"6A3",$G$7:$G$239)</f>
        <v>5.7244680851063823</v>
      </c>
      <c r="U35" s="115">
        <f t="shared" si="6"/>
        <v>3</v>
      </c>
      <c r="V35" s="117">
        <f t="shared" si="7"/>
        <v>5.2058865248226942</v>
      </c>
      <c r="W35" s="115">
        <f t="shared" si="8"/>
        <v>3</v>
      </c>
      <c r="Y35" s="112"/>
    </row>
    <row r="36" spans="1:25" s="60" customFormat="1" ht="21" customHeight="1" x14ac:dyDescent="0.25">
      <c r="A36" s="53">
        <v>30</v>
      </c>
      <c r="B36" s="54" t="s">
        <v>233</v>
      </c>
      <c r="C36" s="55" t="s">
        <v>69</v>
      </c>
      <c r="D36" s="63" t="s">
        <v>31</v>
      </c>
      <c r="E36" s="57">
        <v>9</v>
      </c>
      <c r="F36" s="57">
        <v>7.7</v>
      </c>
      <c r="G36" s="57">
        <v>7.4</v>
      </c>
      <c r="H36" s="58">
        <f t="shared" si="0"/>
        <v>24.1</v>
      </c>
      <c r="I36" s="58">
        <f t="shared" si="1"/>
        <v>8.0333333333333332</v>
      </c>
      <c r="J36" s="59">
        <f t="shared" si="2"/>
        <v>29</v>
      </c>
      <c r="K36" s="51"/>
      <c r="M36" s="113" t="s">
        <v>32</v>
      </c>
      <c r="N36" s="113" t="s">
        <v>331</v>
      </c>
      <c r="O36" s="113"/>
      <c r="P36" s="114">
        <f>AVERAGEIF($D$7:$D$239,"6A4",$E$7:$E$239)</f>
        <v>5.0426829268292686</v>
      </c>
      <c r="Q36" s="115">
        <f t="shared" si="4"/>
        <v>4</v>
      </c>
      <c r="R36" s="116">
        <f>AVERAGEIF($D$7:$D$239,"6A4",$F$7:$F$239)</f>
        <v>2.6951219512195128</v>
      </c>
      <c r="S36" s="115">
        <f t="shared" si="5"/>
        <v>5</v>
      </c>
      <c r="T36" s="116">
        <f>AVERAGEIF($D$7:$D$239,"6A4",$G$7:$G$239)</f>
        <v>4.8658536585365857</v>
      </c>
      <c r="U36" s="115">
        <f t="shared" si="6"/>
        <v>5</v>
      </c>
      <c r="V36" s="117">
        <f t="shared" si="7"/>
        <v>4.2012195121951228</v>
      </c>
      <c r="W36" s="115">
        <f t="shared" si="8"/>
        <v>5</v>
      </c>
      <c r="Y36" s="112"/>
    </row>
    <row r="37" spans="1:25" s="60" customFormat="1" ht="21" customHeight="1" x14ac:dyDescent="0.25">
      <c r="A37" s="53">
        <v>31</v>
      </c>
      <c r="B37" s="54" t="s">
        <v>95</v>
      </c>
      <c r="C37" s="55" t="s">
        <v>39</v>
      </c>
      <c r="D37" s="56" t="s">
        <v>29</v>
      </c>
      <c r="E37" s="57">
        <v>8</v>
      </c>
      <c r="F37" s="57">
        <v>8</v>
      </c>
      <c r="G37" s="57">
        <v>8</v>
      </c>
      <c r="H37" s="58">
        <f t="shared" si="0"/>
        <v>24</v>
      </c>
      <c r="I37" s="58">
        <f t="shared" si="1"/>
        <v>8</v>
      </c>
      <c r="J37" s="59">
        <f t="shared" si="2"/>
        <v>31</v>
      </c>
      <c r="K37" s="51"/>
      <c r="M37" s="118" t="s">
        <v>33</v>
      </c>
      <c r="N37" s="118" t="s">
        <v>332</v>
      </c>
      <c r="O37" s="118"/>
      <c r="P37" s="114">
        <f>AVERAGEIF($D$7:$D$239,"6A5",$E$7:$E$239)</f>
        <v>4.75</v>
      </c>
      <c r="Q37" s="115">
        <f t="shared" si="4"/>
        <v>5</v>
      </c>
      <c r="R37" s="116">
        <f>AVERAGEIF($D$7:$D$239,"6A5",$F$7:$F$239)</f>
        <v>4.5156410256410249</v>
      </c>
      <c r="S37" s="115">
        <f t="shared" si="5"/>
        <v>3</v>
      </c>
      <c r="T37" s="116">
        <f>AVERAGEIF($D$7:$D$239,"6A5",$G$7:$G$239)</f>
        <v>5.0756410256410254</v>
      </c>
      <c r="U37" s="115">
        <f>RANK(T37,$T$33:$T$37,0)</f>
        <v>4</v>
      </c>
      <c r="V37" s="117">
        <f t="shared" si="7"/>
        <v>4.7804273504273498</v>
      </c>
      <c r="W37" s="115">
        <f t="shared" si="8"/>
        <v>4</v>
      </c>
      <c r="Y37" s="112"/>
    </row>
    <row r="38" spans="1:25" s="60" customFormat="1" ht="21" customHeight="1" x14ac:dyDescent="0.25">
      <c r="A38" s="53">
        <v>32</v>
      </c>
      <c r="B38" s="54" t="s">
        <v>121</v>
      </c>
      <c r="C38" s="55" t="s">
        <v>122</v>
      </c>
      <c r="D38" s="63" t="s">
        <v>30</v>
      </c>
      <c r="E38" s="57">
        <v>8.5</v>
      </c>
      <c r="F38" s="57">
        <v>7.4</v>
      </c>
      <c r="G38" s="57">
        <v>8</v>
      </c>
      <c r="H38" s="58">
        <f t="shared" si="0"/>
        <v>23.9</v>
      </c>
      <c r="I38" s="58">
        <f t="shared" si="1"/>
        <v>7.9666666666666659</v>
      </c>
      <c r="J38" s="59">
        <f t="shared" si="2"/>
        <v>32</v>
      </c>
      <c r="K38" s="51"/>
      <c r="M38" s="118" t="s">
        <v>15</v>
      </c>
      <c r="N38" s="119"/>
      <c r="O38" s="119"/>
      <c r="P38" s="143">
        <f>E240</f>
        <v>6.1963519313304722</v>
      </c>
      <c r="Q38" s="144"/>
      <c r="R38" s="143">
        <f>F240</f>
        <v>5.3847210300429174</v>
      </c>
      <c r="S38" s="144"/>
      <c r="T38" s="143">
        <f>G240</f>
        <v>5.9532188841201741</v>
      </c>
      <c r="U38" s="144"/>
      <c r="V38" s="143">
        <f>I240</f>
        <v>5.8447639484978504</v>
      </c>
      <c r="W38" s="144"/>
    </row>
    <row r="39" spans="1:25" s="60" customFormat="1" ht="21" customHeight="1" x14ac:dyDescent="0.25">
      <c r="A39" s="53">
        <v>33</v>
      </c>
      <c r="B39" s="54" t="s">
        <v>51</v>
      </c>
      <c r="C39" s="55" t="s">
        <v>39</v>
      </c>
      <c r="D39" s="56" t="s">
        <v>29</v>
      </c>
      <c r="E39" s="57">
        <v>7</v>
      </c>
      <c r="F39" s="57">
        <v>9.3000000000000007</v>
      </c>
      <c r="G39" s="57">
        <v>7.4</v>
      </c>
      <c r="H39" s="58">
        <f t="shared" si="0"/>
        <v>23.700000000000003</v>
      </c>
      <c r="I39" s="58">
        <f t="shared" si="1"/>
        <v>7.9000000000000012</v>
      </c>
      <c r="J39" s="59">
        <f t="shared" si="2"/>
        <v>33</v>
      </c>
      <c r="K39" s="51"/>
      <c r="Q39" s="61"/>
      <c r="S39" s="62"/>
      <c r="U39" s="62"/>
      <c r="W39" s="62"/>
    </row>
    <row r="40" spans="1:25" s="60" customFormat="1" ht="21" customHeight="1" x14ac:dyDescent="0.25">
      <c r="A40" s="53">
        <v>34</v>
      </c>
      <c r="B40" s="54" t="s">
        <v>307</v>
      </c>
      <c r="C40" s="55" t="s">
        <v>308</v>
      </c>
      <c r="D40" s="63" t="s">
        <v>33</v>
      </c>
      <c r="E40" s="57">
        <v>9</v>
      </c>
      <c r="F40" s="57">
        <v>8.4</v>
      </c>
      <c r="G40" s="57">
        <v>6.2</v>
      </c>
      <c r="H40" s="58">
        <f t="shared" si="0"/>
        <v>23.599999999999998</v>
      </c>
      <c r="I40" s="58">
        <f t="shared" si="1"/>
        <v>7.8666666666666663</v>
      </c>
      <c r="J40" s="59">
        <f t="shared" si="2"/>
        <v>34</v>
      </c>
      <c r="K40" s="51"/>
      <c r="P40" s="120"/>
      <c r="Q40" s="61"/>
      <c r="S40" s="62"/>
      <c r="U40" s="62"/>
      <c r="W40" s="62"/>
    </row>
    <row r="41" spans="1:25" s="60" customFormat="1" ht="21" customHeight="1" x14ac:dyDescent="0.25">
      <c r="A41" s="53">
        <v>35</v>
      </c>
      <c r="B41" s="54" t="s">
        <v>81</v>
      </c>
      <c r="C41" s="55" t="s">
        <v>82</v>
      </c>
      <c r="D41" s="56" t="s">
        <v>29</v>
      </c>
      <c r="E41" s="57">
        <v>8.5</v>
      </c>
      <c r="F41" s="57">
        <v>8.6</v>
      </c>
      <c r="G41" s="57">
        <v>6.4</v>
      </c>
      <c r="H41" s="58">
        <f t="shared" si="0"/>
        <v>23.5</v>
      </c>
      <c r="I41" s="58">
        <f t="shared" si="1"/>
        <v>7.833333333333333</v>
      </c>
      <c r="J41" s="59">
        <f t="shared" si="2"/>
        <v>35</v>
      </c>
      <c r="K41" s="51"/>
      <c r="Q41" s="61"/>
      <c r="S41" s="62"/>
      <c r="U41" s="62"/>
      <c r="V41" s="121"/>
      <c r="W41" s="121"/>
      <c r="X41" s="121"/>
    </row>
    <row r="42" spans="1:25" s="60" customFormat="1" ht="21" customHeight="1" x14ac:dyDescent="0.25">
      <c r="A42" s="53">
        <v>36</v>
      </c>
      <c r="B42" s="54" t="s">
        <v>102</v>
      </c>
      <c r="C42" s="55" t="s">
        <v>103</v>
      </c>
      <c r="D42" s="56" t="s">
        <v>29</v>
      </c>
      <c r="E42" s="57">
        <v>8.75</v>
      </c>
      <c r="F42" s="57">
        <v>7.7</v>
      </c>
      <c r="G42" s="57">
        <v>6.8</v>
      </c>
      <c r="H42" s="58">
        <f t="shared" si="0"/>
        <v>23.25</v>
      </c>
      <c r="I42" s="58">
        <f t="shared" si="1"/>
        <v>7.75</v>
      </c>
      <c r="J42" s="59">
        <f t="shared" si="2"/>
        <v>36</v>
      </c>
      <c r="K42" s="51"/>
      <c r="Q42" s="61"/>
      <c r="S42" s="62"/>
      <c r="U42" s="62"/>
      <c r="W42" s="62"/>
    </row>
    <row r="43" spans="1:25" s="60" customFormat="1" ht="21" customHeight="1" x14ac:dyDescent="0.25">
      <c r="A43" s="53">
        <v>37</v>
      </c>
      <c r="B43" s="54" t="s">
        <v>49</v>
      </c>
      <c r="C43" s="55" t="s">
        <v>50</v>
      </c>
      <c r="D43" s="56" t="s">
        <v>29</v>
      </c>
      <c r="E43" s="57">
        <v>7.5</v>
      </c>
      <c r="F43" s="57">
        <v>7.5</v>
      </c>
      <c r="G43" s="57">
        <v>8.1999999999999993</v>
      </c>
      <c r="H43" s="58">
        <f t="shared" si="0"/>
        <v>23.2</v>
      </c>
      <c r="I43" s="58">
        <f t="shared" si="1"/>
        <v>7.7333333333333334</v>
      </c>
      <c r="J43" s="59">
        <f t="shared" si="2"/>
        <v>37</v>
      </c>
      <c r="K43" s="51"/>
      <c r="Q43" s="61"/>
      <c r="S43" s="62"/>
      <c r="U43" s="62"/>
      <c r="W43" s="62"/>
    </row>
    <row r="44" spans="1:25" s="60" customFormat="1" ht="21" customHeight="1" x14ac:dyDescent="0.25">
      <c r="A44" s="53">
        <v>38</v>
      </c>
      <c r="B44" s="54" t="s">
        <v>143</v>
      </c>
      <c r="C44" s="55" t="s">
        <v>144</v>
      </c>
      <c r="D44" s="56" t="s">
        <v>29</v>
      </c>
      <c r="E44" s="57">
        <v>7.75</v>
      </c>
      <c r="F44" s="57">
        <v>8.6</v>
      </c>
      <c r="G44" s="57">
        <v>6.8</v>
      </c>
      <c r="H44" s="58">
        <f t="shared" si="0"/>
        <v>23.150000000000002</v>
      </c>
      <c r="I44" s="58">
        <f t="shared" si="1"/>
        <v>7.7166666666666677</v>
      </c>
      <c r="J44" s="59">
        <f t="shared" si="2"/>
        <v>38</v>
      </c>
      <c r="K44" s="51"/>
      <c r="Q44" s="61"/>
      <c r="S44" s="62"/>
      <c r="U44" s="62"/>
      <c r="W44" s="62"/>
    </row>
    <row r="45" spans="1:25" s="60" customFormat="1" ht="21" customHeight="1" x14ac:dyDescent="0.25">
      <c r="A45" s="53">
        <v>39</v>
      </c>
      <c r="B45" s="54" t="s">
        <v>98</v>
      </c>
      <c r="C45" s="55" t="s">
        <v>99</v>
      </c>
      <c r="D45" s="56" t="s">
        <v>29</v>
      </c>
      <c r="E45" s="57">
        <v>7.25</v>
      </c>
      <c r="F45" s="57">
        <v>8.6999999999999993</v>
      </c>
      <c r="G45" s="57">
        <v>7.2</v>
      </c>
      <c r="H45" s="58">
        <f t="shared" si="0"/>
        <v>23.15</v>
      </c>
      <c r="I45" s="58">
        <f t="shared" si="1"/>
        <v>7.7166666666666659</v>
      </c>
      <c r="J45" s="59">
        <f t="shared" si="2"/>
        <v>39</v>
      </c>
      <c r="K45" s="51"/>
      <c r="Q45" s="61"/>
      <c r="S45" s="62"/>
      <c r="U45" s="62"/>
      <c r="W45" s="62"/>
    </row>
    <row r="46" spans="1:25" s="60" customFormat="1" ht="21" customHeight="1" x14ac:dyDescent="0.25">
      <c r="A46" s="53">
        <v>40</v>
      </c>
      <c r="B46" s="54" t="s">
        <v>131</v>
      </c>
      <c r="C46" s="55" t="s">
        <v>132</v>
      </c>
      <c r="D46" s="56" t="s">
        <v>29</v>
      </c>
      <c r="E46" s="57">
        <v>7.25</v>
      </c>
      <c r="F46" s="57">
        <v>7.9</v>
      </c>
      <c r="G46" s="57">
        <v>8</v>
      </c>
      <c r="H46" s="58">
        <f t="shared" si="0"/>
        <v>23.15</v>
      </c>
      <c r="I46" s="58">
        <f t="shared" si="1"/>
        <v>7.7166666666666659</v>
      </c>
      <c r="J46" s="59">
        <f t="shared" si="2"/>
        <v>39</v>
      </c>
      <c r="K46" s="51"/>
      <c r="Q46" s="61"/>
      <c r="S46" s="62"/>
      <c r="U46" s="62"/>
      <c r="W46" s="62"/>
    </row>
    <row r="47" spans="1:25" s="60" customFormat="1" ht="21" customHeight="1" x14ac:dyDescent="0.25">
      <c r="A47" s="53">
        <v>41</v>
      </c>
      <c r="B47" s="54" t="s">
        <v>155</v>
      </c>
      <c r="C47" s="55" t="s">
        <v>156</v>
      </c>
      <c r="D47" s="56" t="s">
        <v>29</v>
      </c>
      <c r="E47" s="57">
        <v>7.75</v>
      </c>
      <c r="F47" s="57">
        <v>7.9</v>
      </c>
      <c r="G47" s="57">
        <v>7.5</v>
      </c>
      <c r="H47" s="58">
        <f t="shared" si="0"/>
        <v>23.15</v>
      </c>
      <c r="I47" s="58">
        <f t="shared" si="1"/>
        <v>7.7166666666666659</v>
      </c>
      <c r="J47" s="59">
        <f t="shared" si="2"/>
        <v>39</v>
      </c>
      <c r="K47" s="51"/>
      <c r="Q47" s="61"/>
      <c r="S47" s="62"/>
      <c r="U47" s="62"/>
      <c r="W47" s="62"/>
    </row>
    <row r="48" spans="1:25" s="60" customFormat="1" ht="21" customHeight="1" x14ac:dyDescent="0.25">
      <c r="A48" s="53">
        <v>42</v>
      </c>
      <c r="B48" s="54" t="s">
        <v>139</v>
      </c>
      <c r="C48" s="55" t="s">
        <v>97</v>
      </c>
      <c r="D48" s="63" t="s">
        <v>31</v>
      </c>
      <c r="E48" s="57">
        <v>8</v>
      </c>
      <c r="F48" s="57">
        <v>7.7</v>
      </c>
      <c r="G48" s="57">
        <v>7.2</v>
      </c>
      <c r="H48" s="58">
        <f t="shared" si="0"/>
        <v>22.9</v>
      </c>
      <c r="I48" s="58">
        <f t="shared" si="1"/>
        <v>7.6333333333333329</v>
      </c>
      <c r="J48" s="59">
        <f t="shared" si="2"/>
        <v>42</v>
      </c>
      <c r="K48" s="51"/>
      <c r="Q48" s="61"/>
      <c r="S48" s="62"/>
      <c r="U48" s="62"/>
      <c r="W48" s="62"/>
    </row>
    <row r="49" spans="1:23" s="60" customFormat="1" ht="21" customHeight="1" x14ac:dyDescent="0.25">
      <c r="A49" s="53">
        <v>43</v>
      </c>
      <c r="B49" s="54" t="s">
        <v>80</v>
      </c>
      <c r="C49" s="55" t="s">
        <v>77</v>
      </c>
      <c r="D49" s="63" t="s">
        <v>30</v>
      </c>
      <c r="E49" s="57">
        <v>7.75</v>
      </c>
      <c r="F49" s="57">
        <v>7.4</v>
      </c>
      <c r="G49" s="57">
        <v>7.4</v>
      </c>
      <c r="H49" s="58">
        <f t="shared" si="0"/>
        <v>22.55</v>
      </c>
      <c r="I49" s="58">
        <f t="shared" si="1"/>
        <v>7.5166666666666666</v>
      </c>
      <c r="J49" s="59">
        <f t="shared" si="2"/>
        <v>43</v>
      </c>
      <c r="K49" s="51"/>
      <c r="Q49" s="61"/>
      <c r="S49" s="62"/>
      <c r="U49" s="62"/>
      <c r="W49" s="62"/>
    </row>
    <row r="50" spans="1:23" s="60" customFormat="1" ht="21" customHeight="1" x14ac:dyDescent="0.25">
      <c r="A50" s="53">
        <v>44</v>
      </c>
      <c r="B50" s="54" t="s">
        <v>208</v>
      </c>
      <c r="C50" s="55" t="s">
        <v>147</v>
      </c>
      <c r="D50" s="63" t="s">
        <v>31</v>
      </c>
      <c r="E50" s="57">
        <v>8.5</v>
      </c>
      <c r="F50" s="57">
        <v>6</v>
      </c>
      <c r="G50" s="57">
        <v>8</v>
      </c>
      <c r="H50" s="58">
        <f t="shared" si="0"/>
        <v>22.5</v>
      </c>
      <c r="I50" s="58">
        <f t="shared" si="1"/>
        <v>7.5</v>
      </c>
      <c r="J50" s="59">
        <f t="shared" si="2"/>
        <v>44</v>
      </c>
      <c r="K50" s="51"/>
      <c r="Q50" s="61"/>
      <c r="S50" s="62"/>
      <c r="U50" s="62"/>
      <c r="W50" s="62"/>
    </row>
    <row r="51" spans="1:23" s="60" customFormat="1" ht="21" customHeight="1" x14ac:dyDescent="0.25">
      <c r="A51" s="53">
        <v>45</v>
      </c>
      <c r="B51" s="54" t="s">
        <v>95</v>
      </c>
      <c r="C51" s="55" t="s">
        <v>39</v>
      </c>
      <c r="D51" s="63" t="s">
        <v>30</v>
      </c>
      <c r="E51" s="57">
        <v>7</v>
      </c>
      <c r="F51" s="57">
        <v>8.4499999999999993</v>
      </c>
      <c r="G51" s="57">
        <v>7</v>
      </c>
      <c r="H51" s="58">
        <f t="shared" si="0"/>
        <v>22.45</v>
      </c>
      <c r="I51" s="58">
        <f t="shared" si="1"/>
        <v>7.4833333333333334</v>
      </c>
      <c r="J51" s="59">
        <f t="shared" si="2"/>
        <v>45</v>
      </c>
      <c r="K51" s="51"/>
      <c r="Q51" s="61"/>
      <c r="S51" s="62"/>
      <c r="U51" s="62"/>
      <c r="W51" s="62"/>
    </row>
    <row r="52" spans="1:23" s="60" customFormat="1" ht="21" customHeight="1" x14ac:dyDescent="0.25">
      <c r="A52" s="53">
        <v>46</v>
      </c>
      <c r="B52" s="54" t="s">
        <v>133</v>
      </c>
      <c r="C52" s="55" t="s">
        <v>134</v>
      </c>
      <c r="D52" s="63" t="s">
        <v>30</v>
      </c>
      <c r="E52" s="57">
        <v>8.5</v>
      </c>
      <c r="F52" s="57">
        <v>5.3</v>
      </c>
      <c r="G52" s="57">
        <v>8.6</v>
      </c>
      <c r="H52" s="58">
        <f t="shared" si="0"/>
        <v>22.4</v>
      </c>
      <c r="I52" s="58">
        <f t="shared" si="1"/>
        <v>7.4666666666666659</v>
      </c>
      <c r="J52" s="59">
        <f t="shared" si="2"/>
        <v>46</v>
      </c>
      <c r="K52" s="51"/>
      <c r="Q52" s="61"/>
      <c r="S52" s="62"/>
      <c r="U52" s="62"/>
      <c r="W52" s="62"/>
    </row>
    <row r="53" spans="1:23" s="60" customFormat="1" ht="21" customHeight="1" x14ac:dyDescent="0.25">
      <c r="A53" s="53">
        <v>47</v>
      </c>
      <c r="B53" s="54" t="s">
        <v>167</v>
      </c>
      <c r="C53" s="55" t="s">
        <v>99</v>
      </c>
      <c r="D53" s="63" t="s">
        <v>30</v>
      </c>
      <c r="E53" s="57">
        <v>7.75</v>
      </c>
      <c r="F53" s="57">
        <v>7.7</v>
      </c>
      <c r="G53" s="57">
        <v>6.8</v>
      </c>
      <c r="H53" s="58">
        <f t="shared" si="0"/>
        <v>22.25</v>
      </c>
      <c r="I53" s="58">
        <f t="shared" si="1"/>
        <v>7.416666666666667</v>
      </c>
      <c r="J53" s="59">
        <f t="shared" si="2"/>
        <v>47</v>
      </c>
      <c r="K53" s="51"/>
      <c r="Q53" s="61"/>
      <c r="S53" s="62"/>
      <c r="U53" s="62"/>
      <c r="W53" s="62"/>
    </row>
    <row r="54" spans="1:23" s="60" customFormat="1" ht="21" customHeight="1" x14ac:dyDescent="0.25">
      <c r="A54" s="53">
        <v>48</v>
      </c>
      <c r="B54" s="54" t="s">
        <v>116</v>
      </c>
      <c r="C54" s="55" t="s">
        <v>65</v>
      </c>
      <c r="D54" s="63" t="s">
        <v>30</v>
      </c>
      <c r="E54" s="57">
        <v>8</v>
      </c>
      <c r="F54" s="57">
        <v>7.2</v>
      </c>
      <c r="G54" s="57">
        <v>7</v>
      </c>
      <c r="H54" s="58">
        <f t="shared" si="0"/>
        <v>22.2</v>
      </c>
      <c r="I54" s="58">
        <f t="shared" si="1"/>
        <v>7.3999999999999995</v>
      </c>
      <c r="J54" s="59">
        <f t="shared" si="2"/>
        <v>48</v>
      </c>
      <c r="K54" s="51"/>
      <c r="Q54" s="61"/>
      <c r="S54" s="62"/>
      <c r="U54" s="62"/>
      <c r="W54" s="62"/>
    </row>
    <row r="55" spans="1:23" s="60" customFormat="1" ht="21" customHeight="1" x14ac:dyDescent="0.25">
      <c r="A55" s="53">
        <v>49</v>
      </c>
      <c r="B55" s="54" t="s">
        <v>159</v>
      </c>
      <c r="C55" s="55" t="s">
        <v>62</v>
      </c>
      <c r="D55" s="56" t="s">
        <v>29</v>
      </c>
      <c r="E55" s="57">
        <v>7</v>
      </c>
      <c r="F55" s="57">
        <v>6.65</v>
      </c>
      <c r="G55" s="57">
        <v>8.5</v>
      </c>
      <c r="H55" s="58">
        <f t="shared" si="0"/>
        <v>22.15</v>
      </c>
      <c r="I55" s="58">
        <f t="shared" si="1"/>
        <v>7.3833333333333329</v>
      </c>
      <c r="J55" s="59">
        <f t="shared" si="2"/>
        <v>49</v>
      </c>
      <c r="K55" s="51"/>
      <c r="Q55" s="61"/>
      <c r="S55" s="62"/>
      <c r="U55" s="62"/>
      <c r="W55" s="62"/>
    </row>
    <row r="56" spans="1:23" s="60" customFormat="1" ht="21" customHeight="1" x14ac:dyDescent="0.25">
      <c r="A56" s="53">
        <v>50</v>
      </c>
      <c r="B56" s="54" t="s">
        <v>109</v>
      </c>
      <c r="C56" s="55" t="s">
        <v>110</v>
      </c>
      <c r="D56" s="63" t="s">
        <v>30</v>
      </c>
      <c r="E56" s="57">
        <v>7.25</v>
      </c>
      <c r="F56" s="57">
        <v>7</v>
      </c>
      <c r="G56" s="57">
        <v>7.8</v>
      </c>
      <c r="H56" s="58">
        <f t="shared" si="0"/>
        <v>22.05</v>
      </c>
      <c r="I56" s="58">
        <f t="shared" si="1"/>
        <v>7.3500000000000005</v>
      </c>
      <c r="J56" s="59">
        <f t="shared" si="2"/>
        <v>50</v>
      </c>
      <c r="K56" s="51"/>
      <c r="Q56" s="61"/>
      <c r="S56" s="62"/>
      <c r="U56" s="62"/>
      <c r="W56" s="62"/>
    </row>
    <row r="57" spans="1:23" s="60" customFormat="1" ht="21" customHeight="1" x14ac:dyDescent="0.25">
      <c r="A57" s="53">
        <v>51</v>
      </c>
      <c r="B57" s="54" t="s">
        <v>89</v>
      </c>
      <c r="C57" s="55" t="s">
        <v>90</v>
      </c>
      <c r="D57" s="63" t="s">
        <v>30</v>
      </c>
      <c r="E57" s="57">
        <v>8</v>
      </c>
      <c r="F57" s="57">
        <v>7.4</v>
      </c>
      <c r="G57" s="57">
        <v>6.6</v>
      </c>
      <c r="H57" s="58">
        <f t="shared" si="0"/>
        <v>22</v>
      </c>
      <c r="I57" s="58">
        <f t="shared" si="1"/>
        <v>7.333333333333333</v>
      </c>
      <c r="J57" s="59">
        <f t="shared" si="2"/>
        <v>51</v>
      </c>
      <c r="K57" s="51"/>
      <c r="Q57" s="61"/>
      <c r="S57" s="62"/>
      <c r="U57" s="62"/>
      <c r="W57" s="62"/>
    </row>
    <row r="58" spans="1:23" s="60" customFormat="1" ht="21" customHeight="1" x14ac:dyDescent="0.25">
      <c r="A58" s="53">
        <v>52</v>
      </c>
      <c r="B58" s="54" t="s">
        <v>254</v>
      </c>
      <c r="C58" s="55" t="s">
        <v>185</v>
      </c>
      <c r="D58" s="63" t="s">
        <v>33</v>
      </c>
      <c r="E58" s="57">
        <v>8.75</v>
      </c>
      <c r="F58" s="57">
        <v>7.75</v>
      </c>
      <c r="G58" s="57">
        <v>5.5</v>
      </c>
      <c r="H58" s="58">
        <f t="shared" si="0"/>
        <v>22</v>
      </c>
      <c r="I58" s="58">
        <f t="shared" si="1"/>
        <v>7.333333333333333</v>
      </c>
      <c r="J58" s="59">
        <f t="shared" si="2"/>
        <v>51</v>
      </c>
      <c r="K58" s="51"/>
      <c r="Q58" s="61"/>
      <c r="S58" s="62"/>
      <c r="U58" s="62"/>
      <c r="W58" s="62"/>
    </row>
    <row r="59" spans="1:23" s="60" customFormat="1" ht="21" customHeight="1" x14ac:dyDescent="0.25">
      <c r="A59" s="53">
        <v>53</v>
      </c>
      <c r="B59" s="54" t="s">
        <v>93</v>
      </c>
      <c r="C59" s="55" t="s">
        <v>94</v>
      </c>
      <c r="D59" s="56" t="s">
        <v>29</v>
      </c>
      <c r="E59" s="57">
        <v>8.75</v>
      </c>
      <c r="F59" s="57">
        <v>8</v>
      </c>
      <c r="G59" s="57">
        <v>5.2</v>
      </c>
      <c r="H59" s="58">
        <f t="shared" si="0"/>
        <v>21.95</v>
      </c>
      <c r="I59" s="58">
        <f t="shared" si="1"/>
        <v>7.3166666666666664</v>
      </c>
      <c r="J59" s="59">
        <f t="shared" si="2"/>
        <v>53</v>
      </c>
      <c r="K59" s="51"/>
      <c r="Q59" s="61"/>
      <c r="S59" s="62"/>
      <c r="U59" s="62"/>
      <c r="W59" s="62"/>
    </row>
    <row r="60" spans="1:23" s="60" customFormat="1" ht="21" customHeight="1" x14ac:dyDescent="0.25">
      <c r="A60" s="53">
        <v>54</v>
      </c>
      <c r="B60" s="54" t="s">
        <v>96</v>
      </c>
      <c r="C60" s="55" t="s">
        <v>97</v>
      </c>
      <c r="D60" s="56" t="s">
        <v>29</v>
      </c>
      <c r="E60" s="57">
        <v>6.75</v>
      </c>
      <c r="F60" s="57">
        <v>9.4</v>
      </c>
      <c r="G60" s="57">
        <v>5.8</v>
      </c>
      <c r="H60" s="58">
        <f t="shared" si="0"/>
        <v>21.95</v>
      </c>
      <c r="I60" s="58">
        <f t="shared" si="1"/>
        <v>7.3166666666666664</v>
      </c>
      <c r="J60" s="59">
        <f t="shared" si="2"/>
        <v>53</v>
      </c>
      <c r="K60" s="51"/>
      <c r="Q60" s="61"/>
      <c r="S60" s="62"/>
      <c r="U60" s="62"/>
      <c r="W60" s="62"/>
    </row>
    <row r="61" spans="1:23" s="60" customFormat="1" ht="21" customHeight="1" x14ac:dyDescent="0.25">
      <c r="A61" s="53">
        <v>55</v>
      </c>
      <c r="B61" s="54" t="s">
        <v>192</v>
      </c>
      <c r="C61" s="55" t="s">
        <v>39</v>
      </c>
      <c r="D61" s="63" t="s">
        <v>30</v>
      </c>
      <c r="E61" s="57">
        <v>8.75</v>
      </c>
      <c r="F61" s="57">
        <v>7.2</v>
      </c>
      <c r="G61" s="57">
        <v>6</v>
      </c>
      <c r="H61" s="58">
        <f t="shared" si="0"/>
        <v>21.95</v>
      </c>
      <c r="I61" s="58">
        <f t="shared" si="1"/>
        <v>7.3166666666666664</v>
      </c>
      <c r="J61" s="59">
        <f t="shared" si="2"/>
        <v>53</v>
      </c>
      <c r="K61" s="51"/>
      <c r="Q61" s="61"/>
      <c r="S61" s="62"/>
      <c r="U61" s="62"/>
      <c r="W61" s="62"/>
    </row>
    <row r="62" spans="1:23" s="60" customFormat="1" ht="21" customHeight="1" x14ac:dyDescent="0.25">
      <c r="A62" s="53">
        <v>56</v>
      </c>
      <c r="B62" s="54" t="s">
        <v>196</v>
      </c>
      <c r="C62" s="55" t="s">
        <v>60</v>
      </c>
      <c r="D62" s="63" t="s">
        <v>30</v>
      </c>
      <c r="E62" s="57">
        <v>8.25</v>
      </c>
      <c r="F62" s="57">
        <v>6.65</v>
      </c>
      <c r="G62" s="57">
        <v>7</v>
      </c>
      <c r="H62" s="58">
        <f t="shared" si="0"/>
        <v>21.9</v>
      </c>
      <c r="I62" s="58">
        <f t="shared" si="1"/>
        <v>7.3</v>
      </c>
      <c r="J62" s="59">
        <f t="shared" si="2"/>
        <v>56</v>
      </c>
      <c r="K62" s="51"/>
      <c r="Q62" s="61"/>
      <c r="S62" s="62"/>
      <c r="U62" s="62"/>
      <c r="W62" s="62"/>
    </row>
    <row r="63" spans="1:23" s="60" customFormat="1" ht="21" customHeight="1" x14ac:dyDescent="0.25">
      <c r="A63" s="53">
        <v>57</v>
      </c>
      <c r="B63" s="54" t="s">
        <v>140</v>
      </c>
      <c r="C63" s="55" t="s">
        <v>141</v>
      </c>
      <c r="D63" s="63" t="s">
        <v>31</v>
      </c>
      <c r="E63" s="57">
        <v>8.25</v>
      </c>
      <c r="F63" s="57">
        <v>6</v>
      </c>
      <c r="G63" s="57">
        <v>7.6</v>
      </c>
      <c r="H63" s="58">
        <f t="shared" si="0"/>
        <v>21.85</v>
      </c>
      <c r="I63" s="58">
        <f t="shared" si="1"/>
        <v>7.2833333333333341</v>
      </c>
      <c r="J63" s="59">
        <f t="shared" si="2"/>
        <v>57</v>
      </c>
      <c r="K63" s="51"/>
      <c r="Q63" s="61"/>
      <c r="S63" s="62"/>
      <c r="U63" s="62"/>
      <c r="W63" s="62"/>
    </row>
    <row r="64" spans="1:23" s="60" customFormat="1" ht="21" customHeight="1" x14ac:dyDescent="0.25">
      <c r="A64" s="53">
        <v>58</v>
      </c>
      <c r="B64" s="54" t="s">
        <v>148</v>
      </c>
      <c r="C64" s="55" t="s">
        <v>149</v>
      </c>
      <c r="D64" s="63" t="s">
        <v>30</v>
      </c>
      <c r="E64" s="57">
        <v>8</v>
      </c>
      <c r="F64" s="57">
        <v>6.85</v>
      </c>
      <c r="G64" s="57">
        <v>7</v>
      </c>
      <c r="H64" s="58">
        <f t="shared" si="0"/>
        <v>21.85</v>
      </c>
      <c r="I64" s="58">
        <f t="shared" si="1"/>
        <v>7.2833333333333341</v>
      </c>
      <c r="J64" s="59">
        <f t="shared" si="2"/>
        <v>57</v>
      </c>
      <c r="K64" s="51"/>
      <c r="Q64" s="61"/>
      <c r="S64" s="62"/>
      <c r="U64" s="62"/>
      <c r="W64" s="62"/>
    </row>
    <row r="65" spans="1:23" s="101" customFormat="1" ht="21" customHeight="1" x14ac:dyDescent="0.25">
      <c r="A65" s="53">
        <v>59</v>
      </c>
      <c r="B65" s="54" t="s">
        <v>42</v>
      </c>
      <c r="C65" s="55" t="s">
        <v>43</v>
      </c>
      <c r="D65" s="56" t="s">
        <v>29</v>
      </c>
      <c r="E65" s="57">
        <v>8</v>
      </c>
      <c r="F65" s="57">
        <v>7</v>
      </c>
      <c r="G65" s="57">
        <v>6.8</v>
      </c>
      <c r="H65" s="58">
        <f t="shared" si="0"/>
        <v>21.8</v>
      </c>
      <c r="I65" s="58">
        <f t="shared" si="1"/>
        <v>7.2666666666666666</v>
      </c>
      <c r="J65" s="59">
        <f t="shared" si="2"/>
        <v>59</v>
      </c>
      <c r="K65" s="50"/>
      <c r="Q65" s="122"/>
      <c r="S65" s="123"/>
      <c r="U65" s="123"/>
      <c r="W65" s="123"/>
    </row>
    <row r="66" spans="1:23" s="60" customFormat="1" ht="21" customHeight="1" x14ac:dyDescent="0.25">
      <c r="A66" s="53">
        <v>60</v>
      </c>
      <c r="B66" s="54" t="s">
        <v>123</v>
      </c>
      <c r="C66" s="55" t="s">
        <v>57</v>
      </c>
      <c r="D66" s="56" t="s">
        <v>29</v>
      </c>
      <c r="E66" s="57">
        <v>8</v>
      </c>
      <c r="F66" s="57">
        <v>8.8000000000000007</v>
      </c>
      <c r="G66" s="57">
        <v>5</v>
      </c>
      <c r="H66" s="58">
        <f t="shared" si="0"/>
        <v>21.8</v>
      </c>
      <c r="I66" s="58">
        <f t="shared" si="1"/>
        <v>7.2666666666666666</v>
      </c>
      <c r="J66" s="59">
        <f t="shared" si="2"/>
        <v>59</v>
      </c>
      <c r="K66" s="51"/>
      <c r="Q66" s="61"/>
      <c r="S66" s="62"/>
      <c r="U66" s="62"/>
      <c r="W66" s="62"/>
    </row>
    <row r="67" spans="1:23" s="60" customFormat="1" ht="21" customHeight="1" x14ac:dyDescent="0.25">
      <c r="A67" s="53">
        <v>61</v>
      </c>
      <c r="B67" s="54" t="s">
        <v>56</v>
      </c>
      <c r="C67" s="55" t="s">
        <v>57</v>
      </c>
      <c r="D67" s="63" t="s">
        <v>30</v>
      </c>
      <c r="E67" s="57">
        <v>8</v>
      </c>
      <c r="F67" s="57">
        <v>8.1999999999999993</v>
      </c>
      <c r="G67" s="57">
        <v>5.6</v>
      </c>
      <c r="H67" s="58">
        <f t="shared" si="0"/>
        <v>21.799999999999997</v>
      </c>
      <c r="I67" s="58">
        <f t="shared" si="1"/>
        <v>7.2666666666666657</v>
      </c>
      <c r="J67" s="59">
        <f t="shared" si="2"/>
        <v>61</v>
      </c>
      <c r="K67" s="51"/>
      <c r="Q67" s="61"/>
      <c r="S67" s="62"/>
      <c r="U67" s="62"/>
      <c r="W67" s="62"/>
    </row>
    <row r="68" spans="1:23" s="60" customFormat="1" ht="21" customHeight="1" x14ac:dyDescent="0.25">
      <c r="A68" s="53">
        <v>62</v>
      </c>
      <c r="B68" s="54" t="s">
        <v>248</v>
      </c>
      <c r="C68" s="55" t="s">
        <v>249</v>
      </c>
      <c r="D68" s="56" t="s">
        <v>29</v>
      </c>
      <c r="E68" s="57">
        <v>7.5</v>
      </c>
      <c r="F68" s="57">
        <v>7.35</v>
      </c>
      <c r="G68" s="57">
        <v>6.8</v>
      </c>
      <c r="H68" s="58">
        <f t="shared" si="0"/>
        <v>21.65</v>
      </c>
      <c r="I68" s="58">
        <f t="shared" si="1"/>
        <v>7.2166666666666659</v>
      </c>
      <c r="J68" s="59">
        <f t="shared" si="2"/>
        <v>62</v>
      </c>
      <c r="K68" s="51"/>
      <c r="Q68" s="61"/>
      <c r="S68" s="62"/>
      <c r="U68" s="62"/>
      <c r="W68" s="62"/>
    </row>
    <row r="69" spans="1:23" s="101" customFormat="1" ht="21" customHeight="1" x14ac:dyDescent="0.25">
      <c r="A69" s="53">
        <v>63</v>
      </c>
      <c r="B69" s="54" t="s">
        <v>272</v>
      </c>
      <c r="C69" s="55" t="s">
        <v>273</v>
      </c>
      <c r="D69" s="63" t="s">
        <v>31</v>
      </c>
      <c r="E69" s="57">
        <v>8.75</v>
      </c>
      <c r="F69" s="57">
        <v>7.9</v>
      </c>
      <c r="G69" s="57">
        <v>5</v>
      </c>
      <c r="H69" s="58">
        <f t="shared" si="0"/>
        <v>21.65</v>
      </c>
      <c r="I69" s="58">
        <f t="shared" si="1"/>
        <v>7.2166666666666659</v>
      </c>
      <c r="J69" s="59">
        <f t="shared" si="2"/>
        <v>62</v>
      </c>
      <c r="K69" s="50"/>
      <c r="Q69" s="122"/>
      <c r="S69" s="123"/>
      <c r="U69" s="123"/>
      <c r="W69" s="123"/>
    </row>
    <row r="70" spans="1:23" s="60" customFormat="1" ht="21" customHeight="1" x14ac:dyDescent="0.25">
      <c r="A70" s="53">
        <v>64</v>
      </c>
      <c r="B70" s="54" t="s">
        <v>117</v>
      </c>
      <c r="C70" s="55" t="s">
        <v>118</v>
      </c>
      <c r="D70" s="63" t="s">
        <v>30</v>
      </c>
      <c r="E70" s="57">
        <v>8</v>
      </c>
      <c r="F70" s="57">
        <v>7.9</v>
      </c>
      <c r="G70" s="57">
        <v>5.5</v>
      </c>
      <c r="H70" s="58">
        <f t="shared" si="0"/>
        <v>21.4</v>
      </c>
      <c r="I70" s="58">
        <f t="shared" si="1"/>
        <v>7.1333333333333329</v>
      </c>
      <c r="J70" s="59">
        <f t="shared" si="2"/>
        <v>64</v>
      </c>
      <c r="K70" s="51"/>
      <c r="Q70" s="61"/>
      <c r="S70" s="62"/>
      <c r="U70" s="62"/>
      <c r="W70" s="62"/>
    </row>
    <row r="71" spans="1:23" s="60" customFormat="1" ht="21" customHeight="1" x14ac:dyDescent="0.25">
      <c r="A71" s="53">
        <v>65</v>
      </c>
      <c r="B71" s="54" t="s">
        <v>152</v>
      </c>
      <c r="C71" s="55" t="s">
        <v>153</v>
      </c>
      <c r="D71" s="56" t="s">
        <v>29</v>
      </c>
      <c r="E71" s="57">
        <v>7.5</v>
      </c>
      <c r="F71" s="57">
        <v>7.1</v>
      </c>
      <c r="G71" s="57">
        <v>6.8</v>
      </c>
      <c r="H71" s="58">
        <f t="shared" ref="H71:H134" si="9">E71+F71+G71</f>
        <v>21.4</v>
      </c>
      <c r="I71" s="58">
        <f t="shared" ref="I71:I134" si="10">H71/3</f>
        <v>7.1333333333333329</v>
      </c>
      <c r="J71" s="59">
        <f t="shared" ref="J71:J134" si="11">RANK(H71,$H$7:$H$239,0)</f>
        <v>64</v>
      </c>
      <c r="K71" s="51"/>
      <c r="Q71" s="61"/>
      <c r="S71" s="62"/>
      <c r="U71" s="62"/>
      <c r="W71" s="62"/>
    </row>
    <row r="72" spans="1:23" s="60" customFormat="1" ht="21" customHeight="1" x14ac:dyDescent="0.25">
      <c r="A72" s="53">
        <v>66</v>
      </c>
      <c r="B72" s="54" t="s">
        <v>83</v>
      </c>
      <c r="C72" s="55" t="s">
        <v>84</v>
      </c>
      <c r="D72" s="56" t="s">
        <v>29</v>
      </c>
      <c r="E72" s="57">
        <v>7.25</v>
      </c>
      <c r="F72" s="57">
        <v>7.7</v>
      </c>
      <c r="G72" s="57">
        <v>6.4</v>
      </c>
      <c r="H72" s="58">
        <f t="shared" si="9"/>
        <v>21.35</v>
      </c>
      <c r="I72" s="58">
        <f t="shared" si="10"/>
        <v>7.1166666666666671</v>
      </c>
      <c r="J72" s="59">
        <f t="shared" si="11"/>
        <v>66</v>
      </c>
      <c r="K72" s="51"/>
      <c r="Q72" s="61"/>
      <c r="S72" s="62"/>
      <c r="U72" s="62"/>
      <c r="W72" s="62"/>
    </row>
    <row r="73" spans="1:23" s="60" customFormat="1" ht="21" customHeight="1" x14ac:dyDescent="0.25">
      <c r="A73" s="53">
        <v>67</v>
      </c>
      <c r="B73" s="54" t="s">
        <v>58</v>
      </c>
      <c r="C73" s="55" t="s">
        <v>39</v>
      </c>
      <c r="D73" s="63" t="s">
        <v>31</v>
      </c>
      <c r="E73" s="57">
        <v>8.25</v>
      </c>
      <c r="F73" s="57">
        <v>7</v>
      </c>
      <c r="G73" s="57">
        <v>6</v>
      </c>
      <c r="H73" s="58">
        <f t="shared" si="9"/>
        <v>21.25</v>
      </c>
      <c r="I73" s="58">
        <f t="shared" si="10"/>
        <v>7.083333333333333</v>
      </c>
      <c r="J73" s="59">
        <f t="shared" si="11"/>
        <v>67</v>
      </c>
      <c r="K73" s="51"/>
      <c r="Q73" s="61"/>
      <c r="S73" s="62"/>
      <c r="U73" s="62"/>
      <c r="W73" s="62"/>
    </row>
    <row r="74" spans="1:23" s="60" customFormat="1" ht="21" customHeight="1" x14ac:dyDescent="0.25">
      <c r="A74" s="53">
        <v>68</v>
      </c>
      <c r="B74" s="54" t="s">
        <v>163</v>
      </c>
      <c r="C74" s="55" t="s">
        <v>120</v>
      </c>
      <c r="D74" s="56" t="s">
        <v>29</v>
      </c>
      <c r="E74" s="57">
        <v>8</v>
      </c>
      <c r="F74" s="57">
        <v>7.65</v>
      </c>
      <c r="G74" s="57">
        <v>5.5</v>
      </c>
      <c r="H74" s="58">
        <f t="shared" si="9"/>
        <v>21.15</v>
      </c>
      <c r="I74" s="58">
        <f t="shared" si="10"/>
        <v>7.05</v>
      </c>
      <c r="J74" s="59">
        <f t="shared" si="11"/>
        <v>68</v>
      </c>
      <c r="K74" s="51"/>
      <c r="Q74" s="61"/>
      <c r="S74" s="62"/>
      <c r="U74" s="62"/>
      <c r="W74" s="62"/>
    </row>
    <row r="75" spans="1:23" s="60" customFormat="1" ht="21" customHeight="1" x14ac:dyDescent="0.25">
      <c r="A75" s="53">
        <v>69</v>
      </c>
      <c r="B75" s="54" t="s">
        <v>146</v>
      </c>
      <c r="C75" s="55" t="s">
        <v>147</v>
      </c>
      <c r="D75" s="63" t="s">
        <v>30</v>
      </c>
      <c r="E75" s="57">
        <v>7.75</v>
      </c>
      <c r="F75" s="57">
        <v>6.9</v>
      </c>
      <c r="G75" s="57">
        <v>6.4</v>
      </c>
      <c r="H75" s="58">
        <f t="shared" si="9"/>
        <v>21.05</v>
      </c>
      <c r="I75" s="58">
        <f t="shared" si="10"/>
        <v>7.0166666666666666</v>
      </c>
      <c r="J75" s="59">
        <f t="shared" si="11"/>
        <v>69</v>
      </c>
      <c r="K75" s="51"/>
      <c r="Q75" s="61"/>
      <c r="S75" s="62"/>
      <c r="U75" s="62"/>
      <c r="W75" s="62"/>
    </row>
    <row r="76" spans="1:23" s="60" customFormat="1" ht="21" customHeight="1" x14ac:dyDescent="0.25">
      <c r="A76" s="53">
        <v>70</v>
      </c>
      <c r="B76" s="54" t="s">
        <v>222</v>
      </c>
      <c r="C76" s="55" t="s">
        <v>35</v>
      </c>
      <c r="D76" s="63" t="s">
        <v>30</v>
      </c>
      <c r="E76" s="57">
        <v>8</v>
      </c>
      <c r="F76" s="57">
        <v>6.65</v>
      </c>
      <c r="G76" s="57">
        <v>6.4</v>
      </c>
      <c r="H76" s="58">
        <f t="shared" si="9"/>
        <v>21.05</v>
      </c>
      <c r="I76" s="58">
        <f t="shared" si="10"/>
        <v>7.0166666666666666</v>
      </c>
      <c r="J76" s="59">
        <f t="shared" si="11"/>
        <v>69</v>
      </c>
      <c r="K76" s="51"/>
      <c r="Q76" s="61"/>
      <c r="S76" s="62"/>
      <c r="U76" s="62"/>
      <c r="W76" s="62"/>
    </row>
    <row r="77" spans="1:23" s="60" customFormat="1" ht="21" customHeight="1" x14ac:dyDescent="0.25">
      <c r="A77" s="53">
        <v>71</v>
      </c>
      <c r="B77" s="54" t="s">
        <v>124</v>
      </c>
      <c r="C77" s="55" t="s">
        <v>103</v>
      </c>
      <c r="D77" s="56" t="s">
        <v>29</v>
      </c>
      <c r="E77" s="57">
        <v>7.5</v>
      </c>
      <c r="F77" s="57">
        <v>7</v>
      </c>
      <c r="G77" s="57">
        <v>6.5</v>
      </c>
      <c r="H77" s="58">
        <f t="shared" si="9"/>
        <v>21</v>
      </c>
      <c r="I77" s="58">
        <f t="shared" si="10"/>
        <v>7</v>
      </c>
      <c r="J77" s="59">
        <f t="shared" si="11"/>
        <v>71</v>
      </c>
      <c r="K77" s="51"/>
      <c r="Q77" s="61"/>
      <c r="S77" s="62"/>
      <c r="U77" s="62"/>
      <c r="W77" s="62"/>
    </row>
    <row r="78" spans="1:23" s="60" customFormat="1" ht="21" customHeight="1" x14ac:dyDescent="0.25">
      <c r="A78" s="53">
        <v>72</v>
      </c>
      <c r="B78" s="54" t="s">
        <v>173</v>
      </c>
      <c r="C78" s="55" t="s">
        <v>141</v>
      </c>
      <c r="D78" s="63" t="s">
        <v>30</v>
      </c>
      <c r="E78" s="57">
        <v>8.5</v>
      </c>
      <c r="F78" s="57">
        <v>6</v>
      </c>
      <c r="G78" s="57">
        <v>6.5</v>
      </c>
      <c r="H78" s="58">
        <f t="shared" si="9"/>
        <v>21</v>
      </c>
      <c r="I78" s="58">
        <f t="shared" si="10"/>
        <v>7</v>
      </c>
      <c r="J78" s="59">
        <f t="shared" si="11"/>
        <v>71</v>
      </c>
      <c r="K78" s="51"/>
      <c r="Q78" s="61"/>
      <c r="S78" s="62"/>
      <c r="U78" s="62"/>
      <c r="W78" s="62"/>
    </row>
    <row r="79" spans="1:23" s="60" customFormat="1" ht="21" customHeight="1" x14ac:dyDescent="0.25">
      <c r="A79" s="53">
        <v>73</v>
      </c>
      <c r="B79" s="54" t="s">
        <v>190</v>
      </c>
      <c r="C79" s="55" t="s">
        <v>191</v>
      </c>
      <c r="D79" s="63" t="s">
        <v>31</v>
      </c>
      <c r="E79" s="57">
        <v>7.75</v>
      </c>
      <c r="F79" s="57">
        <v>6.75</v>
      </c>
      <c r="G79" s="57">
        <v>6.5</v>
      </c>
      <c r="H79" s="58">
        <f t="shared" si="9"/>
        <v>21</v>
      </c>
      <c r="I79" s="58">
        <f t="shared" si="10"/>
        <v>7</v>
      </c>
      <c r="J79" s="59">
        <f t="shared" si="11"/>
        <v>71</v>
      </c>
      <c r="K79" s="51"/>
      <c r="Q79" s="61"/>
      <c r="S79" s="62"/>
      <c r="U79" s="62"/>
      <c r="W79" s="62"/>
    </row>
    <row r="80" spans="1:23" s="60" customFormat="1" ht="21" customHeight="1" x14ac:dyDescent="0.25">
      <c r="A80" s="53">
        <v>74</v>
      </c>
      <c r="B80" s="54" t="s">
        <v>239</v>
      </c>
      <c r="C80" s="55" t="s">
        <v>46</v>
      </c>
      <c r="D80" s="63" t="s">
        <v>32</v>
      </c>
      <c r="E80" s="57">
        <v>9</v>
      </c>
      <c r="F80" s="57">
        <v>5.5</v>
      </c>
      <c r="G80" s="57">
        <v>6.5</v>
      </c>
      <c r="H80" s="58">
        <f t="shared" si="9"/>
        <v>21</v>
      </c>
      <c r="I80" s="58">
        <f t="shared" si="10"/>
        <v>7</v>
      </c>
      <c r="J80" s="59">
        <f t="shared" si="11"/>
        <v>71</v>
      </c>
      <c r="K80" s="51"/>
      <c r="Q80" s="61"/>
      <c r="S80" s="62"/>
      <c r="U80" s="62"/>
      <c r="W80" s="62"/>
    </row>
    <row r="81" spans="1:23" s="101" customFormat="1" ht="21" customHeight="1" x14ac:dyDescent="0.25">
      <c r="A81" s="53">
        <v>75</v>
      </c>
      <c r="B81" s="54" t="s">
        <v>165</v>
      </c>
      <c r="C81" s="55" t="s">
        <v>166</v>
      </c>
      <c r="D81" s="63" t="s">
        <v>30</v>
      </c>
      <c r="E81" s="57">
        <v>7.5</v>
      </c>
      <c r="F81" s="57">
        <v>5.9</v>
      </c>
      <c r="G81" s="57">
        <v>7.5</v>
      </c>
      <c r="H81" s="58">
        <f t="shared" si="9"/>
        <v>20.9</v>
      </c>
      <c r="I81" s="58">
        <f t="shared" si="10"/>
        <v>6.9666666666666659</v>
      </c>
      <c r="J81" s="59">
        <f t="shared" si="11"/>
        <v>75</v>
      </c>
      <c r="K81" s="50"/>
      <c r="Q81" s="122"/>
      <c r="S81" s="123"/>
      <c r="U81" s="123"/>
      <c r="W81" s="123"/>
    </row>
    <row r="82" spans="1:23" s="60" customFormat="1" ht="21" customHeight="1" x14ac:dyDescent="0.25">
      <c r="A82" s="53">
        <v>76</v>
      </c>
      <c r="B82" s="54" t="s">
        <v>56</v>
      </c>
      <c r="C82" s="55" t="s">
        <v>202</v>
      </c>
      <c r="D82" s="63" t="s">
        <v>30</v>
      </c>
      <c r="E82" s="57">
        <v>5.75</v>
      </c>
      <c r="F82" s="57">
        <v>7.6</v>
      </c>
      <c r="G82" s="57">
        <v>7.5</v>
      </c>
      <c r="H82" s="58">
        <f t="shared" si="9"/>
        <v>20.85</v>
      </c>
      <c r="I82" s="58">
        <f t="shared" si="10"/>
        <v>6.95</v>
      </c>
      <c r="J82" s="59">
        <f t="shared" si="11"/>
        <v>76</v>
      </c>
      <c r="K82" s="51"/>
      <c r="Q82" s="61"/>
      <c r="S82" s="62"/>
      <c r="U82" s="62"/>
      <c r="W82" s="62"/>
    </row>
    <row r="83" spans="1:23" s="60" customFormat="1" ht="21" customHeight="1" x14ac:dyDescent="0.25">
      <c r="A83" s="53">
        <v>77</v>
      </c>
      <c r="B83" s="54" t="s">
        <v>245</v>
      </c>
      <c r="C83" s="55" t="s">
        <v>246</v>
      </c>
      <c r="D83" s="63" t="s">
        <v>33</v>
      </c>
      <c r="E83" s="57">
        <v>8.25</v>
      </c>
      <c r="F83" s="57">
        <v>7.7</v>
      </c>
      <c r="G83" s="57">
        <v>4.8</v>
      </c>
      <c r="H83" s="58">
        <f t="shared" si="9"/>
        <v>20.75</v>
      </c>
      <c r="I83" s="58">
        <f t="shared" si="10"/>
        <v>6.916666666666667</v>
      </c>
      <c r="J83" s="59">
        <f t="shared" si="11"/>
        <v>77</v>
      </c>
      <c r="K83" s="51"/>
      <c r="Q83" s="61"/>
      <c r="S83" s="62"/>
      <c r="U83" s="62"/>
      <c r="W83" s="62"/>
    </row>
    <row r="84" spans="1:23" s="60" customFormat="1" ht="21" customHeight="1" x14ac:dyDescent="0.25">
      <c r="A84" s="53">
        <v>78</v>
      </c>
      <c r="B84" s="54" t="s">
        <v>226</v>
      </c>
      <c r="C84" s="55" t="s">
        <v>101</v>
      </c>
      <c r="D84" s="63" t="s">
        <v>30</v>
      </c>
      <c r="E84" s="57">
        <v>7.5</v>
      </c>
      <c r="F84" s="57">
        <v>6.7</v>
      </c>
      <c r="G84" s="57">
        <v>6.5</v>
      </c>
      <c r="H84" s="58">
        <f t="shared" si="9"/>
        <v>20.7</v>
      </c>
      <c r="I84" s="58">
        <f t="shared" si="10"/>
        <v>6.8999999999999995</v>
      </c>
      <c r="J84" s="59">
        <f t="shared" si="11"/>
        <v>78</v>
      </c>
      <c r="K84" s="51"/>
      <c r="Q84" s="61"/>
      <c r="S84" s="62"/>
      <c r="U84" s="62"/>
      <c r="W84" s="62"/>
    </row>
    <row r="85" spans="1:23" s="60" customFormat="1" ht="21" customHeight="1" x14ac:dyDescent="0.25">
      <c r="A85" s="53">
        <v>79</v>
      </c>
      <c r="B85" s="54" t="s">
        <v>160</v>
      </c>
      <c r="C85" s="55" t="s">
        <v>92</v>
      </c>
      <c r="D85" s="63" t="s">
        <v>31</v>
      </c>
      <c r="E85" s="57">
        <v>7.5</v>
      </c>
      <c r="F85" s="57">
        <v>6.95</v>
      </c>
      <c r="G85" s="57">
        <v>6</v>
      </c>
      <c r="H85" s="58">
        <f t="shared" si="9"/>
        <v>20.45</v>
      </c>
      <c r="I85" s="58">
        <f t="shared" si="10"/>
        <v>6.8166666666666664</v>
      </c>
      <c r="J85" s="59">
        <f t="shared" si="11"/>
        <v>79</v>
      </c>
      <c r="K85" s="51"/>
      <c r="Q85" s="61"/>
      <c r="S85" s="62"/>
      <c r="U85" s="62"/>
      <c r="W85" s="62"/>
    </row>
    <row r="86" spans="1:23" s="60" customFormat="1" ht="21" customHeight="1" x14ac:dyDescent="0.25">
      <c r="A86" s="53">
        <v>80</v>
      </c>
      <c r="B86" s="54" t="s">
        <v>157</v>
      </c>
      <c r="C86" s="55" t="s">
        <v>120</v>
      </c>
      <c r="D86" s="56" t="s">
        <v>29</v>
      </c>
      <c r="E86" s="57">
        <v>7</v>
      </c>
      <c r="F86" s="57">
        <v>7.6</v>
      </c>
      <c r="G86" s="57">
        <v>5.8</v>
      </c>
      <c r="H86" s="58">
        <f t="shared" si="9"/>
        <v>20.399999999999999</v>
      </c>
      <c r="I86" s="58">
        <f t="shared" si="10"/>
        <v>6.8</v>
      </c>
      <c r="J86" s="59">
        <f t="shared" si="11"/>
        <v>80</v>
      </c>
      <c r="K86" s="51"/>
      <c r="Q86" s="61"/>
      <c r="S86" s="62"/>
      <c r="U86" s="62"/>
      <c r="W86" s="62"/>
    </row>
    <row r="87" spans="1:23" s="60" customFormat="1" ht="21" customHeight="1" x14ac:dyDescent="0.25">
      <c r="A87" s="53">
        <v>81</v>
      </c>
      <c r="B87" s="54" t="s">
        <v>175</v>
      </c>
      <c r="C87" s="55" t="s">
        <v>120</v>
      </c>
      <c r="D87" s="56" t="s">
        <v>29</v>
      </c>
      <c r="E87" s="57">
        <v>8.5</v>
      </c>
      <c r="F87" s="57">
        <v>6.8</v>
      </c>
      <c r="G87" s="57">
        <v>5</v>
      </c>
      <c r="H87" s="58">
        <f t="shared" si="9"/>
        <v>20.3</v>
      </c>
      <c r="I87" s="58">
        <f t="shared" si="10"/>
        <v>6.7666666666666666</v>
      </c>
      <c r="J87" s="59">
        <f t="shared" si="11"/>
        <v>81</v>
      </c>
      <c r="K87" s="51"/>
      <c r="Q87" s="61"/>
      <c r="S87" s="62"/>
      <c r="U87" s="62"/>
      <c r="W87" s="62"/>
    </row>
    <row r="88" spans="1:23" s="60" customFormat="1" ht="21" customHeight="1" x14ac:dyDescent="0.25">
      <c r="A88" s="53">
        <v>82</v>
      </c>
      <c r="B88" s="54" t="s">
        <v>224</v>
      </c>
      <c r="C88" s="55" t="s">
        <v>191</v>
      </c>
      <c r="D88" s="63" t="s">
        <v>31</v>
      </c>
      <c r="E88" s="57">
        <v>7.75</v>
      </c>
      <c r="F88" s="57">
        <v>7.25</v>
      </c>
      <c r="G88" s="57">
        <v>5.25</v>
      </c>
      <c r="H88" s="58">
        <f t="shared" si="9"/>
        <v>20.25</v>
      </c>
      <c r="I88" s="58">
        <f t="shared" si="10"/>
        <v>6.75</v>
      </c>
      <c r="J88" s="59">
        <f t="shared" si="11"/>
        <v>82</v>
      </c>
      <c r="K88" s="51"/>
      <c r="Q88" s="61"/>
      <c r="S88" s="62"/>
      <c r="U88" s="62"/>
      <c r="W88" s="62"/>
    </row>
    <row r="89" spans="1:23" s="60" customFormat="1" ht="21" customHeight="1" x14ac:dyDescent="0.25">
      <c r="A89" s="53">
        <v>83</v>
      </c>
      <c r="B89" s="54" t="s">
        <v>189</v>
      </c>
      <c r="C89" s="55" t="s">
        <v>37</v>
      </c>
      <c r="D89" s="56" t="s">
        <v>29</v>
      </c>
      <c r="E89" s="57">
        <v>6.75</v>
      </c>
      <c r="F89" s="57">
        <v>5.15</v>
      </c>
      <c r="G89" s="57">
        <v>8.1999999999999993</v>
      </c>
      <c r="H89" s="58">
        <f t="shared" si="9"/>
        <v>20.100000000000001</v>
      </c>
      <c r="I89" s="58">
        <f t="shared" si="10"/>
        <v>6.7</v>
      </c>
      <c r="J89" s="59">
        <f t="shared" si="11"/>
        <v>83</v>
      </c>
      <c r="K89" s="51"/>
      <c r="Q89" s="61"/>
      <c r="S89" s="62"/>
      <c r="U89" s="62"/>
      <c r="W89" s="62"/>
    </row>
    <row r="90" spans="1:23" s="101" customFormat="1" ht="21" customHeight="1" x14ac:dyDescent="0.25">
      <c r="A90" s="53">
        <v>84</v>
      </c>
      <c r="B90" s="54" t="s">
        <v>142</v>
      </c>
      <c r="C90" s="55" t="s">
        <v>39</v>
      </c>
      <c r="D90" s="63" t="s">
        <v>30</v>
      </c>
      <c r="E90" s="57">
        <v>5.75</v>
      </c>
      <c r="F90" s="57">
        <v>7.1</v>
      </c>
      <c r="G90" s="57">
        <v>7.2</v>
      </c>
      <c r="H90" s="58">
        <f t="shared" si="9"/>
        <v>20.05</v>
      </c>
      <c r="I90" s="58">
        <f t="shared" si="10"/>
        <v>6.6833333333333336</v>
      </c>
      <c r="J90" s="59">
        <f t="shared" si="11"/>
        <v>84</v>
      </c>
      <c r="K90" s="50"/>
      <c r="Q90" s="122"/>
      <c r="S90" s="123"/>
      <c r="U90" s="123"/>
      <c r="W90" s="123"/>
    </row>
    <row r="91" spans="1:23" s="101" customFormat="1" ht="21" customHeight="1" x14ac:dyDescent="0.25">
      <c r="A91" s="53">
        <v>85</v>
      </c>
      <c r="B91" s="54" t="s">
        <v>106</v>
      </c>
      <c r="C91" s="55" t="s">
        <v>39</v>
      </c>
      <c r="D91" s="63" t="s">
        <v>30</v>
      </c>
      <c r="E91" s="57">
        <v>8</v>
      </c>
      <c r="F91" s="57">
        <v>5</v>
      </c>
      <c r="G91" s="57">
        <v>7</v>
      </c>
      <c r="H91" s="58">
        <f t="shared" si="9"/>
        <v>20</v>
      </c>
      <c r="I91" s="58">
        <f t="shared" si="10"/>
        <v>6.666666666666667</v>
      </c>
      <c r="J91" s="59">
        <f t="shared" si="11"/>
        <v>85</v>
      </c>
      <c r="K91" s="50"/>
      <c r="Q91" s="122"/>
      <c r="S91" s="123"/>
      <c r="U91" s="123"/>
      <c r="W91" s="123"/>
    </row>
    <row r="92" spans="1:23" s="60" customFormat="1" ht="21" customHeight="1" x14ac:dyDescent="0.25">
      <c r="A92" s="53">
        <v>86</v>
      </c>
      <c r="B92" s="54" t="s">
        <v>164</v>
      </c>
      <c r="C92" s="55" t="s">
        <v>92</v>
      </c>
      <c r="D92" s="56" t="s">
        <v>29</v>
      </c>
      <c r="E92" s="57">
        <v>7.5</v>
      </c>
      <c r="F92" s="57">
        <v>6</v>
      </c>
      <c r="G92" s="57">
        <v>6.5</v>
      </c>
      <c r="H92" s="58">
        <f t="shared" si="9"/>
        <v>20</v>
      </c>
      <c r="I92" s="58">
        <f t="shared" si="10"/>
        <v>6.666666666666667</v>
      </c>
      <c r="J92" s="59">
        <f t="shared" si="11"/>
        <v>85</v>
      </c>
      <c r="K92" s="51"/>
      <c r="Q92" s="61"/>
      <c r="S92" s="62"/>
      <c r="U92" s="62"/>
      <c r="W92" s="62"/>
    </row>
    <row r="93" spans="1:23" s="60" customFormat="1" ht="21" customHeight="1" x14ac:dyDescent="0.25">
      <c r="A93" s="53">
        <v>87</v>
      </c>
      <c r="B93" s="54" t="s">
        <v>180</v>
      </c>
      <c r="C93" s="55" t="s">
        <v>181</v>
      </c>
      <c r="D93" s="63" t="s">
        <v>33</v>
      </c>
      <c r="E93" s="57">
        <v>6.75</v>
      </c>
      <c r="F93" s="57">
        <v>7.25</v>
      </c>
      <c r="G93" s="57">
        <v>6</v>
      </c>
      <c r="H93" s="58">
        <f t="shared" si="9"/>
        <v>20</v>
      </c>
      <c r="I93" s="58">
        <f t="shared" si="10"/>
        <v>6.666666666666667</v>
      </c>
      <c r="J93" s="59">
        <f t="shared" si="11"/>
        <v>85</v>
      </c>
      <c r="K93" s="51"/>
      <c r="Q93" s="61"/>
      <c r="S93" s="62"/>
      <c r="U93" s="62"/>
      <c r="W93" s="62"/>
    </row>
    <row r="94" spans="1:23" s="60" customFormat="1" ht="21" customHeight="1" x14ac:dyDescent="0.25">
      <c r="A94" s="53">
        <v>88</v>
      </c>
      <c r="B94" s="54" t="s">
        <v>91</v>
      </c>
      <c r="C94" s="55" t="s">
        <v>92</v>
      </c>
      <c r="D94" s="63" t="s">
        <v>31</v>
      </c>
      <c r="E94" s="57">
        <v>5.5</v>
      </c>
      <c r="F94" s="57">
        <v>7.6</v>
      </c>
      <c r="G94" s="57">
        <v>6.8</v>
      </c>
      <c r="H94" s="58">
        <f t="shared" si="9"/>
        <v>19.899999999999999</v>
      </c>
      <c r="I94" s="58">
        <f t="shared" si="10"/>
        <v>6.6333333333333329</v>
      </c>
      <c r="J94" s="59">
        <f t="shared" si="11"/>
        <v>88</v>
      </c>
      <c r="K94" s="51"/>
      <c r="Q94" s="61"/>
      <c r="S94" s="62"/>
      <c r="U94" s="62"/>
      <c r="W94" s="62"/>
    </row>
    <row r="95" spans="1:23" s="60" customFormat="1" ht="21" customHeight="1" x14ac:dyDescent="0.25">
      <c r="A95" s="53">
        <v>89</v>
      </c>
      <c r="B95" s="54" t="s">
        <v>136</v>
      </c>
      <c r="C95" s="55" t="s">
        <v>99</v>
      </c>
      <c r="D95" s="56" t="s">
        <v>29</v>
      </c>
      <c r="E95" s="57">
        <v>5.5</v>
      </c>
      <c r="F95" s="57">
        <v>8.4</v>
      </c>
      <c r="G95" s="57">
        <v>6</v>
      </c>
      <c r="H95" s="58">
        <f t="shared" si="9"/>
        <v>19.899999999999999</v>
      </c>
      <c r="I95" s="58">
        <f t="shared" si="10"/>
        <v>6.6333333333333329</v>
      </c>
      <c r="J95" s="59">
        <f t="shared" si="11"/>
        <v>88</v>
      </c>
      <c r="K95" s="51"/>
      <c r="Q95" s="61"/>
      <c r="S95" s="62"/>
      <c r="U95" s="62"/>
      <c r="W95" s="62"/>
    </row>
    <row r="96" spans="1:23" s="60" customFormat="1" ht="21" customHeight="1" x14ac:dyDescent="0.25">
      <c r="A96" s="53">
        <v>90</v>
      </c>
      <c r="B96" s="54" t="s">
        <v>174</v>
      </c>
      <c r="C96" s="55" t="s">
        <v>35</v>
      </c>
      <c r="D96" s="63" t="s">
        <v>31</v>
      </c>
      <c r="E96" s="57">
        <v>7.25</v>
      </c>
      <c r="F96" s="57">
        <v>7.4</v>
      </c>
      <c r="G96" s="57">
        <v>5.2</v>
      </c>
      <c r="H96" s="58">
        <f t="shared" si="9"/>
        <v>19.850000000000001</v>
      </c>
      <c r="I96" s="58">
        <f t="shared" si="10"/>
        <v>6.6166666666666671</v>
      </c>
      <c r="J96" s="59">
        <f t="shared" si="11"/>
        <v>90</v>
      </c>
      <c r="K96" s="51"/>
      <c r="Q96" s="61"/>
      <c r="S96" s="62"/>
      <c r="U96" s="62"/>
      <c r="W96" s="62"/>
    </row>
    <row r="97" spans="1:23" s="60" customFormat="1" ht="21" customHeight="1" x14ac:dyDescent="0.25">
      <c r="A97" s="53">
        <v>91</v>
      </c>
      <c r="B97" s="54" t="s">
        <v>219</v>
      </c>
      <c r="C97" s="55" t="s">
        <v>39</v>
      </c>
      <c r="D97" s="63" t="s">
        <v>33</v>
      </c>
      <c r="E97" s="57">
        <v>7.75</v>
      </c>
      <c r="F97" s="57">
        <v>7</v>
      </c>
      <c r="G97" s="57">
        <v>5</v>
      </c>
      <c r="H97" s="58">
        <f t="shared" si="9"/>
        <v>19.75</v>
      </c>
      <c r="I97" s="58">
        <f t="shared" si="10"/>
        <v>6.583333333333333</v>
      </c>
      <c r="J97" s="59">
        <f t="shared" si="11"/>
        <v>91</v>
      </c>
      <c r="K97" s="51"/>
      <c r="Q97" s="61"/>
      <c r="S97" s="62"/>
      <c r="U97" s="62"/>
      <c r="W97" s="62"/>
    </row>
    <row r="98" spans="1:23" s="60" customFormat="1" ht="21" customHeight="1" x14ac:dyDescent="0.25">
      <c r="A98" s="53">
        <v>92</v>
      </c>
      <c r="B98" s="54" t="s">
        <v>63</v>
      </c>
      <c r="C98" s="55" t="s">
        <v>55</v>
      </c>
      <c r="D98" s="63" t="s">
        <v>30</v>
      </c>
      <c r="E98" s="57">
        <v>7</v>
      </c>
      <c r="F98" s="57">
        <v>7.3</v>
      </c>
      <c r="G98" s="57">
        <v>5.2</v>
      </c>
      <c r="H98" s="58">
        <f t="shared" si="9"/>
        <v>19.5</v>
      </c>
      <c r="I98" s="58">
        <f t="shared" si="10"/>
        <v>6.5</v>
      </c>
      <c r="J98" s="59">
        <f t="shared" si="11"/>
        <v>92</v>
      </c>
      <c r="K98" s="51"/>
      <c r="Q98" s="61"/>
      <c r="S98" s="62"/>
      <c r="U98" s="62"/>
      <c r="W98" s="62"/>
    </row>
    <row r="99" spans="1:23" s="60" customFormat="1" ht="21" customHeight="1" x14ac:dyDescent="0.25">
      <c r="A99" s="53">
        <v>93</v>
      </c>
      <c r="B99" s="54" t="s">
        <v>178</v>
      </c>
      <c r="C99" s="55" t="s">
        <v>39</v>
      </c>
      <c r="D99" s="63" t="s">
        <v>30</v>
      </c>
      <c r="E99" s="57">
        <v>6.5</v>
      </c>
      <c r="F99" s="57">
        <v>7.5</v>
      </c>
      <c r="G99" s="57">
        <v>5.5</v>
      </c>
      <c r="H99" s="58">
        <f t="shared" si="9"/>
        <v>19.5</v>
      </c>
      <c r="I99" s="58">
        <f t="shared" si="10"/>
        <v>6.5</v>
      </c>
      <c r="J99" s="59">
        <f t="shared" si="11"/>
        <v>92</v>
      </c>
      <c r="K99" s="51"/>
      <c r="Q99" s="61"/>
      <c r="S99" s="62"/>
      <c r="U99" s="62"/>
      <c r="W99" s="62"/>
    </row>
    <row r="100" spans="1:23" s="60" customFormat="1" ht="21" customHeight="1" x14ac:dyDescent="0.25">
      <c r="A100" s="53">
        <v>94</v>
      </c>
      <c r="B100" s="54" t="s">
        <v>217</v>
      </c>
      <c r="C100" s="55" t="s">
        <v>120</v>
      </c>
      <c r="D100" s="63" t="s">
        <v>32</v>
      </c>
      <c r="E100" s="57">
        <v>8</v>
      </c>
      <c r="F100" s="57">
        <v>6</v>
      </c>
      <c r="G100" s="57">
        <v>5.5</v>
      </c>
      <c r="H100" s="58">
        <f t="shared" si="9"/>
        <v>19.5</v>
      </c>
      <c r="I100" s="58">
        <f t="shared" si="10"/>
        <v>6.5</v>
      </c>
      <c r="J100" s="59">
        <f t="shared" si="11"/>
        <v>92</v>
      </c>
      <c r="K100" s="51"/>
      <c r="Q100" s="61"/>
      <c r="S100" s="62"/>
      <c r="U100" s="62"/>
      <c r="W100" s="62"/>
    </row>
    <row r="101" spans="1:23" s="101" customFormat="1" ht="21" customHeight="1" x14ac:dyDescent="0.25">
      <c r="A101" s="53">
        <v>95</v>
      </c>
      <c r="B101" s="54" t="s">
        <v>158</v>
      </c>
      <c r="C101" s="55" t="s">
        <v>35</v>
      </c>
      <c r="D101" s="56" t="s">
        <v>29</v>
      </c>
      <c r="E101" s="57">
        <v>6.25</v>
      </c>
      <c r="F101" s="57">
        <v>6.7</v>
      </c>
      <c r="G101" s="57">
        <v>6.5</v>
      </c>
      <c r="H101" s="58">
        <f t="shared" si="9"/>
        <v>19.45</v>
      </c>
      <c r="I101" s="58">
        <f t="shared" si="10"/>
        <v>6.4833333333333334</v>
      </c>
      <c r="J101" s="59">
        <f t="shared" si="11"/>
        <v>95</v>
      </c>
      <c r="K101" s="50"/>
      <c r="Q101" s="122"/>
      <c r="S101" s="123"/>
      <c r="U101" s="123"/>
      <c r="W101" s="123"/>
    </row>
    <row r="102" spans="1:23" s="101" customFormat="1" ht="21" customHeight="1" x14ac:dyDescent="0.25">
      <c r="A102" s="53">
        <v>96</v>
      </c>
      <c r="B102" s="54" t="s">
        <v>145</v>
      </c>
      <c r="C102" s="55" t="s">
        <v>120</v>
      </c>
      <c r="D102" s="56" t="s">
        <v>29</v>
      </c>
      <c r="E102" s="57">
        <v>4</v>
      </c>
      <c r="F102" s="57">
        <v>8.6</v>
      </c>
      <c r="G102" s="57">
        <v>6.8</v>
      </c>
      <c r="H102" s="58">
        <f t="shared" si="9"/>
        <v>19.399999999999999</v>
      </c>
      <c r="I102" s="58">
        <f t="shared" si="10"/>
        <v>6.4666666666666659</v>
      </c>
      <c r="J102" s="59">
        <f t="shared" si="11"/>
        <v>96</v>
      </c>
      <c r="K102" s="50"/>
      <c r="Q102" s="122"/>
      <c r="S102" s="123"/>
      <c r="U102" s="123"/>
      <c r="W102" s="123"/>
    </row>
    <row r="103" spans="1:23" s="60" customFormat="1" ht="21" customHeight="1" x14ac:dyDescent="0.25">
      <c r="A103" s="53">
        <v>97</v>
      </c>
      <c r="B103" s="54" t="s">
        <v>182</v>
      </c>
      <c r="C103" s="55" t="s">
        <v>183</v>
      </c>
      <c r="D103" s="56" t="s">
        <v>29</v>
      </c>
      <c r="E103" s="57">
        <v>6.75</v>
      </c>
      <c r="F103" s="57">
        <v>7.15</v>
      </c>
      <c r="G103" s="57">
        <v>5.5</v>
      </c>
      <c r="H103" s="58">
        <f t="shared" si="9"/>
        <v>19.399999999999999</v>
      </c>
      <c r="I103" s="58">
        <f t="shared" si="10"/>
        <v>6.4666666666666659</v>
      </c>
      <c r="J103" s="59">
        <f t="shared" si="11"/>
        <v>96</v>
      </c>
      <c r="K103" s="51"/>
      <c r="Q103" s="61"/>
      <c r="S103" s="62"/>
      <c r="U103" s="62"/>
      <c r="W103" s="62"/>
    </row>
    <row r="104" spans="1:23" s="101" customFormat="1" ht="21" customHeight="1" x14ac:dyDescent="0.25">
      <c r="A104" s="53">
        <v>98</v>
      </c>
      <c r="B104" s="54" t="s">
        <v>207</v>
      </c>
      <c r="C104" s="55" t="s">
        <v>112</v>
      </c>
      <c r="D104" s="63" t="s">
        <v>30</v>
      </c>
      <c r="E104" s="57">
        <v>8.5</v>
      </c>
      <c r="F104" s="57">
        <v>5.4</v>
      </c>
      <c r="G104" s="57">
        <v>5.5</v>
      </c>
      <c r="H104" s="58">
        <f t="shared" si="9"/>
        <v>19.399999999999999</v>
      </c>
      <c r="I104" s="58">
        <f t="shared" si="10"/>
        <v>6.4666666666666659</v>
      </c>
      <c r="J104" s="59">
        <f t="shared" si="11"/>
        <v>96</v>
      </c>
      <c r="K104" s="50"/>
      <c r="Q104" s="122"/>
      <c r="S104" s="123"/>
      <c r="U104" s="123"/>
      <c r="W104" s="123"/>
    </row>
    <row r="105" spans="1:23" s="101" customFormat="1" ht="21" customHeight="1" x14ac:dyDescent="0.25">
      <c r="A105" s="53">
        <v>99</v>
      </c>
      <c r="B105" s="54" t="s">
        <v>237</v>
      </c>
      <c r="C105" s="55" t="s">
        <v>35</v>
      </c>
      <c r="D105" s="63" t="s">
        <v>30</v>
      </c>
      <c r="E105" s="57">
        <v>8.5</v>
      </c>
      <c r="F105" s="57">
        <v>6.25</v>
      </c>
      <c r="G105" s="57">
        <v>4.5999999999999996</v>
      </c>
      <c r="H105" s="58">
        <f t="shared" si="9"/>
        <v>19.350000000000001</v>
      </c>
      <c r="I105" s="58">
        <f t="shared" si="10"/>
        <v>6.45</v>
      </c>
      <c r="J105" s="59">
        <f t="shared" si="11"/>
        <v>99</v>
      </c>
      <c r="K105" s="50"/>
      <c r="Q105" s="122"/>
      <c r="S105" s="123"/>
      <c r="U105" s="123"/>
      <c r="W105" s="123"/>
    </row>
    <row r="106" spans="1:23" s="60" customFormat="1" ht="21" customHeight="1" x14ac:dyDescent="0.25">
      <c r="A106" s="53">
        <v>100</v>
      </c>
      <c r="B106" s="54" t="s">
        <v>168</v>
      </c>
      <c r="C106" s="55" t="s">
        <v>169</v>
      </c>
      <c r="D106" s="63" t="s">
        <v>30</v>
      </c>
      <c r="E106" s="57">
        <v>7.5</v>
      </c>
      <c r="F106" s="57">
        <v>6.5</v>
      </c>
      <c r="G106" s="57">
        <v>5.2</v>
      </c>
      <c r="H106" s="58">
        <f t="shared" si="9"/>
        <v>19.2</v>
      </c>
      <c r="I106" s="58">
        <f t="shared" si="10"/>
        <v>6.3999999999999995</v>
      </c>
      <c r="J106" s="59">
        <f t="shared" si="11"/>
        <v>100</v>
      </c>
      <c r="K106" s="51"/>
      <c r="Q106" s="61"/>
      <c r="S106" s="62"/>
      <c r="U106" s="62"/>
      <c r="W106" s="62"/>
    </row>
    <row r="107" spans="1:23" s="60" customFormat="1" ht="21" customHeight="1" x14ac:dyDescent="0.25">
      <c r="A107" s="53">
        <v>101</v>
      </c>
      <c r="B107" s="54" t="s">
        <v>174</v>
      </c>
      <c r="C107" s="55" t="s">
        <v>35</v>
      </c>
      <c r="D107" s="63" t="s">
        <v>30</v>
      </c>
      <c r="E107" s="57">
        <v>7.75</v>
      </c>
      <c r="F107" s="57">
        <v>5.95</v>
      </c>
      <c r="G107" s="57">
        <v>5.5</v>
      </c>
      <c r="H107" s="58">
        <f t="shared" si="9"/>
        <v>19.2</v>
      </c>
      <c r="I107" s="58">
        <f t="shared" si="10"/>
        <v>6.3999999999999995</v>
      </c>
      <c r="J107" s="59">
        <f t="shared" si="11"/>
        <v>100</v>
      </c>
      <c r="K107" s="51"/>
      <c r="Q107" s="61"/>
      <c r="S107" s="62"/>
      <c r="U107" s="62"/>
      <c r="W107" s="62"/>
    </row>
    <row r="108" spans="1:23" s="60" customFormat="1" ht="21" customHeight="1" x14ac:dyDescent="0.25">
      <c r="A108" s="53">
        <v>102</v>
      </c>
      <c r="B108" s="54" t="s">
        <v>298</v>
      </c>
      <c r="C108" s="55" t="s">
        <v>62</v>
      </c>
      <c r="D108" s="63" t="s">
        <v>33</v>
      </c>
      <c r="E108" s="57">
        <v>7.5</v>
      </c>
      <c r="F108" s="57">
        <v>6.5</v>
      </c>
      <c r="G108" s="57">
        <v>5.2</v>
      </c>
      <c r="H108" s="58">
        <f t="shared" si="9"/>
        <v>19.2</v>
      </c>
      <c r="I108" s="58">
        <f t="shared" si="10"/>
        <v>6.3999999999999995</v>
      </c>
      <c r="J108" s="59">
        <f t="shared" si="11"/>
        <v>100</v>
      </c>
      <c r="K108" s="51"/>
      <c r="Q108" s="61"/>
      <c r="S108" s="62"/>
      <c r="U108" s="62"/>
      <c r="W108" s="62"/>
    </row>
    <row r="109" spans="1:23" s="60" customFormat="1" ht="21" customHeight="1" x14ac:dyDescent="0.25">
      <c r="A109" s="53">
        <v>103</v>
      </c>
      <c r="B109" s="54" t="s">
        <v>218</v>
      </c>
      <c r="C109" s="55" t="s">
        <v>92</v>
      </c>
      <c r="D109" s="63" t="s">
        <v>32</v>
      </c>
      <c r="E109" s="57">
        <v>8.5</v>
      </c>
      <c r="F109" s="57">
        <v>5.65</v>
      </c>
      <c r="G109" s="57">
        <v>5</v>
      </c>
      <c r="H109" s="58">
        <f t="shared" si="9"/>
        <v>19.149999999999999</v>
      </c>
      <c r="I109" s="58">
        <f t="shared" si="10"/>
        <v>6.3833333333333329</v>
      </c>
      <c r="J109" s="59">
        <f t="shared" si="11"/>
        <v>103</v>
      </c>
      <c r="K109" s="51"/>
      <c r="Q109" s="61"/>
      <c r="S109" s="62"/>
      <c r="U109" s="62"/>
      <c r="W109" s="62"/>
    </row>
    <row r="110" spans="1:23" s="101" customFormat="1" ht="21" customHeight="1" x14ac:dyDescent="0.25">
      <c r="A110" s="53">
        <v>104</v>
      </c>
      <c r="B110" s="54" t="s">
        <v>200</v>
      </c>
      <c r="C110" s="55" t="s">
        <v>35</v>
      </c>
      <c r="D110" s="63" t="s">
        <v>30</v>
      </c>
      <c r="E110" s="57">
        <v>8.75</v>
      </c>
      <c r="F110" s="57">
        <v>4.3499999999999996</v>
      </c>
      <c r="G110" s="57">
        <v>6</v>
      </c>
      <c r="H110" s="58">
        <f t="shared" si="9"/>
        <v>19.100000000000001</v>
      </c>
      <c r="I110" s="58">
        <f t="shared" si="10"/>
        <v>6.3666666666666671</v>
      </c>
      <c r="J110" s="59">
        <f t="shared" si="11"/>
        <v>104</v>
      </c>
      <c r="K110" s="50"/>
      <c r="Q110" s="122"/>
      <c r="S110" s="123"/>
      <c r="U110" s="123"/>
      <c r="W110" s="123"/>
    </row>
    <row r="111" spans="1:23" s="60" customFormat="1" ht="21" customHeight="1" x14ac:dyDescent="0.25">
      <c r="A111" s="53">
        <v>105</v>
      </c>
      <c r="B111" s="54" t="s">
        <v>109</v>
      </c>
      <c r="C111" s="55" t="s">
        <v>169</v>
      </c>
      <c r="D111" s="63" t="s">
        <v>30</v>
      </c>
      <c r="E111" s="57">
        <v>9</v>
      </c>
      <c r="F111" s="57">
        <v>4.05</v>
      </c>
      <c r="G111" s="57">
        <v>6</v>
      </c>
      <c r="H111" s="58">
        <f t="shared" si="9"/>
        <v>19.05</v>
      </c>
      <c r="I111" s="58">
        <f t="shared" si="10"/>
        <v>6.3500000000000005</v>
      </c>
      <c r="J111" s="59">
        <f t="shared" si="11"/>
        <v>105</v>
      </c>
      <c r="K111" s="51"/>
      <c r="Q111" s="61"/>
      <c r="S111" s="62"/>
      <c r="U111" s="62"/>
      <c r="W111" s="62"/>
    </row>
    <row r="112" spans="1:23" s="60" customFormat="1" ht="21" customHeight="1" x14ac:dyDescent="0.25">
      <c r="A112" s="53">
        <v>106</v>
      </c>
      <c r="B112" s="54" t="s">
        <v>253</v>
      </c>
      <c r="C112" s="55" t="s">
        <v>211</v>
      </c>
      <c r="D112" s="63" t="s">
        <v>31</v>
      </c>
      <c r="E112" s="57">
        <v>6.5</v>
      </c>
      <c r="F112" s="57">
        <v>4.55</v>
      </c>
      <c r="G112" s="57">
        <v>8</v>
      </c>
      <c r="H112" s="58">
        <f t="shared" si="9"/>
        <v>19.05</v>
      </c>
      <c r="I112" s="58">
        <f t="shared" si="10"/>
        <v>6.3500000000000005</v>
      </c>
      <c r="J112" s="59">
        <f t="shared" si="11"/>
        <v>105</v>
      </c>
      <c r="K112" s="51"/>
      <c r="Q112" s="61"/>
      <c r="S112" s="62"/>
      <c r="U112" s="62"/>
      <c r="W112" s="62"/>
    </row>
    <row r="113" spans="1:23" s="60" customFormat="1" ht="21" customHeight="1" x14ac:dyDescent="0.25">
      <c r="A113" s="53">
        <v>107</v>
      </c>
      <c r="B113" s="54" t="s">
        <v>170</v>
      </c>
      <c r="C113" s="55" t="s">
        <v>132</v>
      </c>
      <c r="D113" s="63" t="s">
        <v>30</v>
      </c>
      <c r="E113" s="57">
        <v>7.25</v>
      </c>
      <c r="F113" s="57">
        <v>6.15</v>
      </c>
      <c r="G113" s="57">
        <v>5.5</v>
      </c>
      <c r="H113" s="58">
        <f t="shared" si="9"/>
        <v>18.899999999999999</v>
      </c>
      <c r="I113" s="58">
        <f t="shared" si="10"/>
        <v>6.3</v>
      </c>
      <c r="J113" s="59">
        <f t="shared" si="11"/>
        <v>107</v>
      </c>
      <c r="K113" s="51"/>
      <c r="Q113" s="61"/>
      <c r="S113" s="62"/>
      <c r="U113" s="62"/>
      <c r="W113" s="62"/>
    </row>
    <row r="114" spans="1:23" s="60" customFormat="1" ht="21" customHeight="1" x14ac:dyDescent="0.25">
      <c r="A114" s="53">
        <v>108</v>
      </c>
      <c r="B114" s="54" t="s">
        <v>201</v>
      </c>
      <c r="C114" s="55" t="s">
        <v>202</v>
      </c>
      <c r="D114" s="63" t="s">
        <v>33</v>
      </c>
      <c r="E114" s="57">
        <v>8.5</v>
      </c>
      <c r="F114" s="57">
        <v>5.4</v>
      </c>
      <c r="G114" s="57">
        <v>5</v>
      </c>
      <c r="H114" s="58">
        <f t="shared" si="9"/>
        <v>18.899999999999999</v>
      </c>
      <c r="I114" s="58">
        <f t="shared" si="10"/>
        <v>6.3</v>
      </c>
      <c r="J114" s="59">
        <f t="shared" si="11"/>
        <v>107</v>
      </c>
      <c r="K114" s="51"/>
      <c r="Q114" s="61"/>
      <c r="S114" s="62"/>
      <c r="U114" s="62"/>
      <c r="W114" s="62"/>
    </row>
    <row r="115" spans="1:23" s="60" customFormat="1" ht="21" customHeight="1" x14ac:dyDescent="0.25">
      <c r="A115" s="53">
        <v>109</v>
      </c>
      <c r="B115" s="54" t="s">
        <v>104</v>
      </c>
      <c r="C115" s="55" t="s">
        <v>105</v>
      </c>
      <c r="D115" s="56" t="s">
        <v>29</v>
      </c>
      <c r="E115" s="57">
        <v>5.25</v>
      </c>
      <c r="F115" s="57">
        <v>6.4</v>
      </c>
      <c r="G115" s="57">
        <v>7.2</v>
      </c>
      <c r="H115" s="58">
        <f t="shared" si="9"/>
        <v>18.850000000000001</v>
      </c>
      <c r="I115" s="58">
        <f t="shared" si="10"/>
        <v>6.2833333333333341</v>
      </c>
      <c r="J115" s="59">
        <f t="shared" si="11"/>
        <v>109</v>
      </c>
      <c r="K115" s="51"/>
      <c r="Q115" s="61"/>
      <c r="S115" s="62"/>
      <c r="U115" s="62"/>
      <c r="W115" s="62"/>
    </row>
    <row r="116" spans="1:23" s="60" customFormat="1" ht="21" customHeight="1" x14ac:dyDescent="0.25">
      <c r="A116" s="53">
        <v>110</v>
      </c>
      <c r="B116" s="54" t="s">
        <v>317</v>
      </c>
      <c r="C116" s="55" t="s">
        <v>188</v>
      </c>
      <c r="D116" s="63" t="s">
        <v>33</v>
      </c>
      <c r="E116" s="57">
        <v>8.5</v>
      </c>
      <c r="F116" s="57">
        <v>5.75</v>
      </c>
      <c r="G116" s="57">
        <v>4.5</v>
      </c>
      <c r="H116" s="58">
        <f t="shared" si="9"/>
        <v>18.75</v>
      </c>
      <c r="I116" s="58">
        <f t="shared" si="10"/>
        <v>6.25</v>
      </c>
      <c r="J116" s="59">
        <f t="shared" si="11"/>
        <v>110</v>
      </c>
      <c r="K116" s="51"/>
      <c r="Q116" s="61"/>
      <c r="S116" s="62"/>
      <c r="U116" s="62"/>
      <c r="W116" s="62"/>
    </row>
    <row r="117" spans="1:23" s="60" customFormat="1" ht="21" customHeight="1" x14ac:dyDescent="0.25">
      <c r="A117" s="53">
        <v>111</v>
      </c>
      <c r="B117" s="54" t="s">
        <v>115</v>
      </c>
      <c r="C117" s="55" t="s">
        <v>65</v>
      </c>
      <c r="D117" s="63" t="s">
        <v>30</v>
      </c>
      <c r="E117" s="57">
        <v>6.5</v>
      </c>
      <c r="F117" s="57">
        <v>7</v>
      </c>
      <c r="G117" s="57">
        <v>5.2</v>
      </c>
      <c r="H117" s="58">
        <f t="shared" si="9"/>
        <v>18.7</v>
      </c>
      <c r="I117" s="58">
        <f t="shared" si="10"/>
        <v>6.2333333333333334</v>
      </c>
      <c r="J117" s="59">
        <f t="shared" si="11"/>
        <v>111</v>
      </c>
      <c r="K117" s="51"/>
      <c r="Q117" s="61"/>
      <c r="S117" s="62"/>
      <c r="U117" s="62"/>
      <c r="W117" s="62"/>
    </row>
    <row r="118" spans="1:23" s="60" customFormat="1" ht="21" customHeight="1" x14ac:dyDescent="0.25">
      <c r="A118" s="53">
        <v>112</v>
      </c>
      <c r="B118" s="54" t="s">
        <v>209</v>
      </c>
      <c r="C118" s="55" t="s">
        <v>134</v>
      </c>
      <c r="D118" s="63" t="s">
        <v>31</v>
      </c>
      <c r="E118" s="57">
        <v>6.75</v>
      </c>
      <c r="F118" s="57">
        <v>5.0999999999999996</v>
      </c>
      <c r="G118" s="57">
        <v>6.75</v>
      </c>
      <c r="H118" s="58">
        <f t="shared" si="9"/>
        <v>18.600000000000001</v>
      </c>
      <c r="I118" s="58">
        <f t="shared" si="10"/>
        <v>6.2</v>
      </c>
      <c r="J118" s="59">
        <f t="shared" si="11"/>
        <v>112</v>
      </c>
      <c r="K118" s="51"/>
      <c r="Q118" s="61"/>
      <c r="S118" s="62"/>
      <c r="U118" s="62"/>
      <c r="W118" s="62"/>
    </row>
    <row r="119" spans="1:23" s="101" customFormat="1" ht="21" customHeight="1" x14ac:dyDescent="0.25">
      <c r="A119" s="53">
        <v>113</v>
      </c>
      <c r="B119" s="54" t="s">
        <v>204</v>
      </c>
      <c r="C119" s="55" t="s">
        <v>205</v>
      </c>
      <c r="D119" s="63" t="s">
        <v>30</v>
      </c>
      <c r="E119" s="57">
        <v>6.75</v>
      </c>
      <c r="F119" s="57">
        <v>6.25</v>
      </c>
      <c r="G119" s="57">
        <v>5.5</v>
      </c>
      <c r="H119" s="58">
        <f t="shared" si="9"/>
        <v>18.5</v>
      </c>
      <c r="I119" s="58">
        <f t="shared" si="10"/>
        <v>6.166666666666667</v>
      </c>
      <c r="J119" s="59">
        <f t="shared" si="11"/>
        <v>113</v>
      </c>
      <c r="K119" s="50"/>
      <c r="Q119" s="122"/>
      <c r="S119" s="123"/>
      <c r="U119" s="123"/>
      <c r="W119" s="123"/>
    </row>
    <row r="120" spans="1:23" s="60" customFormat="1" ht="21" customHeight="1" x14ac:dyDescent="0.25">
      <c r="A120" s="53">
        <v>114</v>
      </c>
      <c r="B120" s="54" t="s">
        <v>180</v>
      </c>
      <c r="C120" s="55" t="s">
        <v>220</v>
      </c>
      <c r="D120" s="63" t="s">
        <v>33</v>
      </c>
      <c r="E120" s="57">
        <v>6.25</v>
      </c>
      <c r="F120" s="57">
        <v>5.95</v>
      </c>
      <c r="G120" s="57">
        <v>6</v>
      </c>
      <c r="H120" s="58">
        <f t="shared" si="9"/>
        <v>18.2</v>
      </c>
      <c r="I120" s="58">
        <f t="shared" si="10"/>
        <v>6.0666666666666664</v>
      </c>
      <c r="J120" s="59">
        <f t="shared" si="11"/>
        <v>114</v>
      </c>
      <c r="K120" s="51"/>
      <c r="Q120" s="61"/>
      <c r="S120" s="62"/>
      <c r="U120" s="62"/>
      <c r="W120" s="62"/>
    </row>
    <row r="121" spans="1:23" s="60" customFormat="1" ht="21" customHeight="1" x14ac:dyDescent="0.25">
      <c r="A121" s="53">
        <v>115</v>
      </c>
      <c r="B121" s="54" t="s">
        <v>238</v>
      </c>
      <c r="C121" s="55" t="s">
        <v>62</v>
      </c>
      <c r="D121" s="63" t="s">
        <v>30</v>
      </c>
      <c r="E121" s="57">
        <v>7</v>
      </c>
      <c r="F121" s="57">
        <v>6.15</v>
      </c>
      <c r="G121" s="57">
        <v>4.8</v>
      </c>
      <c r="H121" s="58">
        <f t="shared" si="9"/>
        <v>17.95</v>
      </c>
      <c r="I121" s="58">
        <f t="shared" si="10"/>
        <v>5.9833333333333334</v>
      </c>
      <c r="J121" s="59">
        <f t="shared" si="11"/>
        <v>115</v>
      </c>
      <c r="K121" s="51"/>
      <c r="Q121" s="61"/>
      <c r="S121" s="62"/>
      <c r="U121" s="62"/>
      <c r="W121" s="62"/>
    </row>
    <row r="122" spans="1:23" s="60" customFormat="1" ht="21" customHeight="1" x14ac:dyDescent="0.25">
      <c r="A122" s="53">
        <v>116</v>
      </c>
      <c r="B122" s="54" t="s">
        <v>251</v>
      </c>
      <c r="C122" s="55" t="s">
        <v>252</v>
      </c>
      <c r="D122" s="63" t="s">
        <v>31</v>
      </c>
      <c r="E122" s="57">
        <v>6</v>
      </c>
      <c r="F122" s="57">
        <v>5.78</v>
      </c>
      <c r="G122" s="57">
        <v>6</v>
      </c>
      <c r="H122" s="58">
        <f t="shared" si="9"/>
        <v>17.78</v>
      </c>
      <c r="I122" s="58">
        <f t="shared" si="10"/>
        <v>5.9266666666666667</v>
      </c>
      <c r="J122" s="59">
        <f t="shared" si="11"/>
        <v>116</v>
      </c>
      <c r="K122" s="51"/>
      <c r="Q122" s="61"/>
      <c r="S122" s="62"/>
      <c r="U122" s="62"/>
      <c r="W122" s="62"/>
    </row>
    <row r="123" spans="1:23" s="60" customFormat="1" ht="21" customHeight="1" x14ac:dyDescent="0.25">
      <c r="A123" s="53">
        <v>117</v>
      </c>
      <c r="B123" s="54" t="s">
        <v>283</v>
      </c>
      <c r="C123" s="55" t="s">
        <v>231</v>
      </c>
      <c r="D123" s="63" t="s">
        <v>33</v>
      </c>
      <c r="E123" s="57">
        <v>8</v>
      </c>
      <c r="F123" s="57">
        <v>5</v>
      </c>
      <c r="G123" s="57">
        <v>4.75</v>
      </c>
      <c r="H123" s="58">
        <f t="shared" si="9"/>
        <v>17.75</v>
      </c>
      <c r="I123" s="58">
        <f t="shared" si="10"/>
        <v>5.916666666666667</v>
      </c>
      <c r="J123" s="59">
        <f t="shared" si="11"/>
        <v>117</v>
      </c>
      <c r="K123" s="51"/>
      <c r="Q123" s="61"/>
      <c r="S123" s="62"/>
      <c r="U123" s="62"/>
      <c r="W123" s="62"/>
    </row>
    <row r="124" spans="1:23" s="60" customFormat="1" ht="21" customHeight="1" x14ac:dyDescent="0.25">
      <c r="A124" s="53">
        <v>118</v>
      </c>
      <c r="B124" s="54" t="s">
        <v>137</v>
      </c>
      <c r="C124" s="55" t="s">
        <v>138</v>
      </c>
      <c r="D124" s="63" t="s">
        <v>30</v>
      </c>
      <c r="E124" s="57">
        <v>6.25</v>
      </c>
      <c r="F124" s="57">
        <v>6.4</v>
      </c>
      <c r="G124" s="57">
        <v>5</v>
      </c>
      <c r="H124" s="58">
        <f t="shared" si="9"/>
        <v>17.649999999999999</v>
      </c>
      <c r="I124" s="58">
        <f t="shared" si="10"/>
        <v>5.8833333333333329</v>
      </c>
      <c r="J124" s="59">
        <f t="shared" si="11"/>
        <v>118</v>
      </c>
      <c r="K124" s="51"/>
      <c r="Q124" s="61"/>
      <c r="S124" s="62"/>
      <c r="U124" s="62"/>
      <c r="W124" s="62"/>
    </row>
    <row r="125" spans="1:23" s="60" customFormat="1" ht="21" customHeight="1" x14ac:dyDescent="0.25">
      <c r="A125" s="53">
        <v>119</v>
      </c>
      <c r="B125" s="54" t="s">
        <v>45</v>
      </c>
      <c r="C125" s="55" t="s">
        <v>114</v>
      </c>
      <c r="D125" s="63" t="s">
        <v>33</v>
      </c>
      <c r="E125" s="57">
        <v>6</v>
      </c>
      <c r="F125" s="57">
        <v>5.85</v>
      </c>
      <c r="G125" s="57">
        <v>5.8</v>
      </c>
      <c r="H125" s="58">
        <f t="shared" si="9"/>
        <v>17.649999999999999</v>
      </c>
      <c r="I125" s="58">
        <f t="shared" si="10"/>
        <v>5.8833333333333329</v>
      </c>
      <c r="J125" s="59">
        <f t="shared" si="11"/>
        <v>118</v>
      </c>
      <c r="K125" s="51"/>
      <c r="Q125" s="61"/>
      <c r="S125" s="62"/>
      <c r="U125" s="62"/>
      <c r="W125" s="62"/>
    </row>
    <row r="126" spans="1:23" s="101" customFormat="1" ht="21" customHeight="1" x14ac:dyDescent="0.25">
      <c r="A126" s="53">
        <v>120</v>
      </c>
      <c r="B126" s="54" t="s">
        <v>268</v>
      </c>
      <c r="C126" s="55" t="s">
        <v>269</v>
      </c>
      <c r="D126" s="63" t="s">
        <v>31</v>
      </c>
      <c r="E126" s="57">
        <v>7</v>
      </c>
      <c r="F126" s="57">
        <v>5.6</v>
      </c>
      <c r="G126" s="57">
        <v>5</v>
      </c>
      <c r="H126" s="58">
        <f t="shared" si="9"/>
        <v>17.600000000000001</v>
      </c>
      <c r="I126" s="58">
        <f t="shared" si="10"/>
        <v>5.8666666666666671</v>
      </c>
      <c r="J126" s="59">
        <f t="shared" si="11"/>
        <v>120</v>
      </c>
      <c r="K126" s="50"/>
      <c r="Q126" s="122"/>
      <c r="S126" s="123"/>
      <c r="U126" s="123"/>
      <c r="W126" s="123"/>
    </row>
    <row r="127" spans="1:23" s="101" customFormat="1" ht="21" customHeight="1" x14ac:dyDescent="0.25">
      <c r="A127" s="53">
        <v>121</v>
      </c>
      <c r="B127" s="54" t="s">
        <v>177</v>
      </c>
      <c r="C127" s="55" t="s">
        <v>43</v>
      </c>
      <c r="D127" s="63" t="s">
        <v>30</v>
      </c>
      <c r="E127" s="57">
        <v>5.75</v>
      </c>
      <c r="F127" s="57">
        <v>5.8</v>
      </c>
      <c r="G127" s="57">
        <v>6</v>
      </c>
      <c r="H127" s="58">
        <f t="shared" si="9"/>
        <v>17.55</v>
      </c>
      <c r="I127" s="58">
        <f t="shared" si="10"/>
        <v>5.8500000000000005</v>
      </c>
      <c r="J127" s="59">
        <f t="shared" si="11"/>
        <v>121</v>
      </c>
      <c r="K127" s="50"/>
      <c r="Q127" s="122"/>
      <c r="S127" s="123"/>
      <c r="U127" s="123"/>
      <c r="W127" s="123"/>
    </row>
    <row r="128" spans="1:23" s="101" customFormat="1" ht="21" customHeight="1" x14ac:dyDescent="0.25">
      <c r="A128" s="53">
        <v>122</v>
      </c>
      <c r="B128" s="54" t="s">
        <v>240</v>
      </c>
      <c r="C128" s="55" t="s">
        <v>162</v>
      </c>
      <c r="D128" s="63" t="s">
        <v>30</v>
      </c>
      <c r="E128" s="57">
        <v>7.25</v>
      </c>
      <c r="F128" s="57">
        <v>4.3</v>
      </c>
      <c r="G128" s="57">
        <v>6</v>
      </c>
      <c r="H128" s="58">
        <f t="shared" si="9"/>
        <v>17.55</v>
      </c>
      <c r="I128" s="58">
        <f t="shared" si="10"/>
        <v>5.8500000000000005</v>
      </c>
      <c r="J128" s="59">
        <f t="shared" si="11"/>
        <v>121</v>
      </c>
      <c r="K128" s="50"/>
      <c r="Q128" s="122"/>
      <c r="S128" s="123"/>
      <c r="U128" s="123"/>
      <c r="W128" s="123"/>
    </row>
    <row r="129" spans="1:23" s="101" customFormat="1" ht="21" customHeight="1" x14ac:dyDescent="0.25">
      <c r="A129" s="53">
        <v>123</v>
      </c>
      <c r="B129" s="54" t="s">
        <v>171</v>
      </c>
      <c r="C129" s="55" t="s">
        <v>172</v>
      </c>
      <c r="D129" s="63" t="s">
        <v>30</v>
      </c>
      <c r="E129" s="57">
        <v>3.5</v>
      </c>
      <c r="F129" s="57">
        <v>7.3</v>
      </c>
      <c r="G129" s="57">
        <v>6.5</v>
      </c>
      <c r="H129" s="58">
        <f t="shared" si="9"/>
        <v>17.3</v>
      </c>
      <c r="I129" s="58">
        <f t="shared" si="10"/>
        <v>5.7666666666666666</v>
      </c>
      <c r="J129" s="59">
        <f t="shared" si="11"/>
        <v>123</v>
      </c>
      <c r="K129" s="50"/>
      <c r="Q129" s="122"/>
      <c r="S129" s="123"/>
      <c r="U129" s="123"/>
      <c r="W129" s="123"/>
    </row>
    <row r="130" spans="1:23" s="101" customFormat="1" ht="21" customHeight="1" x14ac:dyDescent="0.25">
      <c r="A130" s="53">
        <v>124</v>
      </c>
      <c r="B130" s="54" t="s">
        <v>179</v>
      </c>
      <c r="C130" s="55" t="s">
        <v>79</v>
      </c>
      <c r="D130" s="63" t="s">
        <v>30</v>
      </c>
      <c r="E130" s="57">
        <v>6</v>
      </c>
      <c r="F130" s="57">
        <v>5.8</v>
      </c>
      <c r="G130" s="57">
        <v>5.5</v>
      </c>
      <c r="H130" s="58">
        <f t="shared" si="9"/>
        <v>17.3</v>
      </c>
      <c r="I130" s="58">
        <f t="shared" si="10"/>
        <v>5.7666666666666666</v>
      </c>
      <c r="J130" s="59">
        <f t="shared" si="11"/>
        <v>123</v>
      </c>
      <c r="K130" s="50"/>
      <c r="Q130" s="122"/>
      <c r="S130" s="123"/>
      <c r="U130" s="123"/>
      <c r="W130" s="123"/>
    </row>
    <row r="131" spans="1:23" s="101" customFormat="1" ht="21" customHeight="1" x14ac:dyDescent="0.25">
      <c r="A131" s="53">
        <v>125</v>
      </c>
      <c r="B131" s="54" t="s">
        <v>266</v>
      </c>
      <c r="C131" s="55" t="s">
        <v>261</v>
      </c>
      <c r="D131" s="56" t="s">
        <v>29</v>
      </c>
      <c r="E131" s="57">
        <v>6</v>
      </c>
      <c r="F131" s="57">
        <v>5.8</v>
      </c>
      <c r="G131" s="57">
        <v>5.5</v>
      </c>
      <c r="H131" s="58">
        <f t="shared" si="9"/>
        <v>17.3</v>
      </c>
      <c r="I131" s="58">
        <f t="shared" si="10"/>
        <v>5.7666666666666666</v>
      </c>
      <c r="J131" s="59">
        <f t="shared" si="11"/>
        <v>123</v>
      </c>
      <c r="K131" s="50"/>
      <c r="Q131" s="122"/>
      <c r="S131" s="123"/>
      <c r="U131" s="123"/>
      <c r="W131" s="123"/>
    </row>
    <row r="132" spans="1:23" s="101" customFormat="1" ht="21" customHeight="1" x14ac:dyDescent="0.25">
      <c r="A132" s="53">
        <v>126</v>
      </c>
      <c r="B132" s="54" t="s">
        <v>236</v>
      </c>
      <c r="C132" s="55" t="s">
        <v>191</v>
      </c>
      <c r="D132" s="63" t="s">
        <v>33</v>
      </c>
      <c r="E132" s="57">
        <v>7.25</v>
      </c>
      <c r="F132" s="57">
        <v>3.86</v>
      </c>
      <c r="G132" s="57">
        <v>6</v>
      </c>
      <c r="H132" s="58">
        <f t="shared" si="9"/>
        <v>17.11</v>
      </c>
      <c r="I132" s="58">
        <f t="shared" si="10"/>
        <v>5.7033333333333331</v>
      </c>
      <c r="J132" s="59">
        <f t="shared" si="11"/>
        <v>126</v>
      </c>
      <c r="K132" s="50"/>
      <c r="Q132" s="122"/>
      <c r="S132" s="123"/>
      <c r="U132" s="123"/>
      <c r="W132" s="123"/>
    </row>
    <row r="133" spans="1:23" s="101" customFormat="1" ht="21" customHeight="1" x14ac:dyDescent="0.25">
      <c r="A133" s="53">
        <v>127</v>
      </c>
      <c r="B133" s="54" t="s">
        <v>70</v>
      </c>
      <c r="C133" s="55" t="s">
        <v>39</v>
      </c>
      <c r="D133" s="63" t="s">
        <v>30</v>
      </c>
      <c r="E133" s="57">
        <v>7</v>
      </c>
      <c r="F133" s="57">
        <v>4.5999999999999996</v>
      </c>
      <c r="G133" s="57">
        <v>5.5</v>
      </c>
      <c r="H133" s="58">
        <f t="shared" si="9"/>
        <v>17.100000000000001</v>
      </c>
      <c r="I133" s="58">
        <f t="shared" si="10"/>
        <v>5.7</v>
      </c>
      <c r="J133" s="59">
        <f t="shared" si="11"/>
        <v>127</v>
      </c>
      <c r="K133" s="50"/>
      <c r="Q133" s="122"/>
      <c r="S133" s="123"/>
      <c r="U133" s="123"/>
      <c r="W133" s="123"/>
    </row>
    <row r="134" spans="1:23" s="101" customFormat="1" ht="21" customHeight="1" x14ac:dyDescent="0.25">
      <c r="A134" s="53">
        <v>128</v>
      </c>
      <c r="B134" s="54" t="s">
        <v>260</v>
      </c>
      <c r="C134" s="55" t="s">
        <v>261</v>
      </c>
      <c r="D134" s="63" t="s">
        <v>32</v>
      </c>
      <c r="E134" s="57">
        <v>6.5</v>
      </c>
      <c r="F134" s="57">
        <v>5.45</v>
      </c>
      <c r="G134" s="57">
        <v>5</v>
      </c>
      <c r="H134" s="58">
        <f t="shared" si="9"/>
        <v>16.95</v>
      </c>
      <c r="I134" s="58">
        <f t="shared" si="10"/>
        <v>5.6499999999999995</v>
      </c>
      <c r="J134" s="59">
        <f t="shared" si="11"/>
        <v>128</v>
      </c>
      <c r="K134" s="50"/>
      <c r="Q134" s="122"/>
      <c r="S134" s="123"/>
      <c r="U134" s="123"/>
      <c r="W134" s="123"/>
    </row>
    <row r="135" spans="1:23" s="101" customFormat="1" ht="21" customHeight="1" x14ac:dyDescent="0.25">
      <c r="A135" s="53">
        <v>129</v>
      </c>
      <c r="B135" s="54" t="s">
        <v>221</v>
      </c>
      <c r="C135" s="55" t="s">
        <v>101</v>
      </c>
      <c r="D135" s="63" t="s">
        <v>30</v>
      </c>
      <c r="E135" s="57">
        <v>6.75</v>
      </c>
      <c r="F135" s="57">
        <v>5.0999999999999996</v>
      </c>
      <c r="G135" s="57">
        <v>5</v>
      </c>
      <c r="H135" s="58">
        <f t="shared" ref="H135:H198" si="12">E135+F135+G135</f>
        <v>16.850000000000001</v>
      </c>
      <c r="I135" s="58">
        <f t="shared" ref="I135:I198" si="13">H135/3</f>
        <v>5.6166666666666671</v>
      </c>
      <c r="J135" s="59">
        <f t="shared" ref="J135:J198" si="14">RANK(H135,$H$7:$H$239,0)</f>
        <v>129</v>
      </c>
      <c r="K135" s="50"/>
      <c r="Q135" s="122"/>
      <c r="S135" s="123"/>
      <c r="U135" s="123"/>
      <c r="W135" s="123"/>
    </row>
    <row r="136" spans="1:23" s="101" customFormat="1" ht="21" customHeight="1" x14ac:dyDescent="0.25">
      <c r="A136" s="53">
        <v>130</v>
      </c>
      <c r="B136" s="54" t="s">
        <v>70</v>
      </c>
      <c r="C136" s="55" t="s">
        <v>241</v>
      </c>
      <c r="D136" s="63" t="s">
        <v>30</v>
      </c>
      <c r="E136" s="57">
        <v>7</v>
      </c>
      <c r="F136" s="57">
        <v>4.5999999999999996</v>
      </c>
      <c r="G136" s="57">
        <v>5.2</v>
      </c>
      <c r="H136" s="58">
        <f t="shared" si="12"/>
        <v>16.8</v>
      </c>
      <c r="I136" s="58">
        <f t="shared" si="13"/>
        <v>5.6000000000000005</v>
      </c>
      <c r="J136" s="59">
        <f t="shared" si="14"/>
        <v>130</v>
      </c>
      <c r="K136" s="50"/>
      <c r="Q136" s="122"/>
      <c r="S136" s="123"/>
      <c r="U136" s="123"/>
      <c r="W136" s="123"/>
    </row>
    <row r="137" spans="1:23" s="101" customFormat="1" ht="21" customHeight="1" x14ac:dyDescent="0.25">
      <c r="A137" s="53">
        <v>131</v>
      </c>
      <c r="B137" s="54" t="s">
        <v>247</v>
      </c>
      <c r="C137" s="55" t="s">
        <v>86</v>
      </c>
      <c r="D137" s="63" t="s">
        <v>30</v>
      </c>
      <c r="E137" s="57">
        <v>7.25</v>
      </c>
      <c r="F137" s="57">
        <v>4.55</v>
      </c>
      <c r="G137" s="57">
        <v>5</v>
      </c>
      <c r="H137" s="58">
        <f t="shared" si="12"/>
        <v>16.8</v>
      </c>
      <c r="I137" s="58">
        <f t="shared" si="13"/>
        <v>5.6000000000000005</v>
      </c>
      <c r="J137" s="59">
        <f t="shared" si="14"/>
        <v>130</v>
      </c>
      <c r="K137" s="50"/>
      <c r="Q137" s="122"/>
      <c r="S137" s="123"/>
      <c r="U137" s="123"/>
      <c r="W137" s="123"/>
    </row>
    <row r="138" spans="1:23" s="101" customFormat="1" ht="21" customHeight="1" x14ac:dyDescent="0.25">
      <c r="A138" s="53">
        <v>132</v>
      </c>
      <c r="B138" s="54" t="s">
        <v>56</v>
      </c>
      <c r="C138" s="55" t="s">
        <v>57</v>
      </c>
      <c r="D138" s="63" t="s">
        <v>30</v>
      </c>
      <c r="E138" s="57">
        <v>7</v>
      </c>
      <c r="F138" s="57">
        <v>4.5</v>
      </c>
      <c r="G138" s="57">
        <v>5.2</v>
      </c>
      <c r="H138" s="58">
        <f t="shared" si="12"/>
        <v>16.7</v>
      </c>
      <c r="I138" s="58">
        <f t="shared" si="13"/>
        <v>5.5666666666666664</v>
      </c>
      <c r="J138" s="59">
        <f t="shared" si="14"/>
        <v>132</v>
      </c>
      <c r="K138" s="50"/>
      <c r="Q138" s="122"/>
      <c r="S138" s="123"/>
      <c r="U138" s="123"/>
      <c r="W138" s="123"/>
    </row>
    <row r="139" spans="1:23" s="101" customFormat="1" ht="21" customHeight="1" x14ac:dyDescent="0.25">
      <c r="A139" s="53">
        <v>133</v>
      </c>
      <c r="B139" s="54" t="s">
        <v>215</v>
      </c>
      <c r="C139" s="55" t="s">
        <v>118</v>
      </c>
      <c r="D139" s="56" t="s">
        <v>29</v>
      </c>
      <c r="E139" s="57">
        <v>4.5</v>
      </c>
      <c r="F139" s="57">
        <v>6.7</v>
      </c>
      <c r="G139" s="57">
        <v>5.5</v>
      </c>
      <c r="H139" s="58">
        <f t="shared" si="12"/>
        <v>16.7</v>
      </c>
      <c r="I139" s="58">
        <f t="shared" si="13"/>
        <v>5.5666666666666664</v>
      </c>
      <c r="J139" s="59">
        <f t="shared" si="14"/>
        <v>132</v>
      </c>
      <c r="K139" s="50"/>
      <c r="Q139" s="122"/>
      <c r="S139" s="123"/>
      <c r="U139" s="123"/>
      <c r="W139" s="123"/>
    </row>
    <row r="140" spans="1:23" s="101" customFormat="1" ht="21" customHeight="1" x14ac:dyDescent="0.25">
      <c r="A140" s="53">
        <v>134</v>
      </c>
      <c r="B140" s="54" t="s">
        <v>250</v>
      </c>
      <c r="C140" s="55" t="s">
        <v>101</v>
      </c>
      <c r="D140" s="63" t="s">
        <v>30</v>
      </c>
      <c r="E140" s="57">
        <v>7.75</v>
      </c>
      <c r="F140" s="57">
        <v>3.85</v>
      </c>
      <c r="G140" s="57">
        <v>5</v>
      </c>
      <c r="H140" s="58">
        <f t="shared" si="12"/>
        <v>16.600000000000001</v>
      </c>
      <c r="I140" s="58">
        <f t="shared" si="13"/>
        <v>5.5333333333333341</v>
      </c>
      <c r="J140" s="59">
        <f t="shared" si="14"/>
        <v>134</v>
      </c>
      <c r="K140" s="50"/>
      <c r="Q140" s="122"/>
      <c r="S140" s="123"/>
      <c r="U140" s="123"/>
      <c r="W140" s="123"/>
    </row>
    <row r="141" spans="1:23" s="101" customFormat="1" ht="21" customHeight="1" x14ac:dyDescent="0.25">
      <c r="A141" s="53">
        <v>135</v>
      </c>
      <c r="B141" s="54" t="s">
        <v>184</v>
      </c>
      <c r="C141" s="55" t="s">
        <v>185</v>
      </c>
      <c r="D141" s="63" t="s">
        <v>31</v>
      </c>
      <c r="E141" s="57">
        <v>7</v>
      </c>
      <c r="F141" s="57">
        <v>4</v>
      </c>
      <c r="G141" s="57">
        <v>5.5</v>
      </c>
      <c r="H141" s="58">
        <f t="shared" si="12"/>
        <v>16.5</v>
      </c>
      <c r="I141" s="58">
        <f t="shared" si="13"/>
        <v>5.5</v>
      </c>
      <c r="J141" s="59">
        <f t="shared" si="14"/>
        <v>135</v>
      </c>
      <c r="K141" s="50"/>
      <c r="Q141" s="122"/>
      <c r="S141" s="123"/>
      <c r="U141" s="123"/>
      <c r="W141" s="123"/>
    </row>
    <row r="142" spans="1:23" s="101" customFormat="1" ht="21" customHeight="1" x14ac:dyDescent="0.25">
      <c r="A142" s="53">
        <v>136</v>
      </c>
      <c r="B142" s="54" t="s">
        <v>280</v>
      </c>
      <c r="C142" s="55" t="s">
        <v>166</v>
      </c>
      <c r="D142" s="63" t="s">
        <v>31</v>
      </c>
      <c r="E142" s="57">
        <v>7.25</v>
      </c>
      <c r="F142" s="57">
        <v>4.7</v>
      </c>
      <c r="G142" s="57">
        <v>4.5</v>
      </c>
      <c r="H142" s="58">
        <f t="shared" si="12"/>
        <v>16.45</v>
      </c>
      <c r="I142" s="58">
        <f t="shared" si="13"/>
        <v>5.4833333333333334</v>
      </c>
      <c r="J142" s="59">
        <f t="shared" si="14"/>
        <v>136</v>
      </c>
      <c r="K142" s="50"/>
      <c r="Q142" s="122"/>
      <c r="S142" s="123"/>
      <c r="U142" s="123"/>
      <c r="W142" s="123"/>
    </row>
    <row r="143" spans="1:23" s="101" customFormat="1" ht="21" customHeight="1" x14ac:dyDescent="0.25">
      <c r="A143" s="53">
        <v>137</v>
      </c>
      <c r="B143" s="54" t="s">
        <v>187</v>
      </c>
      <c r="C143" s="55" t="s">
        <v>62</v>
      </c>
      <c r="D143" s="63" t="s">
        <v>33</v>
      </c>
      <c r="E143" s="57">
        <v>7</v>
      </c>
      <c r="F143" s="57">
        <v>3.8</v>
      </c>
      <c r="G143" s="57">
        <v>5.5</v>
      </c>
      <c r="H143" s="58">
        <f t="shared" si="12"/>
        <v>16.3</v>
      </c>
      <c r="I143" s="58">
        <f t="shared" si="13"/>
        <v>5.4333333333333336</v>
      </c>
      <c r="J143" s="59">
        <f t="shared" si="14"/>
        <v>137</v>
      </c>
      <c r="K143" s="50"/>
      <c r="Q143" s="122"/>
      <c r="S143" s="123"/>
      <c r="U143" s="123"/>
      <c r="W143" s="123"/>
    </row>
    <row r="144" spans="1:23" s="101" customFormat="1" ht="21" customHeight="1" x14ac:dyDescent="0.25">
      <c r="A144" s="53">
        <v>138</v>
      </c>
      <c r="B144" s="54" t="s">
        <v>259</v>
      </c>
      <c r="C144" s="55" t="s">
        <v>241</v>
      </c>
      <c r="D144" s="63" t="s">
        <v>32</v>
      </c>
      <c r="E144" s="57">
        <v>7</v>
      </c>
      <c r="F144" s="57">
        <v>4.3</v>
      </c>
      <c r="G144" s="57">
        <v>5</v>
      </c>
      <c r="H144" s="58">
        <f t="shared" si="12"/>
        <v>16.3</v>
      </c>
      <c r="I144" s="58">
        <f t="shared" si="13"/>
        <v>5.4333333333333336</v>
      </c>
      <c r="J144" s="59">
        <f t="shared" si="14"/>
        <v>137</v>
      </c>
      <c r="K144" s="50"/>
      <c r="Q144" s="122"/>
      <c r="S144" s="123"/>
      <c r="U144" s="123"/>
      <c r="W144" s="123"/>
    </row>
    <row r="145" spans="1:23" s="101" customFormat="1" ht="21" customHeight="1" x14ac:dyDescent="0.25">
      <c r="A145" s="53">
        <v>139</v>
      </c>
      <c r="B145" s="54" t="s">
        <v>176</v>
      </c>
      <c r="C145" s="55" t="s">
        <v>55</v>
      </c>
      <c r="D145" s="63" t="s">
        <v>33</v>
      </c>
      <c r="E145" s="57">
        <v>5.25</v>
      </c>
      <c r="F145" s="57">
        <v>6</v>
      </c>
      <c r="G145" s="57">
        <v>5</v>
      </c>
      <c r="H145" s="58">
        <f t="shared" si="12"/>
        <v>16.25</v>
      </c>
      <c r="I145" s="58">
        <f t="shared" si="13"/>
        <v>5.416666666666667</v>
      </c>
      <c r="J145" s="59">
        <f t="shared" si="14"/>
        <v>139</v>
      </c>
      <c r="K145" s="50"/>
      <c r="Q145" s="122"/>
      <c r="S145" s="123"/>
      <c r="U145" s="123"/>
      <c r="W145" s="123"/>
    </row>
    <row r="146" spans="1:23" s="101" customFormat="1" ht="21" customHeight="1" x14ac:dyDescent="0.25">
      <c r="A146" s="53">
        <v>140</v>
      </c>
      <c r="B146" s="54" t="s">
        <v>228</v>
      </c>
      <c r="C146" s="55" t="s">
        <v>92</v>
      </c>
      <c r="D146" s="63" t="s">
        <v>33</v>
      </c>
      <c r="E146" s="57">
        <v>5</v>
      </c>
      <c r="F146" s="57">
        <v>8</v>
      </c>
      <c r="G146" s="57">
        <v>3</v>
      </c>
      <c r="H146" s="58">
        <f t="shared" si="12"/>
        <v>16</v>
      </c>
      <c r="I146" s="58">
        <f t="shared" si="13"/>
        <v>5.333333333333333</v>
      </c>
      <c r="J146" s="59">
        <f t="shared" si="14"/>
        <v>140</v>
      </c>
      <c r="K146" s="50"/>
      <c r="Q146" s="122"/>
      <c r="S146" s="123"/>
      <c r="U146" s="123"/>
      <c r="W146" s="123"/>
    </row>
    <row r="147" spans="1:23" s="101" customFormat="1" ht="21" customHeight="1" x14ac:dyDescent="0.25">
      <c r="A147" s="53">
        <v>141</v>
      </c>
      <c r="B147" s="54" t="s">
        <v>287</v>
      </c>
      <c r="C147" s="55" t="s">
        <v>39</v>
      </c>
      <c r="D147" s="63" t="s">
        <v>32</v>
      </c>
      <c r="E147" s="57">
        <v>8</v>
      </c>
      <c r="F147" s="57">
        <v>2.9</v>
      </c>
      <c r="G147" s="57">
        <v>5</v>
      </c>
      <c r="H147" s="58">
        <f t="shared" si="12"/>
        <v>15.9</v>
      </c>
      <c r="I147" s="58">
        <f t="shared" si="13"/>
        <v>5.3</v>
      </c>
      <c r="J147" s="59">
        <f t="shared" si="14"/>
        <v>141</v>
      </c>
      <c r="K147" s="50"/>
      <c r="Q147" s="122"/>
      <c r="S147" s="123"/>
      <c r="U147" s="123"/>
      <c r="W147" s="123"/>
    </row>
    <row r="148" spans="1:23" s="101" customFormat="1" ht="21" customHeight="1" x14ac:dyDescent="0.25">
      <c r="A148" s="53">
        <v>142</v>
      </c>
      <c r="B148" s="54" t="s">
        <v>100</v>
      </c>
      <c r="C148" s="55" t="s">
        <v>118</v>
      </c>
      <c r="D148" s="63" t="s">
        <v>31</v>
      </c>
      <c r="E148" s="57">
        <v>5.5</v>
      </c>
      <c r="F148" s="57">
        <v>3.35</v>
      </c>
      <c r="G148" s="57">
        <v>7</v>
      </c>
      <c r="H148" s="58">
        <f t="shared" si="12"/>
        <v>15.85</v>
      </c>
      <c r="I148" s="58">
        <f t="shared" si="13"/>
        <v>5.2833333333333332</v>
      </c>
      <c r="J148" s="59">
        <f t="shared" si="14"/>
        <v>142</v>
      </c>
      <c r="K148" s="50"/>
      <c r="Q148" s="122"/>
      <c r="S148" s="123"/>
      <c r="U148" s="123"/>
      <c r="W148" s="123"/>
    </row>
    <row r="149" spans="1:23" s="101" customFormat="1" ht="21" customHeight="1" x14ac:dyDescent="0.25">
      <c r="A149" s="53">
        <v>143</v>
      </c>
      <c r="B149" s="54" t="s">
        <v>68</v>
      </c>
      <c r="C149" s="55" t="s">
        <v>53</v>
      </c>
      <c r="D149" s="63" t="s">
        <v>32</v>
      </c>
      <c r="E149" s="57">
        <v>5.5</v>
      </c>
      <c r="F149" s="57">
        <v>3.7</v>
      </c>
      <c r="G149" s="57">
        <v>6.5</v>
      </c>
      <c r="H149" s="58">
        <f t="shared" si="12"/>
        <v>15.7</v>
      </c>
      <c r="I149" s="58">
        <f t="shared" si="13"/>
        <v>5.2333333333333334</v>
      </c>
      <c r="J149" s="59">
        <f t="shared" si="14"/>
        <v>143</v>
      </c>
      <c r="K149" s="50"/>
      <c r="Q149" s="122"/>
      <c r="S149" s="123"/>
      <c r="U149" s="123"/>
      <c r="W149" s="123"/>
    </row>
    <row r="150" spans="1:23" s="101" customFormat="1" ht="21" customHeight="1" x14ac:dyDescent="0.25">
      <c r="A150" s="53">
        <v>144</v>
      </c>
      <c r="B150" s="54" t="s">
        <v>111</v>
      </c>
      <c r="C150" s="55" t="s">
        <v>112</v>
      </c>
      <c r="D150" s="63" t="s">
        <v>33</v>
      </c>
      <c r="E150" s="57">
        <v>5</v>
      </c>
      <c r="F150" s="57">
        <v>5.5</v>
      </c>
      <c r="G150" s="57">
        <v>5</v>
      </c>
      <c r="H150" s="58">
        <f t="shared" si="12"/>
        <v>15.5</v>
      </c>
      <c r="I150" s="58">
        <f t="shared" si="13"/>
        <v>5.166666666666667</v>
      </c>
      <c r="J150" s="59">
        <f t="shared" si="14"/>
        <v>144</v>
      </c>
      <c r="K150" s="50"/>
      <c r="Q150" s="122"/>
      <c r="S150" s="123"/>
      <c r="U150" s="123"/>
      <c r="W150" s="123"/>
    </row>
    <row r="151" spans="1:23" s="101" customFormat="1" ht="21" customHeight="1" x14ac:dyDescent="0.25">
      <c r="A151" s="53">
        <v>145</v>
      </c>
      <c r="B151" s="54" t="s">
        <v>230</v>
      </c>
      <c r="C151" s="55" t="s">
        <v>231</v>
      </c>
      <c r="D151" s="63" t="s">
        <v>31</v>
      </c>
      <c r="E151" s="57">
        <v>7.5</v>
      </c>
      <c r="F151" s="57">
        <v>2.75</v>
      </c>
      <c r="G151" s="57">
        <v>5.2</v>
      </c>
      <c r="H151" s="58">
        <f t="shared" si="12"/>
        <v>15.45</v>
      </c>
      <c r="I151" s="58">
        <f t="shared" si="13"/>
        <v>5.1499999999999995</v>
      </c>
      <c r="J151" s="59">
        <f t="shared" si="14"/>
        <v>145</v>
      </c>
      <c r="K151" s="50"/>
      <c r="Q151" s="122"/>
      <c r="S151" s="123"/>
      <c r="U151" s="123"/>
      <c r="W151" s="123"/>
    </row>
    <row r="152" spans="1:23" s="101" customFormat="1" ht="21" customHeight="1" x14ac:dyDescent="0.25">
      <c r="A152" s="53">
        <v>146</v>
      </c>
      <c r="B152" s="54" t="s">
        <v>194</v>
      </c>
      <c r="C152" s="55" t="s">
        <v>195</v>
      </c>
      <c r="D152" s="63" t="s">
        <v>30</v>
      </c>
      <c r="E152" s="57">
        <v>2.5</v>
      </c>
      <c r="F152" s="57">
        <v>7.35</v>
      </c>
      <c r="G152" s="57">
        <v>5.5</v>
      </c>
      <c r="H152" s="58">
        <f t="shared" si="12"/>
        <v>15.35</v>
      </c>
      <c r="I152" s="58">
        <f t="shared" si="13"/>
        <v>5.1166666666666663</v>
      </c>
      <c r="J152" s="59">
        <f t="shared" si="14"/>
        <v>146</v>
      </c>
      <c r="K152" s="50"/>
      <c r="Q152" s="122"/>
      <c r="S152" s="123"/>
      <c r="U152" s="123"/>
      <c r="W152" s="123"/>
    </row>
    <row r="153" spans="1:23" s="101" customFormat="1" ht="21" customHeight="1" x14ac:dyDescent="0.25">
      <c r="A153" s="53">
        <v>147</v>
      </c>
      <c r="B153" s="54" t="s">
        <v>318</v>
      </c>
      <c r="C153" s="55" t="s">
        <v>188</v>
      </c>
      <c r="D153" s="63" t="s">
        <v>33</v>
      </c>
      <c r="E153" s="57">
        <v>8</v>
      </c>
      <c r="F153" s="57">
        <v>3.3</v>
      </c>
      <c r="G153" s="57">
        <v>4</v>
      </c>
      <c r="H153" s="58">
        <f t="shared" si="12"/>
        <v>15.3</v>
      </c>
      <c r="I153" s="58">
        <f t="shared" si="13"/>
        <v>5.1000000000000005</v>
      </c>
      <c r="J153" s="59">
        <f t="shared" si="14"/>
        <v>147</v>
      </c>
      <c r="K153" s="50"/>
      <c r="Q153" s="122"/>
      <c r="S153" s="123"/>
      <c r="U153" s="123"/>
      <c r="W153" s="123"/>
    </row>
    <row r="154" spans="1:23" s="101" customFormat="1" ht="21" customHeight="1" x14ac:dyDescent="0.25">
      <c r="A154" s="53">
        <v>148</v>
      </c>
      <c r="B154" s="54" t="s">
        <v>197</v>
      </c>
      <c r="C154" s="55" t="s">
        <v>188</v>
      </c>
      <c r="D154" s="63" t="s">
        <v>31</v>
      </c>
      <c r="E154" s="57">
        <v>5.5</v>
      </c>
      <c r="F154" s="57">
        <v>4.75</v>
      </c>
      <c r="G154" s="57">
        <v>5</v>
      </c>
      <c r="H154" s="58">
        <f t="shared" si="12"/>
        <v>15.25</v>
      </c>
      <c r="I154" s="58">
        <f t="shared" si="13"/>
        <v>5.083333333333333</v>
      </c>
      <c r="J154" s="59">
        <f t="shared" si="14"/>
        <v>148</v>
      </c>
      <c r="K154" s="50"/>
      <c r="Q154" s="122"/>
      <c r="S154" s="123"/>
      <c r="U154" s="123"/>
      <c r="W154" s="123"/>
    </row>
    <row r="155" spans="1:23" s="101" customFormat="1" ht="21" customHeight="1" x14ac:dyDescent="0.25">
      <c r="A155" s="53">
        <v>149</v>
      </c>
      <c r="B155" s="54" t="s">
        <v>270</v>
      </c>
      <c r="C155" s="55" t="s">
        <v>60</v>
      </c>
      <c r="D155" s="63" t="s">
        <v>33</v>
      </c>
      <c r="E155" s="57">
        <v>4.5</v>
      </c>
      <c r="F155" s="57">
        <v>5.75</v>
      </c>
      <c r="G155" s="57">
        <v>5</v>
      </c>
      <c r="H155" s="58">
        <f t="shared" si="12"/>
        <v>15.25</v>
      </c>
      <c r="I155" s="58">
        <f t="shared" si="13"/>
        <v>5.083333333333333</v>
      </c>
      <c r="J155" s="59">
        <f t="shared" si="14"/>
        <v>148</v>
      </c>
      <c r="K155" s="50"/>
      <c r="Q155" s="122"/>
      <c r="S155" s="123"/>
      <c r="U155" s="123"/>
      <c r="W155" s="123"/>
    </row>
    <row r="156" spans="1:23" s="101" customFormat="1" ht="21" customHeight="1" x14ac:dyDescent="0.25">
      <c r="A156" s="53">
        <v>150</v>
      </c>
      <c r="B156" s="54" t="s">
        <v>193</v>
      </c>
      <c r="C156" s="55" t="s">
        <v>37</v>
      </c>
      <c r="D156" s="63" t="s">
        <v>30</v>
      </c>
      <c r="E156" s="57">
        <v>3.5</v>
      </c>
      <c r="F156" s="57">
        <v>6.1</v>
      </c>
      <c r="G156" s="57">
        <v>5.5</v>
      </c>
      <c r="H156" s="58">
        <f t="shared" si="12"/>
        <v>15.1</v>
      </c>
      <c r="I156" s="58">
        <f t="shared" si="13"/>
        <v>5.0333333333333332</v>
      </c>
      <c r="J156" s="59">
        <f t="shared" si="14"/>
        <v>150</v>
      </c>
      <c r="K156" s="50"/>
      <c r="Q156" s="122"/>
      <c r="S156" s="123"/>
      <c r="U156" s="123"/>
      <c r="W156" s="123"/>
    </row>
    <row r="157" spans="1:23" s="101" customFormat="1" ht="21" customHeight="1" x14ac:dyDescent="0.25">
      <c r="A157" s="53">
        <v>151</v>
      </c>
      <c r="B157" s="54" t="s">
        <v>243</v>
      </c>
      <c r="C157" s="55" t="s">
        <v>74</v>
      </c>
      <c r="D157" s="63" t="s">
        <v>30</v>
      </c>
      <c r="E157" s="57">
        <v>6</v>
      </c>
      <c r="F157" s="57">
        <v>3.85</v>
      </c>
      <c r="G157" s="57">
        <v>5.2</v>
      </c>
      <c r="H157" s="58">
        <f t="shared" si="12"/>
        <v>15.05</v>
      </c>
      <c r="I157" s="58">
        <f t="shared" si="13"/>
        <v>5.0166666666666666</v>
      </c>
      <c r="J157" s="59">
        <f t="shared" si="14"/>
        <v>151</v>
      </c>
      <c r="K157" s="50"/>
      <c r="Q157" s="122"/>
      <c r="S157" s="123"/>
      <c r="U157" s="123"/>
      <c r="W157" s="123"/>
    </row>
    <row r="158" spans="1:23" s="101" customFormat="1" ht="21" customHeight="1" x14ac:dyDescent="0.25">
      <c r="A158" s="133">
        <v>152</v>
      </c>
      <c r="B158" s="134" t="s">
        <v>206</v>
      </c>
      <c r="C158" s="135" t="s">
        <v>169</v>
      </c>
      <c r="D158" s="136" t="s">
        <v>31</v>
      </c>
      <c r="E158" s="137">
        <v>5</v>
      </c>
      <c r="F158" s="137">
        <v>3.65</v>
      </c>
      <c r="G158" s="137">
        <v>6.2</v>
      </c>
      <c r="H158" s="138">
        <f t="shared" si="12"/>
        <v>14.850000000000001</v>
      </c>
      <c r="I158" s="138">
        <f t="shared" si="13"/>
        <v>4.95</v>
      </c>
      <c r="J158" s="139">
        <f t="shared" si="14"/>
        <v>152</v>
      </c>
      <c r="K158" s="140">
        <v>1</v>
      </c>
      <c r="Q158" s="122"/>
      <c r="S158" s="123"/>
      <c r="U158" s="123"/>
      <c r="W158" s="123"/>
    </row>
    <row r="159" spans="1:23" s="101" customFormat="1" ht="21" customHeight="1" x14ac:dyDescent="0.25">
      <c r="A159" s="133">
        <v>153</v>
      </c>
      <c r="B159" s="134" t="s">
        <v>203</v>
      </c>
      <c r="C159" s="135" t="s">
        <v>74</v>
      </c>
      <c r="D159" s="136" t="s">
        <v>30</v>
      </c>
      <c r="E159" s="137">
        <v>6</v>
      </c>
      <c r="F159" s="137">
        <v>3.3</v>
      </c>
      <c r="G159" s="137">
        <v>5.5</v>
      </c>
      <c r="H159" s="138">
        <f t="shared" si="12"/>
        <v>14.8</v>
      </c>
      <c r="I159" s="138">
        <f t="shared" si="13"/>
        <v>4.9333333333333336</v>
      </c>
      <c r="J159" s="139">
        <f t="shared" si="14"/>
        <v>153</v>
      </c>
      <c r="K159" s="140">
        <v>2</v>
      </c>
      <c r="Q159" s="122"/>
      <c r="S159" s="123"/>
      <c r="U159" s="123"/>
      <c r="W159" s="123"/>
    </row>
    <row r="160" spans="1:23" s="101" customFormat="1" ht="21" customHeight="1" x14ac:dyDescent="0.25">
      <c r="A160" s="133">
        <v>154</v>
      </c>
      <c r="B160" s="134" t="s">
        <v>223</v>
      </c>
      <c r="C160" s="135" t="s">
        <v>166</v>
      </c>
      <c r="D160" s="136" t="s">
        <v>31</v>
      </c>
      <c r="E160" s="137">
        <v>5</v>
      </c>
      <c r="F160" s="137">
        <v>4.8</v>
      </c>
      <c r="G160" s="137">
        <v>5</v>
      </c>
      <c r="H160" s="138">
        <f t="shared" si="12"/>
        <v>14.8</v>
      </c>
      <c r="I160" s="138">
        <f t="shared" si="13"/>
        <v>4.9333333333333336</v>
      </c>
      <c r="J160" s="139">
        <f t="shared" si="14"/>
        <v>153</v>
      </c>
      <c r="K160" s="140">
        <v>3</v>
      </c>
      <c r="Q160" s="122"/>
      <c r="S160" s="123"/>
      <c r="U160" s="123"/>
      <c r="W160" s="123"/>
    </row>
    <row r="161" spans="1:23" s="101" customFormat="1" ht="21" customHeight="1" x14ac:dyDescent="0.25">
      <c r="A161" s="133">
        <v>155</v>
      </c>
      <c r="B161" s="134" t="s">
        <v>154</v>
      </c>
      <c r="C161" s="135" t="s">
        <v>35</v>
      </c>
      <c r="D161" s="136" t="s">
        <v>33</v>
      </c>
      <c r="E161" s="137">
        <v>6.5</v>
      </c>
      <c r="F161" s="137">
        <v>3.25</v>
      </c>
      <c r="G161" s="137">
        <v>5</v>
      </c>
      <c r="H161" s="138">
        <f t="shared" si="12"/>
        <v>14.75</v>
      </c>
      <c r="I161" s="138">
        <f t="shared" si="13"/>
        <v>4.916666666666667</v>
      </c>
      <c r="J161" s="139">
        <f t="shared" si="14"/>
        <v>155</v>
      </c>
      <c r="K161" s="140">
        <v>4</v>
      </c>
      <c r="Q161" s="122"/>
      <c r="S161" s="123"/>
      <c r="U161" s="123"/>
      <c r="W161" s="123"/>
    </row>
    <row r="162" spans="1:23" s="101" customFormat="1" ht="21" customHeight="1" x14ac:dyDescent="0.25">
      <c r="A162" s="133">
        <v>156</v>
      </c>
      <c r="B162" s="134" t="s">
        <v>228</v>
      </c>
      <c r="C162" s="135" t="s">
        <v>43</v>
      </c>
      <c r="D162" s="136" t="s">
        <v>31</v>
      </c>
      <c r="E162" s="137">
        <v>5</v>
      </c>
      <c r="F162" s="137">
        <v>5.25</v>
      </c>
      <c r="G162" s="137">
        <v>4.5</v>
      </c>
      <c r="H162" s="138">
        <f t="shared" si="12"/>
        <v>14.75</v>
      </c>
      <c r="I162" s="138">
        <f t="shared" si="13"/>
        <v>4.916666666666667</v>
      </c>
      <c r="J162" s="139">
        <f t="shared" si="14"/>
        <v>155</v>
      </c>
      <c r="K162" s="140">
        <v>5</v>
      </c>
      <c r="Q162" s="122"/>
      <c r="S162" s="123"/>
      <c r="U162" s="123"/>
      <c r="W162" s="123"/>
    </row>
    <row r="163" spans="1:23" s="101" customFormat="1" ht="21" customHeight="1" x14ac:dyDescent="0.25">
      <c r="A163" s="133">
        <v>157</v>
      </c>
      <c r="B163" s="134" t="s">
        <v>150</v>
      </c>
      <c r="C163" s="135" t="s">
        <v>151</v>
      </c>
      <c r="D163" s="136" t="s">
        <v>33</v>
      </c>
      <c r="E163" s="137">
        <v>2.5</v>
      </c>
      <c r="F163" s="137">
        <v>6.2</v>
      </c>
      <c r="G163" s="137">
        <v>6</v>
      </c>
      <c r="H163" s="138">
        <f t="shared" si="12"/>
        <v>14.7</v>
      </c>
      <c r="I163" s="138">
        <f t="shared" si="13"/>
        <v>4.8999999999999995</v>
      </c>
      <c r="J163" s="139">
        <f t="shared" si="14"/>
        <v>157</v>
      </c>
      <c r="K163" s="140">
        <v>6</v>
      </c>
      <c r="Q163" s="122"/>
      <c r="S163" s="123"/>
      <c r="U163" s="123"/>
      <c r="W163" s="123"/>
    </row>
    <row r="164" spans="1:23" s="101" customFormat="1" ht="21" customHeight="1" x14ac:dyDescent="0.25">
      <c r="A164" s="133">
        <v>158</v>
      </c>
      <c r="B164" s="134" t="s">
        <v>278</v>
      </c>
      <c r="C164" s="135" t="s">
        <v>72</v>
      </c>
      <c r="D164" s="136" t="s">
        <v>31</v>
      </c>
      <c r="E164" s="137">
        <v>7</v>
      </c>
      <c r="F164" s="137">
        <v>2.65</v>
      </c>
      <c r="G164" s="137">
        <v>5</v>
      </c>
      <c r="H164" s="138">
        <f t="shared" si="12"/>
        <v>14.65</v>
      </c>
      <c r="I164" s="138">
        <f t="shared" si="13"/>
        <v>4.8833333333333337</v>
      </c>
      <c r="J164" s="139">
        <f t="shared" si="14"/>
        <v>158</v>
      </c>
      <c r="K164" s="140">
        <v>7</v>
      </c>
      <c r="Q164" s="122"/>
      <c r="S164" s="123"/>
      <c r="U164" s="123"/>
      <c r="W164" s="123"/>
    </row>
    <row r="165" spans="1:23" s="101" customFormat="1" ht="21" customHeight="1" x14ac:dyDescent="0.25">
      <c r="A165" s="133">
        <v>159</v>
      </c>
      <c r="B165" s="134" t="s">
        <v>303</v>
      </c>
      <c r="C165" s="135" t="s">
        <v>35</v>
      </c>
      <c r="D165" s="136" t="s">
        <v>32</v>
      </c>
      <c r="E165" s="137">
        <v>6</v>
      </c>
      <c r="F165" s="137">
        <v>3.15</v>
      </c>
      <c r="G165" s="137">
        <v>5.5</v>
      </c>
      <c r="H165" s="138">
        <f t="shared" si="12"/>
        <v>14.65</v>
      </c>
      <c r="I165" s="138">
        <f t="shared" si="13"/>
        <v>4.8833333333333337</v>
      </c>
      <c r="J165" s="139">
        <f t="shared" si="14"/>
        <v>158</v>
      </c>
      <c r="K165" s="140">
        <v>8</v>
      </c>
      <c r="Q165" s="122"/>
      <c r="S165" s="123"/>
      <c r="U165" s="123"/>
      <c r="W165" s="123"/>
    </row>
    <row r="166" spans="1:23" s="101" customFormat="1" ht="21" customHeight="1" x14ac:dyDescent="0.25">
      <c r="A166" s="133">
        <v>160</v>
      </c>
      <c r="B166" s="134" t="s">
        <v>104</v>
      </c>
      <c r="C166" s="135" t="s">
        <v>211</v>
      </c>
      <c r="D166" s="136" t="s">
        <v>31</v>
      </c>
      <c r="E166" s="137">
        <v>5</v>
      </c>
      <c r="F166" s="137">
        <v>4.0999999999999996</v>
      </c>
      <c r="G166" s="137">
        <v>5.5</v>
      </c>
      <c r="H166" s="138">
        <f t="shared" si="12"/>
        <v>14.6</v>
      </c>
      <c r="I166" s="138">
        <f t="shared" si="13"/>
        <v>4.8666666666666663</v>
      </c>
      <c r="J166" s="139">
        <f t="shared" si="14"/>
        <v>160</v>
      </c>
      <c r="K166" s="140">
        <v>9</v>
      </c>
      <c r="Q166" s="122"/>
      <c r="S166" s="123"/>
      <c r="U166" s="123"/>
      <c r="W166" s="123"/>
    </row>
    <row r="167" spans="1:23" s="101" customFormat="1" ht="21" customHeight="1" x14ac:dyDescent="0.25">
      <c r="A167" s="133">
        <v>161</v>
      </c>
      <c r="B167" s="134" t="s">
        <v>313</v>
      </c>
      <c r="C167" s="135" t="s">
        <v>39</v>
      </c>
      <c r="D167" s="136" t="s">
        <v>33</v>
      </c>
      <c r="E167" s="137">
        <v>5</v>
      </c>
      <c r="F167" s="137">
        <v>4.55</v>
      </c>
      <c r="G167" s="137">
        <v>5</v>
      </c>
      <c r="H167" s="138">
        <f t="shared" si="12"/>
        <v>14.55</v>
      </c>
      <c r="I167" s="138">
        <f t="shared" si="13"/>
        <v>4.8500000000000005</v>
      </c>
      <c r="J167" s="139">
        <f t="shared" si="14"/>
        <v>161</v>
      </c>
      <c r="K167" s="140">
        <v>10</v>
      </c>
      <c r="Q167" s="122"/>
      <c r="S167" s="123"/>
      <c r="U167" s="123"/>
      <c r="W167" s="123"/>
    </row>
    <row r="168" spans="1:23" s="101" customFormat="1" ht="21" customHeight="1" x14ac:dyDescent="0.25">
      <c r="A168" s="133">
        <v>162</v>
      </c>
      <c r="B168" s="134" t="s">
        <v>263</v>
      </c>
      <c r="C168" s="135" t="s">
        <v>35</v>
      </c>
      <c r="D168" s="136" t="s">
        <v>31</v>
      </c>
      <c r="E168" s="137">
        <v>4</v>
      </c>
      <c r="F168" s="137">
        <v>2.5</v>
      </c>
      <c r="G168" s="137">
        <v>8</v>
      </c>
      <c r="H168" s="138">
        <f t="shared" si="12"/>
        <v>14.5</v>
      </c>
      <c r="I168" s="138">
        <f t="shared" si="13"/>
        <v>4.833333333333333</v>
      </c>
      <c r="J168" s="139">
        <f t="shared" si="14"/>
        <v>162</v>
      </c>
      <c r="K168" s="140">
        <v>11</v>
      </c>
      <c r="Q168" s="122"/>
      <c r="S168" s="123"/>
      <c r="U168" s="123"/>
      <c r="W168" s="123"/>
    </row>
    <row r="169" spans="1:23" s="101" customFormat="1" ht="21" customHeight="1" x14ac:dyDescent="0.25">
      <c r="A169" s="133">
        <v>163</v>
      </c>
      <c r="B169" s="134" t="s">
        <v>213</v>
      </c>
      <c r="C169" s="135" t="s">
        <v>214</v>
      </c>
      <c r="D169" s="136" t="s">
        <v>33</v>
      </c>
      <c r="E169" s="137">
        <v>4.5</v>
      </c>
      <c r="F169" s="137">
        <v>3.7</v>
      </c>
      <c r="G169" s="137">
        <v>6.25</v>
      </c>
      <c r="H169" s="138">
        <f t="shared" si="12"/>
        <v>14.45</v>
      </c>
      <c r="I169" s="138">
        <f t="shared" si="13"/>
        <v>4.8166666666666664</v>
      </c>
      <c r="J169" s="139">
        <f t="shared" si="14"/>
        <v>163</v>
      </c>
      <c r="K169" s="140">
        <v>12</v>
      </c>
      <c r="Q169" s="122"/>
      <c r="S169" s="123"/>
      <c r="U169" s="123"/>
      <c r="W169" s="123"/>
    </row>
    <row r="170" spans="1:23" s="101" customFormat="1" ht="21" customHeight="1" x14ac:dyDescent="0.25">
      <c r="A170" s="133">
        <v>164</v>
      </c>
      <c r="B170" s="134" t="s">
        <v>70</v>
      </c>
      <c r="C170" s="135" t="s">
        <v>39</v>
      </c>
      <c r="D170" s="136" t="s">
        <v>31</v>
      </c>
      <c r="E170" s="137">
        <v>4.5</v>
      </c>
      <c r="F170" s="137">
        <v>4.5999999999999996</v>
      </c>
      <c r="G170" s="137">
        <v>5.25</v>
      </c>
      <c r="H170" s="138">
        <f t="shared" si="12"/>
        <v>14.35</v>
      </c>
      <c r="I170" s="138">
        <f t="shared" si="13"/>
        <v>4.7833333333333332</v>
      </c>
      <c r="J170" s="139">
        <f t="shared" si="14"/>
        <v>164</v>
      </c>
      <c r="K170" s="140">
        <v>13</v>
      </c>
      <c r="Q170" s="122"/>
      <c r="S170" s="123"/>
      <c r="U170" s="123"/>
      <c r="W170" s="123"/>
    </row>
    <row r="171" spans="1:23" s="101" customFormat="1" ht="21" customHeight="1" x14ac:dyDescent="0.25">
      <c r="A171" s="133">
        <v>165</v>
      </c>
      <c r="B171" s="134" t="s">
        <v>265</v>
      </c>
      <c r="C171" s="135" t="s">
        <v>191</v>
      </c>
      <c r="D171" s="136" t="s">
        <v>32</v>
      </c>
      <c r="E171" s="137">
        <v>6</v>
      </c>
      <c r="F171" s="137">
        <v>2.65</v>
      </c>
      <c r="G171" s="137">
        <v>5.5</v>
      </c>
      <c r="H171" s="138">
        <f t="shared" si="12"/>
        <v>14.15</v>
      </c>
      <c r="I171" s="138">
        <f t="shared" si="13"/>
        <v>4.7166666666666668</v>
      </c>
      <c r="J171" s="139">
        <f t="shared" si="14"/>
        <v>165</v>
      </c>
      <c r="K171" s="140">
        <v>14</v>
      </c>
      <c r="Q171" s="122"/>
      <c r="S171" s="123"/>
      <c r="U171" s="123"/>
      <c r="W171" s="123"/>
    </row>
    <row r="172" spans="1:23" s="101" customFormat="1" ht="21" customHeight="1" x14ac:dyDescent="0.25">
      <c r="A172" s="133">
        <v>166</v>
      </c>
      <c r="B172" s="134" t="s">
        <v>281</v>
      </c>
      <c r="C172" s="135" t="s">
        <v>282</v>
      </c>
      <c r="D172" s="136" t="s">
        <v>32</v>
      </c>
      <c r="E172" s="137">
        <v>6.75</v>
      </c>
      <c r="F172" s="137">
        <v>2.9</v>
      </c>
      <c r="G172" s="137">
        <v>4.5</v>
      </c>
      <c r="H172" s="138">
        <f t="shared" si="12"/>
        <v>14.15</v>
      </c>
      <c r="I172" s="138">
        <f t="shared" si="13"/>
        <v>4.7166666666666668</v>
      </c>
      <c r="J172" s="139">
        <f t="shared" si="14"/>
        <v>165</v>
      </c>
      <c r="K172" s="140">
        <v>15</v>
      </c>
      <c r="Q172" s="122"/>
      <c r="S172" s="123"/>
      <c r="U172" s="123"/>
      <c r="W172" s="123"/>
    </row>
    <row r="173" spans="1:23" s="101" customFormat="1" ht="21" customHeight="1" x14ac:dyDescent="0.25">
      <c r="A173" s="133">
        <v>167</v>
      </c>
      <c r="B173" s="134" t="s">
        <v>274</v>
      </c>
      <c r="C173" s="135" t="s">
        <v>166</v>
      </c>
      <c r="D173" s="136" t="s">
        <v>32</v>
      </c>
      <c r="E173" s="137">
        <v>7.5</v>
      </c>
      <c r="F173" s="137">
        <v>1.5</v>
      </c>
      <c r="G173" s="137">
        <v>5</v>
      </c>
      <c r="H173" s="138">
        <f t="shared" si="12"/>
        <v>14</v>
      </c>
      <c r="I173" s="138">
        <f t="shared" si="13"/>
        <v>4.666666666666667</v>
      </c>
      <c r="J173" s="139">
        <f t="shared" si="14"/>
        <v>167</v>
      </c>
      <c r="K173" s="140">
        <v>16</v>
      </c>
      <c r="Q173" s="122"/>
      <c r="S173" s="123"/>
      <c r="U173" s="123"/>
      <c r="W173" s="123"/>
    </row>
    <row r="174" spans="1:23" s="101" customFormat="1" ht="21" customHeight="1" x14ac:dyDescent="0.25">
      <c r="A174" s="133">
        <v>168</v>
      </c>
      <c r="B174" s="134" t="s">
        <v>56</v>
      </c>
      <c r="C174" s="135" t="s">
        <v>183</v>
      </c>
      <c r="D174" s="136" t="s">
        <v>32</v>
      </c>
      <c r="E174" s="137">
        <v>5.5</v>
      </c>
      <c r="F174" s="137">
        <v>3.65</v>
      </c>
      <c r="G174" s="137">
        <v>4.75</v>
      </c>
      <c r="H174" s="138">
        <f t="shared" si="12"/>
        <v>13.9</v>
      </c>
      <c r="I174" s="138">
        <f t="shared" si="13"/>
        <v>4.6333333333333337</v>
      </c>
      <c r="J174" s="139">
        <f t="shared" si="14"/>
        <v>168</v>
      </c>
      <c r="K174" s="140">
        <v>17</v>
      </c>
      <c r="Q174" s="122"/>
      <c r="S174" s="123"/>
      <c r="U174" s="123"/>
      <c r="W174" s="123"/>
    </row>
    <row r="175" spans="1:23" s="101" customFormat="1" ht="21" customHeight="1" x14ac:dyDescent="0.25">
      <c r="A175" s="133">
        <v>169</v>
      </c>
      <c r="B175" s="134" t="s">
        <v>174</v>
      </c>
      <c r="C175" s="135" t="s">
        <v>35</v>
      </c>
      <c r="D175" s="136" t="s">
        <v>33</v>
      </c>
      <c r="E175" s="137">
        <v>5</v>
      </c>
      <c r="F175" s="137">
        <v>3.8</v>
      </c>
      <c r="G175" s="137">
        <v>5</v>
      </c>
      <c r="H175" s="138">
        <f t="shared" si="12"/>
        <v>13.8</v>
      </c>
      <c r="I175" s="138">
        <f t="shared" si="13"/>
        <v>4.6000000000000005</v>
      </c>
      <c r="J175" s="139">
        <f t="shared" si="14"/>
        <v>169</v>
      </c>
      <c r="K175" s="140">
        <v>18</v>
      </c>
      <c r="Q175" s="122"/>
      <c r="S175" s="123"/>
      <c r="U175" s="123"/>
      <c r="W175" s="123"/>
    </row>
    <row r="176" spans="1:23" s="101" customFormat="1" ht="21" customHeight="1" x14ac:dyDescent="0.25">
      <c r="A176" s="133">
        <v>170</v>
      </c>
      <c r="B176" s="134" t="s">
        <v>227</v>
      </c>
      <c r="C176" s="135" t="s">
        <v>65</v>
      </c>
      <c r="D176" s="136" t="s">
        <v>31</v>
      </c>
      <c r="E176" s="137">
        <v>5</v>
      </c>
      <c r="F176" s="137">
        <v>3.8</v>
      </c>
      <c r="G176" s="137">
        <v>5</v>
      </c>
      <c r="H176" s="138">
        <f t="shared" si="12"/>
        <v>13.8</v>
      </c>
      <c r="I176" s="138">
        <f t="shared" si="13"/>
        <v>4.6000000000000005</v>
      </c>
      <c r="J176" s="139">
        <f t="shared" si="14"/>
        <v>169</v>
      </c>
      <c r="K176" s="140">
        <v>19</v>
      </c>
      <c r="Q176" s="122"/>
      <c r="S176" s="123"/>
      <c r="U176" s="123"/>
      <c r="W176" s="123"/>
    </row>
    <row r="177" spans="1:23" s="101" customFormat="1" ht="21" customHeight="1" x14ac:dyDescent="0.25">
      <c r="A177" s="133">
        <v>171</v>
      </c>
      <c r="B177" s="134" t="s">
        <v>285</v>
      </c>
      <c r="C177" s="135" t="s">
        <v>269</v>
      </c>
      <c r="D177" s="136" t="s">
        <v>32</v>
      </c>
      <c r="E177" s="137">
        <v>5</v>
      </c>
      <c r="F177" s="137">
        <v>3.25</v>
      </c>
      <c r="G177" s="137">
        <v>5.5</v>
      </c>
      <c r="H177" s="138">
        <f t="shared" si="12"/>
        <v>13.75</v>
      </c>
      <c r="I177" s="138">
        <f t="shared" si="13"/>
        <v>4.583333333333333</v>
      </c>
      <c r="J177" s="139">
        <f t="shared" si="14"/>
        <v>171</v>
      </c>
      <c r="K177" s="140">
        <v>20</v>
      </c>
      <c r="Q177" s="122"/>
      <c r="S177" s="123"/>
      <c r="U177" s="123"/>
      <c r="W177" s="123"/>
    </row>
    <row r="178" spans="1:23" s="101" customFormat="1" ht="21" customHeight="1" x14ac:dyDescent="0.25">
      <c r="A178" s="133">
        <v>172</v>
      </c>
      <c r="B178" s="134" t="s">
        <v>225</v>
      </c>
      <c r="C178" s="135" t="s">
        <v>114</v>
      </c>
      <c r="D178" s="136" t="s">
        <v>33</v>
      </c>
      <c r="E178" s="137">
        <v>3.5</v>
      </c>
      <c r="F178" s="137">
        <v>4.95</v>
      </c>
      <c r="G178" s="137">
        <v>5.25</v>
      </c>
      <c r="H178" s="138">
        <f t="shared" si="12"/>
        <v>13.7</v>
      </c>
      <c r="I178" s="138">
        <f t="shared" si="13"/>
        <v>4.5666666666666664</v>
      </c>
      <c r="J178" s="139">
        <f t="shared" si="14"/>
        <v>172</v>
      </c>
      <c r="K178" s="140">
        <v>21</v>
      </c>
      <c r="Q178" s="122"/>
      <c r="S178" s="123"/>
      <c r="U178" s="123"/>
      <c r="W178" s="123"/>
    </row>
    <row r="179" spans="1:23" s="101" customFormat="1" ht="21" customHeight="1" x14ac:dyDescent="0.25">
      <c r="A179" s="133">
        <v>173</v>
      </c>
      <c r="B179" s="134" t="s">
        <v>289</v>
      </c>
      <c r="C179" s="135" t="s">
        <v>290</v>
      </c>
      <c r="D179" s="136" t="s">
        <v>32</v>
      </c>
      <c r="E179" s="137">
        <v>5.5</v>
      </c>
      <c r="F179" s="137">
        <v>3.05</v>
      </c>
      <c r="G179" s="137">
        <v>5</v>
      </c>
      <c r="H179" s="138">
        <f t="shared" si="12"/>
        <v>13.55</v>
      </c>
      <c r="I179" s="138">
        <f t="shared" si="13"/>
        <v>4.5166666666666666</v>
      </c>
      <c r="J179" s="139">
        <f t="shared" si="14"/>
        <v>173</v>
      </c>
      <c r="K179" s="140">
        <v>22</v>
      </c>
      <c r="Q179" s="122"/>
      <c r="S179" s="123"/>
      <c r="U179" s="123"/>
      <c r="W179" s="123"/>
    </row>
    <row r="180" spans="1:23" s="101" customFormat="1" ht="21" customHeight="1" x14ac:dyDescent="0.25">
      <c r="A180" s="124">
        <v>174</v>
      </c>
      <c r="B180" s="125" t="s">
        <v>232</v>
      </c>
      <c r="C180" s="126" t="s">
        <v>35</v>
      </c>
      <c r="D180" s="127" t="s">
        <v>31</v>
      </c>
      <c r="E180" s="128">
        <v>6</v>
      </c>
      <c r="F180" s="128">
        <v>2.85</v>
      </c>
      <c r="G180" s="128">
        <v>4.5999999999999996</v>
      </c>
      <c r="H180" s="129">
        <f t="shared" si="12"/>
        <v>13.45</v>
      </c>
      <c r="I180" s="129">
        <f t="shared" si="13"/>
        <v>4.4833333333333334</v>
      </c>
      <c r="J180" s="130">
        <f t="shared" si="14"/>
        <v>174</v>
      </c>
      <c r="K180" s="131">
        <v>23</v>
      </c>
      <c r="Q180" s="122"/>
      <c r="S180" s="123"/>
      <c r="U180" s="123"/>
      <c r="W180" s="123"/>
    </row>
    <row r="181" spans="1:23" s="101" customFormat="1" ht="21" customHeight="1" x14ac:dyDescent="0.25">
      <c r="A181" s="124">
        <v>175</v>
      </c>
      <c r="B181" s="125" t="s">
        <v>293</v>
      </c>
      <c r="C181" s="126" t="s">
        <v>74</v>
      </c>
      <c r="D181" s="127" t="s">
        <v>32</v>
      </c>
      <c r="E181" s="128">
        <v>7</v>
      </c>
      <c r="F181" s="128">
        <v>1.2</v>
      </c>
      <c r="G181" s="128">
        <v>5.25</v>
      </c>
      <c r="H181" s="129">
        <f t="shared" si="12"/>
        <v>13.45</v>
      </c>
      <c r="I181" s="129">
        <f t="shared" si="13"/>
        <v>4.4833333333333334</v>
      </c>
      <c r="J181" s="130">
        <f t="shared" si="14"/>
        <v>174</v>
      </c>
      <c r="K181" s="131">
        <v>24</v>
      </c>
      <c r="Q181" s="122"/>
      <c r="S181" s="123"/>
      <c r="U181" s="123"/>
      <c r="W181" s="123"/>
    </row>
    <row r="182" spans="1:23" s="101" customFormat="1" ht="21" customHeight="1" x14ac:dyDescent="0.25">
      <c r="A182" s="124">
        <v>176</v>
      </c>
      <c r="B182" s="125" t="s">
        <v>242</v>
      </c>
      <c r="C182" s="126" t="s">
        <v>156</v>
      </c>
      <c r="D182" s="127" t="s">
        <v>32</v>
      </c>
      <c r="E182" s="128">
        <v>5</v>
      </c>
      <c r="F182" s="128">
        <v>3</v>
      </c>
      <c r="G182" s="128">
        <v>5.4</v>
      </c>
      <c r="H182" s="129">
        <f t="shared" si="12"/>
        <v>13.4</v>
      </c>
      <c r="I182" s="129">
        <f t="shared" si="13"/>
        <v>4.4666666666666668</v>
      </c>
      <c r="J182" s="130">
        <f t="shared" si="14"/>
        <v>176</v>
      </c>
      <c r="K182" s="131">
        <v>25</v>
      </c>
      <c r="Q182" s="122"/>
      <c r="S182" s="123"/>
      <c r="U182" s="123"/>
      <c r="W182" s="123"/>
    </row>
    <row r="183" spans="1:23" s="101" customFormat="1" ht="21" customHeight="1" x14ac:dyDescent="0.25">
      <c r="A183" s="124">
        <v>177</v>
      </c>
      <c r="B183" s="125" t="s">
        <v>254</v>
      </c>
      <c r="C183" s="126" t="s">
        <v>255</v>
      </c>
      <c r="D183" s="127" t="s">
        <v>32</v>
      </c>
      <c r="E183" s="128">
        <v>4</v>
      </c>
      <c r="F183" s="128">
        <v>3.85</v>
      </c>
      <c r="G183" s="128">
        <v>5.5</v>
      </c>
      <c r="H183" s="129">
        <f t="shared" si="12"/>
        <v>13.35</v>
      </c>
      <c r="I183" s="129">
        <f t="shared" si="13"/>
        <v>4.45</v>
      </c>
      <c r="J183" s="130">
        <f t="shared" si="14"/>
        <v>177</v>
      </c>
      <c r="K183" s="131">
        <v>26</v>
      </c>
      <c r="Q183" s="122"/>
      <c r="S183" s="123"/>
      <c r="U183" s="123"/>
      <c r="W183" s="123"/>
    </row>
    <row r="184" spans="1:23" s="101" customFormat="1" ht="21" customHeight="1" x14ac:dyDescent="0.25">
      <c r="A184" s="124">
        <v>178</v>
      </c>
      <c r="B184" s="125" t="s">
        <v>199</v>
      </c>
      <c r="C184" s="126" t="s">
        <v>108</v>
      </c>
      <c r="D184" s="127" t="s">
        <v>32</v>
      </c>
      <c r="E184" s="128">
        <v>3</v>
      </c>
      <c r="F184" s="128">
        <v>4.5999999999999996</v>
      </c>
      <c r="G184" s="128">
        <v>5.5</v>
      </c>
      <c r="H184" s="129">
        <f t="shared" si="12"/>
        <v>13.1</v>
      </c>
      <c r="I184" s="129">
        <f t="shared" si="13"/>
        <v>4.3666666666666663</v>
      </c>
      <c r="J184" s="130">
        <f t="shared" si="14"/>
        <v>178</v>
      </c>
      <c r="K184" s="131">
        <v>27</v>
      </c>
      <c r="Q184" s="122"/>
      <c r="S184" s="123"/>
      <c r="U184" s="123"/>
      <c r="W184" s="123"/>
    </row>
    <row r="185" spans="1:23" s="101" customFormat="1" ht="21" customHeight="1" x14ac:dyDescent="0.25">
      <c r="A185" s="124">
        <v>179</v>
      </c>
      <c r="B185" s="125" t="s">
        <v>215</v>
      </c>
      <c r="C185" s="126" t="s">
        <v>39</v>
      </c>
      <c r="D185" s="127" t="s">
        <v>31</v>
      </c>
      <c r="E185" s="128">
        <v>5.25</v>
      </c>
      <c r="F185" s="128">
        <v>2.8</v>
      </c>
      <c r="G185" s="128">
        <v>5</v>
      </c>
      <c r="H185" s="129">
        <f t="shared" si="12"/>
        <v>13.05</v>
      </c>
      <c r="I185" s="129">
        <f t="shared" si="13"/>
        <v>4.3500000000000005</v>
      </c>
      <c r="J185" s="130">
        <f t="shared" si="14"/>
        <v>179</v>
      </c>
      <c r="K185" s="131">
        <v>28</v>
      </c>
      <c r="Q185" s="122"/>
      <c r="S185" s="123"/>
      <c r="U185" s="123"/>
      <c r="W185" s="123"/>
    </row>
    <row r="186" spans="1:23" s="101" customFormat="1" ht="21" customHeight="1" x14ac:dyDescent="0.25">
      <c r="A186" s="124">
        <v>180</v>
      </c>
      <c r="B186" s="125" t="s">
        <v>109</v>
      </c>
      <c r="C186" s="126" t="s">
        <v>188</v>
      </c>
      <c r="D186" s="127" t="s">
        <v>33</v>
      </c>
      <c r="E186" s="128">
        <v>3.5</v>
      </c>
      <c r="F186" s="128">
        <v>3.5</v>
      </c>
      <c r="G186" s="128">
        <v>6</v>
      </c>
      <c r="H186" s="129">
        <f t="shared" si="12"/>
        <v>13</v>
      </c>
      <c r="I186" s="129">
        <f t="shared" si="13"/>
        <v>4.333333333333333</v>
      </c>
      <c r="J186" s="130">
        <f t="shared" si="14"/>
        <v>180</v>
      </c>
      <c r="K186" s="131">
        <v>29</v>
      </c>
      <c r="Q186" s="122"/>
      <c r="S186" s="123"/>
      <c r="U186" s="123"/>
      <c r="W186" s="123"/>
    </row>
    <row r="187" spans="1:23" s="101" customFormat="1" ht="21" customHeight="1" x14ac:dyDescent="0.25">
      <c r="A187" s="124">
        <v>181</v>
      </c>
      <c r="B187" s="125" t="s">
        <v>301</v>
      </c>
      <c r="C187" s="126" t="s">
        <v>122</v>
      </c>
      <c r="D187" s="127" t="s">
        <v>32</v>
      </c>
      <c r="E187" s="128">
        <v>6.5</v>
      </c>
      <c r="F187" s="128">
        <v>1.5</v>
      </c>
      <c r="G187" s="128">
        <v>5</v>
      </c>
      <c r="H187" s="129">
        <f t="shared" si="12"/>
        <v>13</v>
      </c>
      <c r="I187" s="129">
        <f t="shared" si="13"/>
        <v>4.333333333333333</v>
      </c>
      <c r="J187" s="130">
        <f t="shared" si="14"/>
        <v>180</v>
      </c>
      <c r="K187" s="131">
        <v>30</v>
      </c>
      <c r="Q187" s="122"/>
      <c r="S187" s="123"/>
      <c r="U187" s="123"/>
      <c r="W187" s="123"/>
    </row>
    <row r="188" spans="1:23" s="101" customFormat="1" ht="21" customHeight="1" x14ac:dyDescent="0.25">
      <c r="A188" s="124">
        <v>182</v>
      </c>
      <c r="B188" s="125" t="s">
        <v>68</v>
      </c>
      <c r="C188" s="126" t="s">
        <v>118</v>
      </c>
      <c r="D188" s="127" t="s">
        <v>32</v>
      </c>
      <c r="E188" s="128">
        <v>6</v>
      </c>
      <c r="F188" s="128">
        <v>2.4</v>
      </c>
      <c r="G188" s="128">
        <v>4.5</v>
      </c>
      <c r="H188" s="129">
        <f t="shared" si="12"/>
        <v>12.9</v>
      </c>
      <c r="I188" s="129">
        <f t="shared" si="13"/>
        <v>4.3</v>
      </c>
      <c r="J188" s="130">
        <f t="shared" si="14"/>
        <v>182</v>
      </c>
      <c r="K188" s="131">
        <v>31</v>
      </c>
      <c r="Q188" s="122"/>
      <c r="S188" s="123"/>
      <c r="U188" s="123"/>
      <c r="W188" s="123"/>
    </row>
    <row r="189" spans="1:23" s="101" customFormat="1" ht="21" customHeight="1" x14ac:dyDescent="0.25">
      <c r="A189" s="124">
        <v>183</v>
      </c>
      <c r="B189" s="125" t="s">
        <v>228</v>
      </c>
      <c r="C189" s="126" t="s">
        <v>166</v>
      </c>
      <c r="D189" s="127" t="s">
        <v>31</v>
      </c>
      <c r="E189" s="128">
        <v>5.5</v>
      </c>
      <c r="F189" s="128">
        <v>2.95</v>
      </c>
      <c r="G189" s="128">
        <v>4.4000000000000004</v>
      </c>
      <c r="H189" s="129">
        <f t="shared" si="12"/>
        <v>12.85</v>
      </c>
      <c r="I189" s="129">
        <f t="shared" si="13"/>
        <v>4.2833333333333332</v>
      </c>
      <c r="J189" s="130">
        <f t="shared" si="14"/>
        <v>183</v>
      </c>
      <c r="K189" s="131">
        <v>32</v>
      </c>
      <c r="Q189" s="122"/>
      <c r="S189" s="123"/>
      <c r="U189" s="123"/>
      <c r="W189" s="123"/>
    </row>
    <row r="190" spans="1:23" s="101" customFormat="1" ht="21" customHeight="1" x14ac:dyDescent="0.25">
      <c r="A190" s="124">
        <v>184</v>
      </c>
      <c r="B190" s="125" t="s">
        <v>229</v>
      </c>
      <c r="C190" s="126" t="s">
        <v>118</v>
      </c>
      <c r="D190" s="127" t="s">
        <v>31</v>
      </c>
      <c r="E190" s="128">
        <v>4</v>
      </c>
      <c r="F190" s="128">
        <v>4.45</v>
      </c>
      <c r="G190" s="128">
        <v>4.4000000000000004</v>
      </c>
      <c r="H190" s="129">
        <f t="shared" si="12"/>
        <v>12.85</v>
      </c>
      <c r="I190" s="129">
        <f t="shared" si="13"/>
        <v>4.2833333333333332</v>
      </c>
      <c r="J190" s="130">
        <f t="shared" si="14"/>
        <v>183</v>
      </c>
      <c r="K190" s="131">
        <v>33</v>
      </c>
      <c r="Q190" s="122"/>
      <c r="S190" s="123"/>
      <c r="U190" s="123"/>
      <c r="W190" s="123"/>
    </row>
    <row r="191" spans="1:23" s="101" customFormat="1" ht="21" customHeight="1" x14ac:dyDescent="0.25">
      <c r="A191" s="124">
        <v>185</v>
      </c>
      <c r="B191" s="125" t="s">
        <v>266</v>
      </c>
      <c r="C191" s="126" t="s">
        <v>269</v>
      </c>
      <c r="D191" s="127" t="s">
        <v>33</v>
      </c>
      <c r="E191" s="128">
        <v>3</v>
      </c>
      <c r="F191" s="128">
        <v>3.85</v>
      </c>
      <c r="G191" s="128">
        <v>6</v>
      </c>
      <c r="H191" s="129">
        <f t="shared" si="12"/>
        <v>12.85</v>
      </c>
      <c r="I191" s="129">
        <f t="shared" si="13"/>
        <v>4.2833333333333332</v>
      </c>
      <c r="J191" s="130">
        <f t="shared" si="14"/>
        <v>183</v>
      </c>
      <c r="K191" s="131">
        <v>34</v>
      </c>
      <c r="Q191" s="122"/>
      <c r="S191" s="123"/>
      <c r="U191" s="123"/>
      <c r="W191" s="123"/>
    </row>
    <row r="192" spans="1:23" s="101" customFormat="1" ht="21" customHeight="1" x14ac:dyDescent="0.25">
      <c r="A192" s="124">
        <v>186</v>
      </c>
      <c r="B192" s="125" t="s">
        <v>186</v>
      </c>
      <c r="C192" s="126" t="s">
        <v>120</v>
      </c>
      <c r="D192" s="127" t="s">
        <v>33</v>
      </c>
      <c r="E192" s="128">
        <v>2.5</v>
      </c>
      <c r="F192" s="128">
        <v>4.3</v>
      </c>
      <c r="G192" s="128">
        <v>6</v>
      </c>
      <c r="H192" s="129">
        <f t="shared" si="12"/>
        <v>12.8</v>
      </c>
      <c r="I192" s="129">
        <f t="shared" si="13"/>
        <v>4.2666666666666666</v>
      </c>
      <c r="J192" s="130">
        <f t="shared" si="14"/>
        <v>186</v>
      </c>
      <c r="K192" s="131">
        <v>35</v>
      </c>
      <c r="Q192" s="122"/>
      <c r="S192" s="123"/>
      <c r="U192" s="123"/>
      <c r="W192" s="123"/>
    </row>
    <row r="193" spans="1:23" s="101" customFormat="1" ht="21" customHeight="1" x14ac:dyDescent="0.25">
      <c r="A193" s="124">
        <v>187</v>
      </c>
      <c r="B193" s="125" t="s">
        <v>286</v>
      </c>
      <c r="C193" s="126" t="s">
        <v>211</v>
      </c>
      <c r="D193" s="127" t="s">
        <v>32</v>
      </c>
      <c r="E193" s="128">
        <v>4.75</v>
      </c>
      <c r="F193" s="128">
        <v>2.5</v>
      </c>
      <c r="G193" s="128">
        <v>5.5</v>
      </c>
      <c r="H193" s="129">
        <f t="shared" si="12"/>
        <v>12.75</v>
      </c>
      <c r="I193" s="129">
        <f t="shared" si="13"/>
        <v>4.25</v>
      </c>
      <c r="J193" s="130">
        <f t="shared" si="14"/>
        <v>187</v>
      </c>
      <c r="K193" s="131">
        <v>36</v>
      </c>
      <c r="Q193" s="122"/>
      <c r="S193" s="123"/>
      <c r="U193" s="123"/>
      <c r="W193" s="123"/>
    </row>
    <row r="194" spans="1:23" s="101" customFormat="1" ht="21" customHeight="1" x14ac:dyDescent="0.25">
      <c r="A194" s="124">
        <v>188</v>
      </c>
      <c r="B194" s="125" t="s">
        <v>254</v>
      </c>
      <c r="C194" s="126" t="s">
        <v>305</v>
      </c>
      <c r="D194" s="127" t="s">
        <v>32</v>
      </c>
      <c r="E194" s="128">
        <v>5.5</v>
      </c>
      <c r="F194" s="128">
        <v>2</v>
      </c>
      <c r="G194" s="128">
        <v>5.2</v>
      </c>
      <c r="H194" s="129">
        <f t="shared" si="12"/>
        <v>12.7</v>
      </c>
      <c r="I194" s="129">
        <f t="shared" si="13"/>
        <v>4.2333333333333334</v>
      </c>
      <c r="J194" s="130">
        <f t="shared" si="14"/>
        <v>188</v>
      </c>
      <c r="K194" s="131">
        <v>37</v>
      </c>
      <c r="Q194" s="122"/>
      <c r="S194" s="123"/>
      <c r="U194" s="123"/>
      <c r="W194" s="123"/>
    </row>
    <row r="195" spans="1:23" s="101" customFormat="1" ht="21" customHeight="1" x14ac:dyDescent="0.25">
      <c r="A195" s="124">
        <v>189</v>
      </c>
      <c r="B195" s="125" t="s">
        <v>125</v>
      </c>
      <c r="C195" s="126" t="s">
        <v>39</v>
      </c>
      <c r="D195" s="127" t="s">
        <v>31</v>
      </c>
      <c r="E195" s="128">
        <v>4</v>
      </c>
      <c r="F195" s="128">
        <v>3.6</v>
      </c>
      <c r="G195" s="128">
        <v>5</v>
      </c>
      <c r="H195" s="129">
        <f t="shared" si="12"/>
        <v>12.6</v>
      </c>
      <c r="I195" s="129">
        <f t="shared" si="13"/>
        <v>4.2</v>
      </c>
      <c r="J195" s="130">
        <f t="shared" si="14"/>
        <v>189</v>
      </c>
      <c r="K195" s="131">
        <v>38</v>
      </c>
      <c r="Q195" s="122"/>
      <c r="S195" s="123"/>
      <c r="U195" s="123"/>
      <c r="W195" s="123"/>
    </row>
    <row r="196" spans="1:23" s="101" customFormat="1" ht="21" customHeight="1" x14ac:dyDescent="0.25">
      <c r="A196" s="124">
        <v>190</v>
      </c>
      <c r="B196" s="125" t="s">
        <v>262</v>
      </c>
      <c r="C196" s="126" t="s">
        <v>39</v>
      </c>
      <c r="D196" s="127" t="s">
        <v>31</v>
      </c>
      <c r="E196" s="128">
        <v>1</v>
      </c>
      <c r="F196" s="128">
        <v>3.5</v>
      </c>
      <c r="G196" s="128">
        <v>8</v>
      </c>
      <c r="H196" s="129">
        <f t="shared" si="12"/>
        <v>12.5</v>
      </c>
      <c r="I196" s="129">
        <f t="shared" si="13"/>
        <v>4.166666666666667</v>
      </c>
      <c r="J196" s="130">
        <f t="shared" si="14"/>
        <v>190</v>
      </c>
      <c r="K196" s="131">
        <v>39</v>
      </c>
      <c r="Q196" s="122"/>
      <c r="S196" s="123"/>
      <c r="U196" s="123"/>
      <c r="W196" s="123"/>
    </row>
    <row r="197" spans="1:23" s="101" customFormat="1" ht="21" customHeight="1" x14ac:dyDescent="0.25">
      <c r="A197" s="124">
        <v>191</v>
      </c>
      <c r="B197" s="125" t="s">
        <v>258</v>
      </c>
      <c r="C197" s="126" t="s">
        <v>97</v>
      </c>
      <c r="D197" s="127" t="s">
        <v>32</v>
      </c>
      <c r="E197" s="128">
        <v>4.5</v>
      </c>
      <c r="F197" s="128">
        <v>2.95</v>
      </c>
      <c r="G197" s="128">
        <v>5</v>
      </c>
      <c r="H197" s="129">
        <f t="shared" si="12"/>
        <v>12.45</v>
      </c>
      <c r="I197" s="129">
        <f t="shared" si="13"/>
        <v>4.1499999999999995</v>
      </c>
      <c r="J197" s="130">
        <f t="shared" si="14"/>
        <v>191</v>
      </c>
      <c r="K197" s="131">
        <v>40</v>
      </c>
      <c r="Q197" s="122"/>
      <c r="S197" s="123"/>
      <c r="U197" s="123"/>
      <c r="W197" s="123"/>
    </row>
    <row r="198" spans="1:23" s="101" customFormat="1" ht="21" customHeight="1" x14ac:dyDescent="0.25">
      <c r="A198" s="124">
        <v>192</v>
      </c>
      <c r="B198" s="125" t="s">
        <v>267</v>
      </c>
      <c r="C198" s="126" t="s">
        <v>57</v>
      </c>
      <c r="D198" s="127" t="s">
        <v>31</v>
      </c>
      <c r="E198" s="128">
        <v>5</v>
      </c>
      <c r="F198" s="128">
        <v>2.4500000000000002</v>
      </c>
      <c r="G198" s="128">
        <v>5</v>
      </c>
      <c r="H198" s="129">
        <f t="shared" si="12"/>
        <v>12.45</v>
      </c>
      <c r="I198" s="129">
        <f t="shared" si="13"/>
        <v>4.1499999999999995</v>
      </c>
      <c r="J198" s="130">
        <f t="shared" si="14"/>
        <v>191</v>
      </c>
      <c r="K198" s="131">
        <v>41</v>
      </c>
      <c r="Q198" s="122"/>
      <c r="S198" s="123"/>
      <c r="U198" s="123"/>
      <c r="W198" s="123"/>
    </row>
    <row r="199" spans="1:23" s="101" customFormat="1" ht="21" customHeight="1" x14ac:dyDescent="0.25">
      <c r="A199" s="124">
        <v>193</v>
      </c>
      <c r="B199" s="125" t="s">
        <v>275</v>
      </c>
      <c r="C199" s="126" t="s">
        <v>35</v>
      </c>
      <c r="D199" s="127" t="s">
        <v>32</v>
      </c>
      <c r="E199" s="128">
        <v>5.75</v>
      </c>
      <c r="F199" s="128">
        <v>1.7</v>
      </c>
      <c r="G199" s="128">
        <v>5</v>
      </c>
      <c r="H199" s="129">
        <f t="shared" ref="H199:H239" si="15">E199+F199+G199</f>
        <v>12.45</v>
      </c>
      <c r="I199" s="129">
        <f t="shared" ref="I199:I239" si="16">H199/3</f>
        <v>4.1499999999999995</v>
      </c>
      <c r="J199" s="130">
        <f t="shared" ref="J199:J239" si="17">RANK(H199,$H$7:$H$239,0)</f>
        <v>191</v>
      </c>
      <c r="K199" s="131">
        <v>42</v>
      </c>
      <c r="Q199" s="122"/>
      <c r="S199" s="123"/>
      <c r="U199" s="123"/>
      <c r="W199" s="123"/>
    </row>
    <row r="200" spans="1:23" s="101" customFormat="1" ht="21" customHeight="1" x14ac:dyDescent="0.25">
      <c r="A200" s="124">
        <v>194</v>
      </c>
      <c r="B200" s="125" t="s">
        <v>109</v>
      </c>
      <c r="C200" s="126" t="s">
        <v>39</v>
      </c>
      <c r="D200" s="127" t="s">
        <v>32</v>
      </c>
      <c r="E200" s="128">
        <v>4.5</v>
      </c>
      <c r="F200" s="128">
        <v>3.1</v>
      </c>
      <c r="G200" s="128">
        <v>4.75</v>
      </c>
      <c r="H200" s="129">
        <f t="shared" si="15"/>
        <v>12.35</v>
      </c>
      <c r="I200" s="129">
        <f t="shared" si="16"/>
        <v>4.1166666666666663</v>
      </c>
      <c r="J200" s="130">
        <f t="shared" si="17"/>
        <v>194</v>
      </c>
      <c r="K200" s="131">
        <v>43</v>
      </c>
      <c r="Q200" s="122"/>
      <c r="S200" s="123"/>
      <c r="U200" s="123"/>
      <c r="W200" s="123"/>
    </row>
    <row r="201" spans="1:23" s="101" customFormat="1" ht="21" customHeight="1" x14ac:dyDescent="0.25">
      <c r="A201" s="124">
        <v>195</v>
      </c>
      <c r="B201" s="125" t="s">
        <v>300</v>
      </c>
      <c r="C201" s="126" t="s">
        <v>162</v>
      </c>
      <c r="D201" s="127" t="s">
        <v>32</v>
      </c>
      <c r="E201" s="128">
        <v>5</v>
      </c>
      <c r="F201" s="128">
        <v>1.3</v>
      </c>
      <c r="G201" s="128">
        <v>6</v>
      </c>
      <c r="H201" s="129">
        <f t="shared" si="15"/>
        <v>12.3</v>
      </c>
      <c r="I201" s="129">
        <f t="shared" si="16"/>
        <v>4.1000000000000005</v>
      </c>
      <c r="J201" s="130">
        <f t="shared" si="17"/>
        <v>195</v>
      </c>
      <c r="K201" s="131">
        <v>44</v>
      </c>
      <c r="Q201" s="122"/>
      <c r="S201" s="123"/>
      <c r="U201" s="123"/>
      <c r="W201" s="123"/>
    </row>
    <row r="202" spans="1:23" s="101" customFormat="1" ht="21" customHeight="1" x14ac:dyDescent="0.25">
      <c r="A202" s="124">
        <v>196</v>
      </c>
      <c r="B202" s="125" t="s">
        <v>186</v>
      </c>
      <c r="C202" s="126" t="s">
        <v>210</v>
      </c>
      <c r="D202" s="127" t="s">
        <v>31</v>
      </c>
      <c r="E202" s="128">
        <v>4</v>
      </c>
      <c r="F202" s="128">
        <v>3.25</v>
      </c>
      <c r="G202" s="128">
        <v>5</v>
      </c>
      <c r="H202" s="129">
        <f t="shared" si="15"/>
        <v>12.25</v>
      </c>
      <c r="I202" s="129">
        <f t="shared" si="16"/>
        <v>4.083333333333333</v>
      </c>
      <c r="J202" s="130">
        <f t="shared" si="17"/>
        <v>196</v>
      </c>
      <c r="K202" s="131">
        <v>45</v>
      </c>
      <c r="Q202" s="122"/>
      <c r="S202" s="123"/>
      <c r="U202" s="123"/>
      <c r="W202" s="123"/>
    </row>
    <row r="203" spans="1:23" s="101" customFormat="1" ht="21" customHeight="1" x14ac:dyDescent="0.25">
      <c r="A203" s="124">
        <v>197</v>
      </c>
      <c r="B203" s="125" t="s">
        <v>180</v>
      </c>
      <c r="C203" s="126" t="s">
        <v>57</v>
      </c>
      <c r="D203" s="127" t="s">
        <v>31</v>
      </c>
      <c r="E203" s="128">
        <v>5</v>
      </c>
      <c r="F203" s="128">
        <v>2.2000000000000002</v>
      </c>
      <c r="G203" s="128">
        <v>5</v>
      </c>
      <c r="H203" s="129">
        <f t="shared" si="15"/>
        <v>12.2</v>
      </c>
      <c r="I203" s="129">
        <f t="shared" si="16"/>
        <v>4.0666666666666664</v>
      </c>
      <c r="J203" s="130">
        <f t="shared" si="17"/>
        <v>197</v>
      </c>
      <c r="K203" s="131">
        <v>46</v>
      </c>
      <c r="Q203" s="122"/>
      <c r="S203" s="123"/>
      <c r="U203" s="123"/>
      <c r="W203" s="123"/>
    </row>
    <row r="204" spans="1:23" s="101" customFormat="1" ht="21" customHeight="1" x14ac:dyDescent="0.25">
      <c r="A204" s="124">
        <v>198</v>
      </c>
      <c r="B204" s="125" t="s">
        <v>316</v>
      </c>
      <c r="C204" s="126" t="s">
        <v>46</v>
      </c>
      <c r="D204" s="127" t="s">
        <v>33</v>
      </c>
      <c r="E204" s="128">
        <v>2.5</v>
      </c>
      <c r="F204" s="128">
        <v>6.1</v>
      </c>
      <c r="G204" s="128">
        <v>3.5</v>
      </c>
      <c r="H204" s="129">
        <f t="shared" si="15"/>
        <v>12.1</v>
      </c>
      <c r="I204" s="129">
        <f t="shared" si="16"/>
        <v>4.0333333333333332</v>
      </c>
      <c r="J204" s="130">
        <f t="shared" si="17"/>
        <v>198</v>
      </c>
      <c r="K204" s="131">
        <v>47</v>
      </c>
      <c r="Q204" s="122"/>
      <c r="S204" s="123"/>
      <c r="U204" s="123"/>
      <c r="W204" s="123"/>
    </row>
    <row r="205" spans="1:23" s="101" customFormat="1" ht="21" customHeight="1" x14ac:dyDescent="0.25">
      <c r="A205" s="124">
        <v>199</v>
      </c>
      <c r="B205" s="125" t="s">
        <v>288</v>
      </c>
      <c r="C205" s="126" t="s">
        <v>65</v>
      </c>
      <c r="D205" s="127" t="s">
        <v>32</v>
      </c>
      <c r="E205" s="128">
        <v>6</v>
      </c>
      <c r="F205" s="128">
        <v>1.4</v>
      </c>
      <c r="G205" s="128">
        <v>4.5</v>
      </c>
      <c r="H205" s="129">
        <f t="shared" si="15"/>
        <v>11.9</v>
      </c>
      <c r="I205" s="129">
        <f t="shared" si="16"/>
        <v>3.9666666666666668</v>
      </c>
      <c r="J205" s="130">
        <f t="shared" si="17"/>
        <v>199</v>
      </c>
      <c r="K205" s="131">
        <v>48</v>
      </c>
      <c r="Q205" s="122"/>
      <c r="S205" s="123"/>
      <c r="U205" s="123"/>
      <c r="W205" s="123"/>
    </row>
    <row r="206" spans="1:23" s="101" customFormat="1" ht="21" customHeight="1" x14ac:dyDescent="0.25">
      <c r="A206" s="124">
        <v>200</v>
      </c>
      <c r="B206" s="125" t="s">
        <v>40</v>
      </c>
      <c r="C206" s="126" t="s">
        <v>249</v>
      </c>
      <c r="D206" s="127" t="s">
        <v>31</v>
      </c>
      <c r="E206" s="128">
        <v>4.5</v>
      </c>
      <c r="F206" s="128">
        <v>2.65</v>
      </c>
      <c r="G206" s="128">
        <v>4.5</v>
      </c>
      <c r="H206" s="129">
        <f t="shared" si="15"/>
        <v>11.65</v>
      </c>
      <c r="I206" s="129">
        <f t="shared" si="16"/>
        <v>3.8833333333333333</v>
      </c>
      <c r="J206" s="130">
        <f t="shared" si="17"/>
        <v>200</v>
      </c>
      <c r="K206" s="131">
        <v>49</v>
      </c>
      <c r="Q206" s="122"/>
      <c r="S206" s="123"/>
      <c r="U206" s="123"/>
      <c r="W206" s="123"/>
    </row>
    <row r="207" spans="1:23" s="101" customFormat="1" ht="21" customHeight="1" x14ac:dyDescent="0.25">
      <c r="A207" s="124">
        <v>201</v>
      </c>
      <c r="B207" s="125" t="s">
        <v>310</v>
      </c>
      <c r="C207" s="126" t="s">
        <v>311</v>
      </c>
      <c r="D207" s="127" t="s">
        <v>32</v>
      </c>
      <c r="E207" s="128">
        <v>4</v>
      </c>
      <c r="F207" s="128">
        <v>1.65</v>
      </c>
      <c r="G207" s="128">
        <v>6</v>
      </c>
      <c r="H207" s="129">
        <f t="shared" si="15"/>
        <v>11.65</v>
      </c>
      <c r="I207" s="129">
        <f t="shared" si="16"/>
        <v>3.8833333333333333</v>
      </c>
      <c r="J207" s="130">
        <f t="shared" si="17"/>
        <v>200</v>
      </c>
      <c r="K207" s="131">
        <v>50</v>
      </c>
      <c r="Q207" s="122"/>
      <c r="S207" s="123"/>
      <c r="U207" s="123"/>
      <c r="W207" s="123"/>
    </row>
    <row r="208" spans="1:23" s="101" customFormat="1" ht="21" customHeight="1" x14ac:dyDescent="0.25">
      <c r="A208" s="124">
        <v>202</v>
      </c>
      <c r="B208" s="125" t="s">
        <v>271</v>
      </c>
      <c r="C208" s="126" t="s">
        <v>35</v>
      </c>
      <c r="D208" s="127" t="s">
        <v>31</v>
      </c>
      <c r="E208" s="128">
        <v>6</v>
      </c>
      <c r="F208" s="128">
        <v>0.6</v>
      </c>
      <c r="G208" s="128">
        <v>5</v>
      </c>
      <c r="H208" s="129">
        <f t="shared" si="15"/>
        <v>11.6</v>
      </c>
      <c r="I208" s="129">
        <f t="shared" si="16"/>
        <v>3.8666666666666667</v>
      </c>
      <c r="J208" s="130">
        <f t="shared" si="17"/>
        <v>202</v>
      </c>
      <c r="K208" s="131">
        <v>51</v>
      </c>
      <c r="Q208" s="122"/>
      <c r="S208" s="123"/>
      <c r="U208" s="123"/>
      <c r="W208" s="123"/>
    </row>
    <row r="209" spans="1:23" s="101" customFormat="1" ht="21" customHeight="1" x14ac:dyDescent="0.25">
      <c r="A209" s="124">
        <v>203</v>
      </c>
      <c r="B209" s="125" t="s">
        <v>266</v>
      </c>
      <c r="C209" s="126" t="s">
        <v>144</v>
      </c>
      <c r="D209" s="127" t="s">
        <v>33</v>
      </c>
      <c r="E209" s="128">
        <v>1</v>
      </c>
      <c r="F209" s="128">
        <v>5.55</v>
      </c>
      <c r="G209" s="128">
        <v>5</v>
      </c>
      <c r="H209" s="129">
        <f t="shared" si="15"/>
        <v>11.55</v>
      </c>
      <c r="I209" s="129">
        <f t="shared" si="16"/>
        <v>3.85</v>
      </c>
      <c r="J209" s="130">
        <f t="shared" si="17"/>
        <v>203</v>
      </c>
      <c r="K209" s="131">
        <v>52</v>
      </c>
      <c r="Q209" s="122"/>
      <c r="S209" s="123"/>
      <c r="U209" s="123"/>
      <c r="W209" s="123"/>
    </row>
    <row r="210" spans="1:23" s="101" customFormat="1" ht="21" customHeight="1" x14ac:dyDescent="0.25">
      <c r="A210" s="124">
        <v>204</v>
      </c>
      <c r="B210" s="125" t="s">
        <v>264</v>
      </c>
      <c r="C210" s="126" t="s">
        <v>62</v>
      </c>
      <c r="D210" s="127" t="s">
        <v>31</v>
      </c>
      <c r="E210" s="128">
        <v>4.5</v>
      </c>
      <c r="F210" s="128">
        <v>0.8</v>
      </c>
      <c r="G210" s="128">
        <v>6</v>
      </c>
      <c r="H210" s="129">
        <f t="shared" si="15"/>
        <v>11.3</v>
      </c>
      <c r="I210" s="129">
        <f t="shared" si="16"/>
        <v>3.7666666666666671</v>
      </c>
      <c r="J210" s="130">
        <f t="shared" si="17"/>
        <v>204</v>
      </c>
      <c r="K210" s="131">
        <v>53</v>
      </c>
      <c r="Q210" s="122"/>
      <c r="S210" s="123"/>
      <c r="U210" s="123"/>
      <c r="W210" s="123"/>
    </row>
    <row r="211" spans="1:23" s="101" customFormat="1" ht="21" customHeight="1" x14ac:dyDescent="0.25">
      <c r="A211" s="124">
        <v>205</v>
      </c>
      <c r="B211" s="125" t="s">
        <v>234</v>
      </c>
      <c r="C211" s="126" t="s">
        <v>235</v>
      </c>
      <c r="D211" s="127" t="s">
        <v>32</v>
      </c>
      <c r="E211" s="128">
        <v>4</v>
      </c>
      <c r="F211" s="128">
        <v>1.55</v>
      </c>
      <c r="G211" s="128">
        <v>5.2</v>
      </c>
      <c r="H211" s="129">
        <f t="shared" si="15"/>
        <v>10.75</v>
      </c>
      <c r="I211" s="129">
        <f t="shared" si="16"/>
        <v>3.5833333333333335</v>
      </c>
      <c r="J211" s="130">
        <f t="shared" si="17"/>
        <v>205</v>
      </c>
      <c r="K211" s="131">
        <v>54</v>
      </c>
      <c r="Q211" s="122"/>
      <c r="S211" s="123"/>
      <c r="U211" s="123"/>
      <c r="W211" s="123"/>
    </row>
    <row r="212" spans="1:23" s="101" customFormat="1" ht="21" customHeight="1" x14ac:dyDescent="0.25">
      <c r="A212" s="124">
        <v>206</v>
      </c>
      <c r="B212" s="125" t="s">
        <v>292</v>
      </c>
      <c r="C212" s="126" t="s">
        <v>191</v>
      </c>
      <c r="D212" s="127" t="s">
        <v>33</v>
      </c>
      <c r="E212" s="128">
        <v>4.5</v>
      </c>
      <c r="F212" s="128">
        <v>1.7</v>
      </c>
      <c r="G212" s="128">
        <v>4.5</v>
      </c>
      <c r="H212" s="129">
        <f t="shared" si="15"/>
        <v>10.7</v>
      </c>
      <c r="I212" s="129">
        <f t="shared" si="16"/>
        <v>3.5666666666666664</v>
      </c>
      <c r="J212" s="130">
        <f t="shared" si="17"/>
        <v>206</v>
      </c>
      <c r="K212" s="131">
        <v>55</v>
      </c>
      <c r="Q212" s="122"/>
      <c r="S212" s="123"/>
      <c r="U212" s="123"/>
      <c r="W212" s="123"/>
    </row>
    <row r="213" spans="1:23" s="60" customFormat="1" ht="21" customHeight="1" x14ac:dyDescent="0.25">
      <c r="A213" s="124">
        <v>207</v>
      </c>
      <c r="B213" s="125" t="s">
        <v>180</v>
      </c>
      <c r="C213" s="126" t="s">
        <v>269</v>
      </c>
      <c r="D213" s="127" t="s">
        <v>33</v>
      </c>
      <c r="E213" s="128">
        <v>4</v>
      </c>
      <c r="F213" s="128">
        <v>1.65</v>
      </c>
      <c r="G213" s="128">
        <v>5</v>
      </c>
      <c r="H213" s="129">
        <f t="shared" si="15"/>
        <v>10.65</v>
      </c>
      <c r="I213" s="129">
        <f t="shared" si="16"/>
        <v>3.5500000000000003</v>
      </c>
      <c r="J213" s="130">
        <f t="shared" si="17"/>
        <v>207</v>
      </c>
      <c r="K213" s="131">
        <v>56</v>
      </c>
      <c r="Q213" s="61"/>
      <c r="S213" s="62"/>
      <c r="U213" s="62"/>
      <c r="W213" s="62"/>
    </row>
    <row r="214" spans="1:23" s="60" customFormat="1" ht="21" customHeight="1" x14ac:dyDescent="0.25">
      <c r="A214" s="124">
        <v>208</v>
      </c>
      <c r="B214" s="125" t="s">
        <v>56</v>
      </c>
      <c r="C214" s="126" t="s">
        <v>135</v>
      </c>
      <c r="D214" s="127" t="s">
        <v>33</v>
      </c>
      <c r="E214" s="128">
        <v>4</v>
      </c>
      <c r="F214" s="128">
        <v>1.6</v>
      </c>
      <c r="G214" s="128">
        <v>5</v>
      </c>
      <c r="H214" s="129">
        <f t="shared" si="15"/>
        <v>10.6</v>
      </c>
      <c r="I214" s="129">
        <f t="shared" si="16"/>
        <v>3.5333333333333332</v>
      </c>
      <c r="J214" s="130">
        <f t="shared" si="17"/>
        <v>208</v>
      </c>
      <c r="K214" s="131">
        <v>57</v>
      </c>
      <c r="Q214" s="61"/>
      <c r="S214" s="62"/>
      <c r="U214" s="62"/>
      <c r="W214" s="62"/>
    </row>
    <row r="215" spans="1:23" s="60" customFormat="1" ht="21" customHeight="1" x14ac:dyDescent="0.25">
      <c r="A215" s="124">
        <v>209</v>
      </c>
      <c r="B215" s="125" t="s">
        <v>277</v>
      </c>
      <c r="C215" s="126" t="s">
        <v>67</v>
      </c>
      <c r="D215" s="127" t="s">
        <v>31</v>
      </c>
      <c r="E215" s="128">
        <v>4</v>
      </c>
      <c r="F215" s="128">
        <v>1.6</v>
      </c>
      <c r="G215" s="128">
        <v>5</v>
      </c>
      <c r="H215" s="129">
        <f t="shared" si="15"/>
        <v>10.6</v>
      </c>
      <c r="I215" s="129">
        <f t="shared" si="16"/>
        <v>3.5333333333333332</v>
      </c>
      <c r="J215" s="130">
        <f t="shared" si="17"/>
        <v>208</v>
      </c>
      <c r="K215" s="131">
        <v>58</v>
      </c>
      <c r="Q215" s="61"/>
      <c r="S215" s="62"/>
      <c r="U215" s="62"/>
      <c r="W215" s="62"/>
    </row>
    <row r="216" spans="1:23" s="101" customFormat="1" ht="21" customHeight="1" x14ac:dyDescent="0.25">
      <c r="A216" s="124">
        <v>210</v>
      </c>
      <c r="B216" s="125" t="s">
        <v>312</v>
      </c>
      <c r="C216" s="126" t="s">
        <v>132</v>
      </c>
      <c r="D216" s="127" t="s">
        <v>32</v>
      </c>
      <c r="E216" s="128">
        <v>5</v>
      </c>
      <c r="F216" s="128">
        <v>0.8</v>
      </c>
      <c r="G216" s="128">
        <v>4.5999999999999996</v>
      </c>
      <c r="H216" s="129">
        <f t="shared" si="15"/>
        <v>10.399999999999999</v>
      </c>
      <c r="I216" s="129">
        <f t="shared" si="16"/>
        <v>3.4666666666666663</v>
      </c>
      <c r="J216" s="130">
        <f t="shared" si="17"/>
        <v>210</v>
      </c>
      <c r="K216" s="131">
        <v>59</v>
      </c>
      <c r="Q216" s="122"/>
      <c r="S216" s="123"/>
      <c r="U216" s="123"/>
      <c r="W216" s="123"/>
    </row>
    <row r="217" spans="1:23" s="60" customFormat="1" ht="21" customHeight="1" x14ac:dyDescent="0.25">
      <c r="A217" s="124">
        <v>211</v>
      </c>
      <c r="B217" s="125" t="s">
        <v>304</v>
      </c>
      <c r="C217" s="126" t="s">
        <v>169</v>
      </c>
      <c r="D217" s="127" t="s">
        <v>32</v>
      </c>
      <c r="E217" s="128">
        <v>3</v>
      </c>
      <c r="F217" s="128">
        <v>2.7</v>
      </c>
      <c r="G217" s="128">
        <v>4.5999999999999996</v>
      </c>
      <c r="H217" s="129">
        <f t="shared" si="15"/>
        <v>10.3</v>
      </c>
      <c r="I217" s="129">
        <f t="shared" si="16"/>
        <v>3.4333333333333336</v>
      </c>
      <c r="J217" s="130">
        <f t="shared" si="17"/>
        <v>211</v>
      </c>
      <c r="K217" s="131">
        <v>60</v>
      </c>
      <c r="Q217" s="61"/>
      <c r="S217" s="62"/>
      <c r="U217" s="62"/>
      <c r="W217" s="62"/>
    </row>
    <row r="218" spans="1:23" s="60" customFormat="1" ht="21" customHeight="1" x14ac:dyDescent="0.25">
      <c r="A218" s="124">
        <v>212</v>
      </c>
      <c r="B218" s="125" t="s">
        <v>70</v>
      </c>
      <c r="C218" s="126" t="s">
        <v>181</v>
      </c>
      <c r="D218" s="127" t="s">
        <v>32</v>
      </c>
      <c r="E218" s="128">
        <v>3</v>
      </c>
      <c r="F218" s="128">
        <v>2.65</v>
      </c>
      <c r="G218" s="128">
        <v>4.5</v>
      </c>
      <c r="H218" s="129">
        <f t="shared" si="15"/>
        <v>10.15</v>
      </c>
      <c r="I218" s="129">
        <f t="shared" si="16"/>
        <v>3.3833333333333333</v>
      </c>
      <c r="J218" s="130">
        <f t="shared" si="17"/>
        <v>212</v>
      </c>
      <c r="K218" s="131">
        <v>61</v>
      </c>
      <c r="Q218" s="61"/>
      <c r="S218" s="62"/>
      <c r="U218" s="62"/>
      <c r="W218" s="62"/>
    </row>
    <row r="219" spans="1:23" s="60" customFormat="1" ht="21" customHeight="1" x14ac:dyDescent="0.25">
      <c r="A219" s="124">
        <v>213</v>
      </c>
      <c r="B219" s="125" t="s">
        <v>294</v>
      </c>
      <c r="C219" s="126" t="s">
        <v>50</v>
      </c>
      <c r="D219" s="127" t="s">
        <v>32</v>
      </c>
      <c r="E219" s="128">
        <v>5</v>
      </c>
      <c r="F219" s="128">
        <v>0.8</v>
      </c>
      <c r="G219" s="128">
        <v>4.25</v>
      </c>
      <c r="H219" s="129">
        <f t="shared" si="15"/>
        <v>10.050000000000001</v>
      </c>
      <c r="I219" s="129">
        <f t="shared" si="16"/>
        <v>3.35</v>
      </c>
      <c r="J219" s="130">
        <f t="shared" si="17"/>
        <v>213</v>
      </c>
      <c r="K219" s="131">
        <v>62</v>
      </c>
      <c r="Q219" s="61"/>
      <c r="S219" s="62"/>
      <c r="U219" s="62"/>
      <c r="W219" s="62"/>
    </row>
    <row r="220" spans="1:23" s="60" customFormat="1" ht="21" customHeight="1" x14ac:dyDescent="0.25">
      <c r="A220" s="124">
        <v>214</v>
      </c>
      <c r="B220" s="125" t="s">
        <v>244</v>
      </c>
      <c r="C220" s="126" t="s">
        <v>62</v>
      </c>
      <c r="D220" s="127" t="s">
        <v>31</v>
      </c>
      <c r="E220" s="128">
        <v>1.5</v>
      </c>
      <c r="F220" s="128">
        <v>3.1</v>
      </c>
      <c r="G220" s="128">
        <v>5.4</v>
      </c>
      <c r="H220" s="129">
        <f t="shared" si="15"/>
        <v>10</v>
      </c>
      <c r="I220" s="129">
        <f t="shared" si="16"/>
        <v>3.3333333333333335</v>
      </c>
      <c r="J220" s="130">
        <f t="shared" si="17"/>
        <v>214</v>
      </c>
      <c r="K220" s="131">
        <v>63</v>
      </c>
      <c r="Q220" s="61"/>
      <c r="S220" s="62"/>
      <c r="U220" s="62"/>
      <c r="W220" s="62"/>
    </row>
    <row r="221" spans="1:23" s="101" customFormat="1" ht="21" customHeight="1" x14ac:dyDescent="0.25">
      <c r="A221" s="124">
        <v>215</v>
      </c>
      <c r="B221" s="125" t="s">
        <v>299</v>
      </c>
      <c r="C221" s="126" t="s">
        <v>41</v>
      </c>
      <c r="D221" s="127" t="s">
        <v>32</v>
      </c>
      <c r="E221" s="128">
        <v>3</v>
      </c>
      <c r="F221" s="128">
        <v>3</v>
      </c>
      <c r="G221" s="128">
        <v>4</v>
      </c>
      <c r="H221" s="129">
        <f t="shared" si="15"/>
        <v>10</v>
      </c>
      <c r="I221" s="129">
        <f t="shared" si="16"/>
        <v>3.3333333333333335</v>
      </c>
      <c r="J221" s="130">
        <f t="shared" si="17"/>
        <v>214</v>
      </c>
      <c r="K221" s="131">
        <v>64</v>
      </c>
      <c r="Q221" s="122"/>
      <c r="S221" s="123"/>
      <c r="U221" s="123"/>
      <c r="W221" s="123"/>
    </row>
    <row r="222" spans="1:23" s="60" customFormat="1" ht="21" customHeight="1" x14ac:dyDescent="0.25">
      <c r="A222" s="124">
        <v>216</v>
      </c>
      <c r="B222" s="125" t="s">
        <v>296</v>
      </c>
      <c r="C222" s="126" t="s">
        <v>297</v>
      </c>
      <c r="D222" s="127" t="s">
        <v>32</v>
      </c>
      <c r="E222" s="128">
        <v>3.5</v>
      </c>
      <c r="F222" s="128">
        <v>2.4</v>
      </c>
      <c r="G222" s="128">
        <v>4</v>
      </c>
      <c r="H222" s="129">
        <f t="shared" si="15"/>
        <v>9.9</v>
      </c>
      <c r="I222" s="129">
        <f t="shared" si="16"/>
        <v>3.3000000000000003</v>
      </c>
      <c r="J222" s="130">
        <f t="shared" si="17"/>
        <v>216</v>
      </c>
      <c r="K222" s="131">
        <v>65</v>
      </c>
      <c r="Q222" s="61"/>
      <c r="S222" s="62"/>
      <c r="U222" s="62"/>
      <c r="W222" s="62"/>
    </row>
    <row r="223" spans="1:23" s="60" customFormat="1" ht="21" customHeight="1" x14ac:dyDescent="0.25">
      <c r="A223" s="124">
        <v>217</v>
      </c>
      <c r="B223" s="125" t="s">
        <v>256</v>
      </c>
      <c r="C223" s="126" t="s">
        <v>257</v>
      </c>
      <c r="D223" s="127" t="s">
        <v>31</v>
      </c>
      <c r="E223" s="128">
        <v>1</v>
      </c>
      <c r="F223" s="128">
        <v>2.15</v>
      </c>
      <c r="G223" s="128">
        <v>6.5</v>
      </c>
      <c r="H223" s="129">
        <f t="shared" si="15"/>
        <v>9.65</v>
      </c>
      <c r="I223" s="129">
        <f t="shared" si="16"/>
        <v>3.2166666666666668</v>
      </c>
      <c r="J223" s="130">
        <f t="shared" si="17"/>
        <v>217</v>
      </c>
      <c r="K223" s="131">
        <v>66</v>
      </c>
      <c r="Q223" s="61"/>
      <c r="S223" s="62"/>
      <c r="U223" s="62"/>
      <c r="W223" s="62"/>
    </row>
    <row r="224" spans="1:23" s="60" customFormat="1" ht="21" customHeight="1" x14ac:dyDescent="0.25">
      <c r="A224" s="124">
        <v>218</v>
      </c>
      <c r="B224" s="125" t="s">
        <v>161</v>
      </c>
      <c r="C224" s="126" t="s">
        <v>162</v>
      </c>
      <c r="D224" s="127" t="s">
        <v>33</v>
      </c>
      <c r="E224" s="128">
        <v>0.5</v>
      </c>
      <c r="F224" s="128">
        <v>5.05</v>
      </c>
      <c r="G224" s="128">
        <v>3.5</v>
      </c>
      <c r="H224" s="129">
        <f t="shared" si="15"/>
        <v>9.0500000000000007</v>
      </c>
      <c r="I224" s="129">
        <f t="shared" si="16"/>
        <v>3.0166666666666671</v>
      </c>
      <c r="J224" s="130">
        <f t="shared" si="17"/>
        <v>218</v>
      </c>
      <c r="K224" s="131">
        <v>67</v>
      </c>
      <c r="Q224" s="61"/>
      <c r="S224" s="62"/>
      <c r="U224" s="62"/>
      <c r="W224" s="62"/>
    </row>
    <row r="225" spans="1:23" s="60" customFormat="1" ht="21" customHeight="1" x14ac:dyDescent="0.25">
      <c r="A225" s="124">
        <v>219</v>
      </c>
      <c r="B225" s="125" t="s">
        <v>100</v>
      </c>
      <c r="C225" s="126" t="s">
        <v>55</v>
      </c>
      <c r="D225" s="127" t="s">
        <v>31</v>
      </c>
      <c r="E225" s="128">
        <v>1.5</v>
      </c>
      <c r="F225" s="128">
        <v>3.15</v>
      </c>
      <c r="G225" s="128">
        <v>4.4000000000000004</v>
      </c>
      <c r="H225" s="129">
        <f t="shared" si="15"/>
        <v>9.0500000000000007</v>
      </c>
      <c r="I225" s="129">
        <f t="shared" si="16"/>
        <v>3.0166666666666671</v>
      </c>
      <c r="J225" s="130">
        <f t="shared" si="17"/>
        <v>218</v>
      </c>
      <c r="K225" s="131">
        <v>68</v>
      </c>
      <c r="Q225" s="61"/>
      <c r="S225" s="62"/>
      <c r="U225" s="62"/>
      <c r="W225" s="62"/>
    </row>
    <row r="226" spans="1:23" s="60" customFormat="1" ht="21" customHeight="1" x14ac:dyDescent="0.25">
      <c r="A226" s="124">
        <v>220</v>
      </c>
      <c r="B226" s="125" t="s">
        <v>291</v>
      </c>
      <c r="C226" s="126" t="s">
        <v>241</v>
      </c>
      <c r="D226" s="127" t="s">
        <v>32</v>
      </c>
      <c r="E226" s="128">
        <v>3</v>
      </c>
      <c r="F226" s="128">
        <v>2.8</v>
      </c>
      <c r="G226" s="128">
        <v>3</v>
      </c>
      <c r="H226" s="129">
        <f t="shared" si="15"/>
        <v>8.8000000000000007</v>
      </c>
      <c r="I226" s="129">
        <f t="shared" si="16"/>
        <v>2.9333333333333336</v>
      </c>
      <c r="J226" s="130">
        <f t="shared" si="17"/>
        <v>220</v>
      </c>
      <c r="K226" s="131">
        <v>69</v>
      </c>
      <c r="Q226" s="61"/>
      <c r="S226" s="62"/>
      <c r="U226" s="62"/>
      <c r="W226" s="62"/>
    </row>
    <row r="227" spans="1:23" s="60" customFormat="1" ht="21" customHeight="1" x14ac:dyDescent="0.25">
      <c r="A227" s="124">
        <v>221</v>
      </c>
      <c r="B227" s="125" t="s">
        <v>71</v>
      </c>
      <c r="C227" s="126" t="s">
        <v>72</v>
      </c>
      <c r="D227" s="127" t="s">
        <v>31</v>
      </c>
      <c r="E227" s="128">
        <v>1</v>
      </c>
      <c r="F227" s="128">
        <v>3</v>
      </c>
      <c r="G227" s="128">
        <v>4.5</v>
      </c>
      <c r="H227" s="129">
        <f t="shared" si="15"/>
        <v>8.5</v>
      </c>
      <c r="I227" s="129">
        <f t="shared" si="16"/>
        <v>2.8333333333333335</v>
      </c>
      <c r="J227" s="130">
        <f t="shared" si="17"/>
        <v>221</v>
      </c>
      <c r="K227" s="131">
        <v>70</v>
      </c>
      <c r="Q227" s="61"/>
      <c r="S227" s="62"/>
      <c r="U227" s="62"/>
      <c r="W227" s="62"/>
    </row>
    <row r="228" spans="1:23" s="60" customFormat="1" ht="21" customHeight="1" x14ac:dyDescent="0.25">
      <c r="A228" s="124">
        <v>222</v>
      </c>
      <c r="B228" s="125" t="s">
        <v>295</v>
      </c>
      <c r="C228" s="126" t="s">
        <v>55</v>
      </c>
      <c r="D228" s="127" t="s">
        <v>32</v>
      </c>
      <c r="E228" s="128">
        <v>2.5</v>
      </c>
      <c r="F228" s="128">
        <v>1.95</v>
      </c>
      <c r="G228" s="128">
        <v>4</v>
      </c>
      <c r="H228" s="129">
        <f t="shared" si="15"/>
        <v>8.4499999999999993</v>
      </c>
      <c r="I228" s="129">
        <f t="shared" si="16"/>
        <v>2.8166666666666664</v>
      </c>
      <c r="J228" s="130">
        <f t="shared" si="17"/>
        <v>222</v>
      </c>
      <c r="K228" s="131">
        <v>71</v>
      </c>
      <c r="Q228" s="61"/>
      <c r="S228" s="62"/>
      <c r="U228" s="62"/>
      <c r="W228" s="62"/>
    </row>
    <row r="229" spans="1:23" s="101" customFormat="1" ht="21" customHeight="1" x14ac:dyDescent="0.25">
      <c r="A229" s="124">
        <v>223</v>
      </c>
      <c r="B229" s="125" t="s">
        <v>116</v>
      </c>
      <c r="C229" s="126" t="s">
        <v>138</v>
      </c>
      <c r="D229" s="127" t="s">
        <v>31</v>
      </c>
      <c r="E229" s="128">
        <v>3.5</v>
      </c>
      <c r="F229" s="128">
        <v>0.8</v>
      </c>
      <c r="G229" s="128">
        <v>4</v>
      </c>
      <c r="H229" s="129">
        <f t="shared" si="15"/>
        <v>8.3000000000000007</v>
      </c>
      <c r="I229" s="129">
        <f t="shared" si="16"/>
        <v>2.7666666666666671</v>
      </c>
      <c r="J229" s="130">
        <f t="shared" si="17"/>
        <v>223</v>
      </c>
      <c r="K229" s="131">
        <v>72</v>
      </c>
      <c r="Q229" s="122"/>
      <c r="S229" s="123"/>
      <c r="U229" s="123"/>
      <c r="W229" s="123"/>
    </row>
    <row r="230" spans="1:23" s="60" customFormat="1" ht="21" customHeight="1" x14ac:dyDescent="0.25">
      <c r="A230" s="124">
        <v>224</v>
      </c>
      <c r="B230" s="125" t="s">
        <v>198</v>
      </c>
      <c r="C230" s="126" t="s">
        <v>188</v>
      </c>
      <c r="D230" s="127" t="s">
        <v>33</v>
      </c>
      <c r="E230" s="128">
        <v>1</v>
      </c>
      <c r="F230" s="128">
        <v>2.15</v>
      </c>
      <c r="G230" s="128">
        <v>5</v>
      </c>
      <c r="H230" s="129">
        <f t="shared" si="15"/>
        <v>8.15</v>
      </c>
      <c r="I230" s="129">
        <f t="shared" si="16"/>
        <v>2.7166666666666668</v>
      </c>
      <c r="J230" s="130">
        <f t="shared" si="17"/>
        <v>224</v>
      </c>
      <c r="K230" s="131">
        <v>73</v>
      </c>
      <c r="Q230" s="61"/>
      <c r="S230" s="62"/>
      <c r="U230" s="62"/>
      <c r="W230" s="62"/>
    </row>
    <row r="231" spans="1:23" s="60" customFormat="1" ht="21" customHeight="1" x14ac:dyDescent="0.25">
      <c r="A231" s="124">
        <v>225</v>
      </c>
      <c r="B231" s="125" t="s">
        <v>284</v>
      </c>
      <c r="C231" s="126" t="s">
        <v>39</v>
      </c>
      <c r="D231" s="127" t="s">
        <v>32</v>
      </c>
      <c r="E231" s="128">
        <v>3.5</v>
      </c>
      <c r="F231" s="128">
        <v>1.2</v>
      </c>
      <c r="G231" s="128">
        <v>3</v>
      </c>
      <c r="H231" s="129">
        <f t="shared" si="15"/>
        <v>7.7</v>
      </c>
      <c r="I231" s="129">
        <f t="shared" si="16"/>
        <v>2.5666666666666669</v>
      </c>
      <c r="J231" s="130">
        <f t="shared" si="17"/>
        <v>225</v>
      </c>
      <c r="K231" s="131">
        <v>74</v>
      </c>
      <c r="Q231" s="61"/>
      <c r="S231" s="62"/>
      <c r="U231" s="62"/>
      <c r="W231" s="62"/>
    </row>
    <row r="232" spans="1:23" s="60" customFormat="1" ht="21" customHeight="1" x14ac:dyDescent="0.25">
      <c r="A232" s="124">
        <v>226</v>
      </c>
      <c r="B232" s="125" t="s">
        <v>276</v>
      </c>
      <c r="C232" s="126" t="s">
        <v>255</v>
      </c>
      <c r="D232" s="127" t="s">
        <v>33</v>
      </c>
      <c r="E232" s="128">
        <v>1</v>
      </c>
      <c r="F232" s="128">
        <v>1.25</v>
      </c>
      <c r="G232" s="128">
        <v>5</v>
      </c>
      <c r="H232" s="129">
        <f t="shared" si="15"/>
        <v>7.25</v>
      </c>
      <c r="I232" s="129">
        <f t="shared" si="16"/>
        <v>2.4166666666666665</v>
      </c>
      <c r="J232" s="130">
        <f t="shared" si="17"/>
        <v>226</v>
      </c>
      <c r="K232" s="131">
        <v>75</v>
      </c>
      <c r="Q232" s="61"/>
      <c r="S232" s="62"/>
      <c r="U232" s="62"/>
      <c r="W232" s="62"/>
    </row>
    <row r="233" spans="1:23" s="101" customFormat="1" ht="21" customHeight="1" x14ac:dyDescent="0.25">
      <c r="A233" s="124">
        <v>227</v>
      </c>
      <c r="B233" s="125" t="s">
        <v>314</v>
      </c>
      <c r="C233" s="126" t="s">
        <v>147</v>
      </c>
      <c r="D233" s="127" t="s">
        <v>33</v>
      </c>
      <c r="E233" s="128">
        <v>1</v>
      </c>
      <c r="F233" s="128">
        <v>1</v>
      </c>
      <c r="G233" s="128">
        <v>5.2</v>
      </c>
      <c r="H233" s="129">
        <f t="shared" si="15"/>
        <v>7.2</v>
      </c>
      <c r="I233" s="129">
        <f t="shared" si="16"/>
        <v>2.4</v>
      </c>
      <c r="J233" s="130">
        <f t="shared" si="17"/>
        <v>227</v>
      </c>
      <c r="K233" s="131">
        <v>76</v>
      </c>
      <c r="Q233" s="122"/>
      <c r="S233" s="123"/>
      <c r="U233" s="123"/>
      <c r="W233" s="123"/>
    </row>
    <row r="234" spans="1:23" s="101" customFormat="1" ht="21" customHeight="1" x14ac:dyDescent="0.25">
      <c r="A234" s="124">
        <v>228</v>
      </c>
      <c r="B234" s="125" t="s">
        <v>302</v>
      </c>
      <c r="C234" s="126" t="s">
        <v>72</v>
      </c>
      <c r="D234" s="127" t="s">
        <v>32</v>
      </c>
      <c r="E234" s="128">
        <v>1.5</v>
      </c>
      <c r="F234" s="128">
        <v>1.65</v>
      </c>
      <c r="G234" s="128">
        <v>4</v>
      </c>
      <c r="H234" s="129">
        <f t="shared" si="15"/>
        <v>7.15</v>
      </c>
      <c r="I234" s="129">
        <f t="shared" si="16"/>
        <v>2.3833333333333333</v>
      </c>
      <c r="J234" s="130">
        <f t="shared" si="17"/>
        <v>228</v>
      </c>
      <c r="K234" s="131">
        <v>77</v>
      </c>
      <c r="Q234" s="122"/>
      <c r="S234" s="123"/>
      <c r="U234" s="123"/>
      <c r="W234" s="123"/>
    </row>
    <row r="235" spans="1:23" s="101" customFormat="1" ht="21" customHeight="1" x14ac:dyDescent="0.25">
      <c r="A235" s="124">
        <v>229</v>
      </c>
      <c r="B235" s="125" t="s">
        <v>78</v>
      </c>
      <c r="C235" s="126" t="s">
        <v>212</v>
      </c>
      <c r="D235" s="127" t="s">
        <v>33</v>
      </c>
      <c r="E235" s="128">
        <v>0</v>
      </c>
      <c r="F235" s="128">
        <v>1.6</v>
      </c>
      <c r="G235" s="128">
        <v>5</v>
      </c>
      <c r="H235" s="129">
        <f t="shared" si="15"/>
        <v>6.6</v>
      </c>
      <c r="I235" s="129">
        <f t="shared" si="16"/>
        <v>2.1999999999999997</v>
      </c>
      <c r="J235" s="130">
        <f t="shared" si="17"/>
        <v>229</v>
      </c>
      <c r="K235" s="131">
        <v>78</v>
      </c>
      <c r="Q235" s="122"/>
      <c r="S235" s="123"/>
      <c r="U235" s="123"/>
      <c r="W235" s="123"/>
    </row>
    <row r="236" spans="1:23" s="101" customFormat="1" ht="21" customHeight="1" x14ac:dyDescent="0.25">
      <c r="A236" s="124">
        <v>230</v>
      </c>
      <c r="B236" s="125" t="s">
        <v>306</v>
      </c>
      <c r="C236" s="126" t="s">
        <v>39</v>
      </c>
      <c r="D236" s="127" t="s">
        <v>33</v>
      </c>
      <c r="E236" s="128">
        <v>1.5</v>
      </c>
      <c r="F236" s="128">
        <v>1</v>
      </c>
      <c r="G236" s="128">
        <v>4</v>
      </c>
      <c r="H236" s="129">
        <f t="shared" si="15"/>
        <v>6.5</v>
      </c>
      <c r="I236" s="129">
        <f t="shared" si="16"/>
        <v>2.1666666666666665</v>
      </c>
      <c r="J236" s="130">
        <f t="shared" si="17"/>
        <v>230</v>
      </c>
      <c r="K236" s="131">
        <v>79</v>
      </c>
      <c r="Q236" s="122"/>
      <c r="S236" s="123"/>
      <c r="U236" s="123"/>
      <c r="W236" s="123"/>
    </row>
    <row r="237" spans="1:23" s="60" customFormat="1" ht="21" customHeight="1" x14ac:dyDescent="0.25">
      <c r="A237" s="124">
        <v>231</v>
      </c>
      <c r="B237" s="125" t="s">
        <v>309</v>
      </c>
      <c r="C237" s="126" t="s">
        <v>55</v>
      </c>
      <c r="D237" s="127" t="s">
        <v>32</v>
      </c>
      <c r="E237" s="128">
        <v>2.5</v>
      </c>
      <c r="F237" s="128">
        <v>1</v>
      </c>
      <c r="G237" s="128">
        <v>3</v>
      </c>
      <c r="H237" s="129">
        <f t="shared" si="15"/>
        <v>6.5</v>
      </c>
      <c r="I237" s="129">
        <f t="shared" si="16"/>
        <v>2.1666666666666665</v>
      </c>
      <c r="J237" s="130">
        <f t="shared" si="17"/>
        <v>230</v>
      </c>
      <c r="K237" s="131">
        <v>80</v>
      </c>
      <c r="Q237" s="61"/>
      <c r="S237" s="62"/>
      <c r="U237" s="62"/>
      <c r="W237" s="62"/>
    </row>
    <row r="238" spans="1:23" s="60" customFormat="1" ht="21" customHeight="1" x14ac:dyDescent="0.25">
      <c r="A238" s="124">
        <v>232</v>
      </c>
      <c r="B238" s="125" t="s">
        <v>315</v>
      </c>
      <c r="C238" s="126" t="s">
        <v>231</v>
      </c>
      <c r="D238" s="127" t="s">
        <v>32</v>
      </c>
      <c r="E238" s="128">
        <v>1</v>
      </c>
      <c r="F238" s="128">
        <v>1.2</v>
      </c>
      <c r="G238" s="128">
        <v>4</v>
      </c>
      <c r="H238" s="129">
        <f t="shared" si="15"/>
        <v>6.2</v>
      </c>
      <c r="I238" s="129">
        <f t="shared" si="16"/>
        <v>2.0666666666666669</v>
      </c>
      <c r="J238" s="130">
        <f t="shared" si="17"/>
        <v>232</v>
      </c>
      <c r="K238" s="131">
        <v>81</v>
      </c>
      <c r="Q238" s="61"/>
      <c r="S238" s="62"/>
      <c r="U238" s="62"/>
      <c r="W238" s="62"/>
    </row>
    <row r="239" spans="1:23" s="101" customFormat="1" ht="21" customHeight="1" x14ac:dyDescent="0.25">
      <c r="A239" s="124">
        <v>233</v>
      </c>
      <c r="B239" s="125" t="s">
        <v>279</v>
      </c>
      <c r="C239" s="126" t="s">
        <v>210</v>
      </c>
      <c r="D239" s="127" t="s">
        <v>33</v>
      </c>
      <c r="E239" s="128">
        <v>1</v>
      </c>
      <c r="F239" s="128">
        <v>0.6</v>
      </c>
      <c r="G239" s="128">
        <v>4.5</v>
      </c>
      <c r="H239" s="129">
        <f t="shared" si="15"/>
        <v>6.1</v>
      </c>
      <c r="I239" s="129">
        <f t="shared" si="16"/>
        <v>2.0333333333333332</v>
      </c>
      <c r="J239" s="130">
        <f t="shared" si="17"/>
        <v>233</v>
      </c>
      <c r="K239" s="131">
        <v>82</v>
      </c>
      <c r="Q239" s="122"/>
      <c r="S239" s="123"/>
      <c r="U239" s="123"/>
      <c r="W239" s="123"/>
    </row>
    <row r="240" spans="1:23" ht="18.75" customHeight="1" x14ac:dyDescent="0.25">
      <c r="A240" s="12"/>
      <c r="B240" s="2"/>
      <c r="C240" s="2"/>
      <c r="D240" s="14"/>
      <c r="E240" s="6">
        <f>AVERAGE(E7:E239)</f>
        <v>6.1963519313304722</v>
      </c>
      <c r="F240" s="6">
        <f>AVERAGE(F7:F239)</f>
        <v>5.3847210300429174</v>
      </c>
      <c r="G240" s="6">
        <f>AVERAGE(G7:G239)</f>
        <v>5.9532188841201741</v>
      </c>
      <c r="H240" s="19">
        <f>AVERAGE(H7:H239)</f>
        <v>17.534291845493566</v>
      </c>
      <c r="I240" s="19">
        <f>AVERAGE(I7:I239)</f>
        <v>5.8447639484978504</v>
      </c>
      <c r="J240" s="29"/>
    </row>
    <row r="241" spans="1:23" s="2" customFormat="1" ht="18.75" customHeight="1" x14ac:dyDescent="0.25">
      <c r="A241" s="14"/>
      <c r="D241" s="14"/>
      <c r="E241" s="21"/>
      <c r="F241" s="22"/>
      <c r="G241" s="21"/>
      <c r="H241" s="30"/>
      <c r="I241" s="31"/>
      <c r="J241" s="29"/>
      <c r="K241" s="18"/>
      <c r="Q241" s="3"/>
      <c r="S241" s="4"/>
      <c r="U241" s="4"/>
      <c r="W241" s="4"/>
    </row>
    <row r="242" spans="1:23" s="2" customFormat="1" ht="18.75" customHeight="1" x14ac:dyDescent="0.25">
      <c r="A242" s="14"/>
      <c r="D242" s="4"/>
      <c r="H242" s="18"/>
      <c r="I242" s="18"/>
      <c r="J242" s="18"/>
      <c r="K242" s="18"/>
    </row>
    <row r="243" spans="1:23" s="2" customFormat="1" ht="24" customHeight="1" x14ac:dyDescent="0.25">
      <c r="A243" s="14"/>
      <c r="D243" s="4"/>
      <c r="H243" s="18"/>
      <c r="I243" s="18"/>
      <c r="J243" s="18"/>
      <c r="K243" s="18"/>
    </row>
    <row r="244" spans="1:23" s="2" customFormat="1" ht="24" customHeight="1" x14ac:dyDescent="0.25">
      <c r="A244" s="14"/>
      <c r="D244" s="4"/>
      <c r="H244" s="18"/>
      <c r="I244" s="18"/>
      <c r="J244" s="18"/>
      <c r="K244" s="18"/>
    </row>
    <row r="245" spans="1:23" s="2" customFormat="1" ht="24" customHeight="1" x14ac:dyDescent="0.25">
      <c r="A245" s="14"/>
      <c r="D245" s="4"/>
      <c r="H245" s="18"/>
      <c r="I245" s="18"/>
      <c r="J245" s="18"/>
      <c r="K245" s="18"/>
    </row>
    <row r="246" spans="1:23" s="2" customFormat="1" ht="24" customHeight="1" x14ac:dyDescent="0.25">
      <c r="A246" s="14"/>
      <c r="D246" s="4"/>
      <c r="H246" s="18"/>
      <c r="I246" s="18"/>
      <c r="J246" s="18"/>
      <c r="K246" s="18"/>
    </row>
    <row r="247" spans="1:23" s="2" customFormat="1" ht="18.75" customHeight="1" x14ac:dyDescent="0.25">
      <c r="A247" s="14"/>
      <c r="D247" s="4"/>
      <c r="H247" s="18"/>
      <c r="I247" s="18"/>
      <c r="J247" s="18"/>
      <c r="K247" s="18"/>
    </row>
    <row r="248" spans="1:23" s="2" customFormat="1" ht="18.75" customHeight="1" x14ac:dyDescent="0.25">
      <c r="A248" s="14"/>
      <c r="D248" s="14"/>
      <c r="E248" s="23"/>
      <c r="F248" s="23"/>
      <c r="G248" s="23"/>
      <c r="H248" s="24"/>
      <c r="I248" s="24"/>
      <c r="J248" s="20"/>
      <c r="K248" s="132"/>
    </row>
    <row r="249" spans="1:23" s="2" customFormat="1" ht="18.75" customHeight="1" x14ac:dyDescent="0.25">
      <c r="A249" s="14"/>
      <c r="D249" s="14"/>
      <c r="E249" s="23"/>
      <c r="F249" s="23"/>
      <c r="G249" s="23"/>
      <c r="H249" s="24"/>
      <c r="I249" s="24"/>
      <c r="J249" s="20"/>
      <c r="K249" s="132"/>
    </row>
    <row r="250" spans="1:23" s="2" customFormat="1" ht="18.75" customHeight="1" x14ac:dyDescent="0.25">
      <c r="A250" s="14"/>
      <c r="D250" s="14"/>
      <c r="E250" s="21"/>
      <c r="F250" s="21"/>
      <c r="G250" s="21"/>
      <c r="H250" s="31"/>
      <c r="I250" s="31"/>
      <c r="J250" s="20"/>
      <c r="K250" s="132"/>
    </row>
    <row r="251" spans="1:23" s="2" customFormat="1" ht="18.75" customHeight="1" x14ac:dyDescent="0.25">
      <c r="A251" s="14"/>
      <c r="D251" s="14"/>
      <c r="E251" s="21"/>
      <c r="F251" s="21"/>
      <c r="G251" s="21"/>
      <c r="H251" s="31"/>
      <c r="I251" s="31"/>
      <c r="J251" s="20"/>
      <c r="K251" s="132"/>
    </row>
    <row r="252" spans="1:23" s="2" customFormat="1" ht="18.75" customHeight="1" x14ac:dyDescent="0.25">
      <c r="D252" s="14"/>
      <c r="E252" s="21"/>
      <c r="F252" s="21"/>
      <c r="G252" s="21"/>
      <c r="H252" s="31"/>
      <c r="I252" s="31"/>
      <c r="J252" s="20"/>
      <c r="K252" s="132"/>
    </row>
    <row r="253" spans="1:23" s="2" customFormat="1" ht="18.75" customHeight="1" x14ac:dyDescent="0.25">
      <c r="D253" s="14"/>
      <c r="E253" s="21"/>
      <c r="F253" s="21"/>
      <c r="G253" s="21"/>
      <c r="H253" s="31"/>
      <c r="I253" s="31"/>
      <c r="J253" s="20"/>
      <c r="K253" s="18"/>
      <c r="Q253" s="3"/>
      <c r="S253" s="4"/>
      <c r="U253" s="4"/>
      <c r="W253" s="4"/>
    </row>
    <row r="254" spans="1:23" s="2" customFormat="1" ht="18.75" customHeight="1" x14ac:dyDescent="0.25">
      <c r="D254" s="14"/>
      <c r="E254" s="21"/>
      <c r="F254" s="21"/>
      <c r="G254" s="21"/>
      <c r="H254" s="31"/>
      <c r="I254" s="31"/>
      <c r="J254" s="20"/>
      <c r="K254" s="18"/>
      <c r="Q254" s="3"/>
      <c r="S254" s="4"/>
      <c r="U254" s="4"/>
      <c r="W254" s="4"/>
    </row>
    <row r="255" spans="1:23" s="2" customFormat="1" ht="18.75" customHeight="1" x14ac:dyDescent="0.25">
      <c r="D255" s="14"/>
      <c r="E255" s="21"/>
      <c r="F255" s="21"/>
      <c r="G255" s="21"/>
      <c r="H255" s="31"/>
      <c r="I255" s="31"/>
      <c r="J255" s="20"/>
      <c r="K255" s="18"/>
    </row>
    <row r="256" spans="1:23" s="2" customFormat="1" ht="18.75" customHeight="1" x14ac:dyDescent="0.25">
      <c r="D256" s="14"/>
      <c r="E256" s="21"/>
      <c r="F256" s="21"/>
      <c r="G256" s="21"/>
      <c r="H256" s="31"/>
      <c r="I256" s="31"/>
      <c r="J256" s="20"/>
      <c r="K256" s="18"/>
    </row>
    <row r="257" spans="1:11" s="2" customFormat="1" ht="18.75" customHeight="1" x14ac:dyDescent="0.25">
      <c r="D257" s="14"/>
      <c r="E257" s="21"/>
      <c r="F257" s="21"/>
      <c r="G257" s="21"/>
      <c r="H257" s="31"/>
      <c r="I257" s="31"/>
      <c r="J257" s="20"/>
      <c r="K257" s="18"/>
    </row>
    <row r="258" spans="1:11" s="2" customFormat="1" ht="18.75" customHeight="1" x14ac:dyDescent="0.25">
      <c r="B258" s="10"/>
      <c r="C258" s="10"/>
      <c r="D258" s="11"/>
      <c r="E258" s="25"/>
      <c r="F258" s="25"/>
      <c r="G258" s="25"/>
      <c r="H258" s="26"/>
      <c r="I258" s="26"/>
      <c r="J258" s="27"/>
      <c r="K258" s="18"/>
    </row>
    <row r="259" spans="1:11" s="2" customFormat="1" ht="18.75" customHeight="1" x14ac:dyDescent="0.25">
      <c r="B259" s="10"/>
      <c r="C259" s="10"/>
      <c r="D259" s="11"/>
      <c r="E259" s="25"/>
      <c r="F259" s="25"/>
      <c r="G259" s="25"/>
      <c r="H259" s="26"/>
      <c r="I259" s="26"/>
      <c r="J259" s="27"/>
      <c r="K259" s="18"/>
    </row>
    <row r="260" spans="1:11" s="2" customFormat="1" ht="18.75" customHeight="1" x14ac:dyDescent="0.25">
      <c r="B260" s="10"/>
      <c r="C260" s="10"/>
      <c r="D260" s="11"/>
      <c r="E260" s="25"/>
      <c r="F260" s="25"/>
      <c r="G260" s="25"/>
      <c r="H260" s="26"/>
      <c r="I260" s="26"/>
      <c r="J260" s="27"/>
      <c r="K260" s="18"/>
    </row>
    <row r="261" spans="1:11" s="2" customFormat="1" ht="18.75" customHeight="1" x14ac:dyDescent="0.25">
      <c r="B261" s="10"/>
      <c r="C261" s="10"/>
      <c r="D261" s="11"/>
      <c r="E261" s="25"/>
      <c r="F261" s="25"/>
      <c r="G261" s="25"/>
      <c r="H261" s="26"/>
      <c r="I261" s="26"/>
      <c r="J261" s="27"/>
      <c r="K261" s="18"/>
    </row>
    <row r="262" spans="1:11" s="2" customFormat="1" ht="18.75" customHeight="1" x14ac:dyDescent="0.25">
      <c r="A262" s="7"/>
      <c r="B262" s="10"/>
      <c r="C262" s="10"/>
      <c r="D262" s="11"/>
      <c r="E262" s="25"/>
      <c r="F262" s="25"/>
      <c r="G262" s="25"/>
      <c r="H262" s="26"/>
      <c r="I262" s="26"/>
      <c r="J262" s="27"/>
      <c r="K262" s="18"/>
    </row>
    <row r="263" spans="1:11" ht="18.75" customHeight="1" x14ac:dyDescent="0.25">
      <c r="B263" s="10"/>
      <c r="C263" s="10"/>
      <c r="D263" s="11"/>
    </row>
    <row r="264" spans="1:11" ht="18.75" customHeight="1" x14ac:dyDescent="0.25">
      <c r="B264" s="10"/>
      <c r="C264" s="10"/>
      <c r="D264" s="11"/>
    </row>
    <row r="265" spans="1:11" ht="18.75" customHeight="1" x14ac:dyDescent="0.25">
      <c r="B265" s="10"/>
      <c r="C265" s="10"/>
      <c r="D265" s="17"/>
    </row>
  </sheetData>
  <autoFilter ref="A5:XFB240">
    <filterColumn colId="4" showButton="0"/>
    <filterColumn colId="5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sortState ref="B7:J239">
    <sortCondition ref="J7:J239"/>
  </sortState>
  <mergeCells count="46">
    <mergeCell ref="C2:J2"/>
    <mergeCell ref="C1:J1"/>
    <mergeCell ref="O9:O10"/>
    <mergeCell ref="K5:AC5"/>
    <mergeCell ref="A4:J4"/>
    <mergeCell ref="AB9:AB10"/>
    <mergeCell ref="K1:Q1"/>
    <mergeCell ref="K2:Q2"/>
    <mergeCell ref="L9:L10"/>
    <mergeCell ref="K9:K10"/>
    <mergeCell ref="A3:G3"/>
    <mergeCell ref="A1:B1"/>
    <mergeCell ref="B5:C5"/>
    <mergeCell ref="A2:B2"/>
    <mergeCell ref="N9:N10"/>
    <mergeCell ref="AC9:AC10"/>
    <mergeCell ref="L23:L25"/>
    <mergeCell ref="K26:K28"/>
    <mergeCell ref="Z9:AA9"/>
    <mergeCell ref="K17:K19"/>
    <mergeCell ref="L17:L19"/>
    <mergeCell ref="K20:K22"/>
    <mergeCell ref="L20:L22"/>
    <mergeCell ref="X9:Y9"/>
    <mergeCell ref="M9:M10"/>
    <mergeCell ref="P9:Q9"/>
    <mergeCell ref="R9:S9"/>
    <mergeCell ref="T9:U9"/>
    <mergeCell ref="K11:K13"/>
    <mergeCell ref="L11:L13"/>
    <mergeCell ref="E5:G5"/>
    <mergeCell ref="V38:W38"/>
    <mergeCell ref="T31:U31"/>
    <mergeCell ref="V31:W31"/>
    <mergeCell ref="V9:W9"/>
    <mergeCell ref="R31:S31"/>
    <mergeCell ref="P38:Q38"/>
    <mergeCell ref="K14:K16"/>
    <mergeCell ref="L14:L16"/>
    <mergeCell ref="R38:S38"/>
    <mergeCell ref="T38:U38"/>
    <mergeCell ref="M6:AB6"/>
    <mergeCell ref="N31:N32"/>
    <mergeCell ref="M31:M32"/>
    <mergeCell ref="L26:L28"/>
    <mergeCell ref="K23:K25"/>
  </mergeCells>
  <pageMargins left="0.21" right="0.2" top="0.41" bottom="0.28000000000000003" header="0.2" footer="0.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1"/>
    </sheetView>
  </sheetViews>
  <sheetFormatPr defaultRowHeight="15.75" x14ac:dyDescent="0.25"/>
  <cols>
    <col min="3" max="3" width="11.625" customWidth="1"/>
    <col min="13" max="13" width="10" customWidth="1"/>
  </cols>
  <sheetData>
    <row r="1" spans="1:14" ht="27.75" customHeight="1" x14ac:dyDescent="0.3">
      <c r="A1" s="183" t="s">
        <v>28</v>
      </c>
      <c r="B1" s="183"/>
      <c r="C1" s="183"/>
      <c r="D1" s="184" t="s">
        <v>339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ht="14.25" customHeight="1" x14ac:dyDescent="0.25">
      <c r="A2" s="185" t="s">
        <v>1</v>
      </c>
      <c r="B2" s="185"/>
      <c r="C2" s="185"/>
      <c r="D2" s="186" t="s">
        <v>25</v>
      </c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7.25" customHeight="1" x14ac:dyDescent="0.25"/>
    <row r="4" spans="1:14" ht="31.5" customHeight="1" x14ac:dyDescent="0.25">
      <c r="A4" s="187" t="s">
        <v>334</v>
      </c>
      <c r="B4" s="187" t="s">
        <v>4</v>
      </c>
      <c r="C4" s="187" t="s">
        <v>333</v>
      </c>
      <c r="D4" s="189" t="s">
        <v>6</v>
      </c>
      <c r="E4" s="190"/>
      <c r="F4" s="191"/>
      <c r="G4" s="189" t="s">
        <v>7</v>
      </c>
      <c r="H4" s="190"/>
      <c r="I4" s="191"/>
      <c r="J4" s="189" t="s">
        <v>13</v>
      </c>
      <c r="K4" s="190"/>
      <c r="L4" s="191"/>
      <c r="M4" s="192" t="s">
        <v>338</v>
      </c>
      <c r="N4" s="187" t="s">
        <v>336</v>
      </c>
    </row>
    <row r="5" spans="1:14" ht="31.5" customHeight="1" x14ac:dyDescent="0.25">
      <c r="A5" s="188"/>
      <c r="B5" s="188"/>
      <c r="C5" s="188"/>
      <c r="D5" s="41" t="s">
        <v>337</v>
      </c>
      <c r="E5" s="41" t="s">
        <v>321</v>
      </c>
      <c r="F5" s="41" t="s">
        <v>336</v>
      </c>
      <c r="G5" s="41" t="s">
        <v>337</v>
      </c>
      <c r="H5" s="41" t="s">
        <v>321</v>
      </c>
      <c r="I5" s="41" t="s">
        <v>336</v>
      </c>
      <c r="J5" s="41" t="s">
        <v>337</v>
      </c>
      <c r="K5" s="41" t="s">
        <v>321</v>
      </c>
      <c r="L5" s="41" t="s">
        <v>336</v>
      </c>
      <c r="M5" s="193"/>
      <c r="N5" s="188"/>
    </row>
    <row r="6" spans="1:14" ht="31.5" customHeight="1" x14ac:dyDescent="0.25">
      <c r="A6" s="42">
        <v>1</v>
      </c>
      <c r="B6" s="43" t="s">
        <v>29</v>
      </c>
      <c r="C6" s="44" t="s">
        <v>323</v>
      </c>
      <c r="D6" s="45">
        <v>7.6898148148148149</v>
      </c>
      <c r="E6" s="46" t="s">
        <v>323</v>
      </c>
      <c r="F6" s="47">
        <v>1</v>
      </c>
      <c r="G6" s="45">
        <v>8.0342592592592581</v>
      </c>
      <c r="H6" s="48" t="s">
        <v>324</v>
      </c>
      <c r="I6" s="47">
        <v>1</v>
      </c>
      <c r="J6" s="45">
        <v>7.2814814814814834</v>
      </c>
      <c r="K6" s="48" t="s">
        <v>325</v>
      </c>
      <c r="L6" s="47">
        <v>1</v>
      </c>
      <c r="M6" s="45">
        <v>7.6685185185185185</v>
      </c>
      <c r="N6" s="49">
        <v>1</v>
      </c>
    </row>
    <row r="7" spans="1:14" ht="31.5" customHeight="1" x14ac:dyDescent="0.25">
      <c r="A7" s="42">
        <v>2</v>
      </c>
      <c r="B7" s="43" t="s">
        <v>30</v>
      </c>
      <c r="C7" s="44" t="s">
        <v>329</v>
      </c>
      <c r="D7" s="45">
        <v>7.2307692307692308</v>
      </c>
      <c r="E7" s="46" t="s">
        <v>329</v>
      </c>
      <c r="F7" s="47">
        <v>2</v>
      </c>
      <c r="G7" s="45">
        <v>6.3403846153846208</v>
      </c>
      <c r="H7" s="48" t="s">
        <v>326</v>
      </c>
      <c r="I7" s="47">
        <v>2</v>
      </c>
      <c r="J7" s="45">
        <v>6.2961538461538442</v>
      </c>
      <c r="K7" s="48" t="s">
        <v>331</v>
      </c>
      <c r="L7" s="47">
        <v>2</v>
      </c>
      <c r="M7" s="45">
        <v>6.6224358974358992</v>
      </c>
      <c r="N7" s="49">
        <v>2</v>
      </c>
    </row>
    <row r="8" spans="1:14" ht="31.5" customHeight="1" x14ac:dyDescent="0.25">
      <c r="A8" s="42">
        <v>3</v>
      </c>
      <c r="B8" s="43" t="s">
        <v>31</v>
      </c>
      <c r="C8" s="44" t="s">
        <v>327</v>
      </c>
      <c r="D8" s="45">
        <v>5.542553191489362</v>
      </c>
      <c r="E8" s="46" t="s">
        <v>327</v>
      </c>
      <c r="F8" s="47">
        <v>3</v>
      </c>
      <c r="G8" s="45">
        <v>4.3506382978723392</v>
      </c>
      <c r="H8" s="48" t="s">
        <v>329</v>
      </c>
      <c r="I8" s="47">
        <v>4</v>
      </c>
      <c r="J8" s="45">
        <v>5.7244680851063823</v>
      </c>
      <c r="K8" s="48" t="s">
        <v>331</v>
      </c>
      <c r="L8" s="47">
        <v>3</v>
      </c>
      <c r="M8" s="45">
        <v>5.2058865248226942</v>
      </c>
      <c r="N8" s="49">
        <v>3</v>
      </c>
    </row>
    <row r="9" spans="1:14" ht="31.5" customHeight="1" x14ac:dyDescent="0.25">
      <c r="A9" s="42">
        <v>4</v>
      </c>
      <c r="B9" s="43" t="s">
        <v>32</v>
      </c>
      <c r="C9" s="44" t="s">
        <v>331</v>
      </c>
      <c r="D9" s="45">
        <v>5.0426829268292686</v>
      </c>
      <c r="E9" s="46" t="s">
        <v>323</v>
      </c>
      <c r="F9" s="47">
        <v>4</v>
      </c>
      <c r="G9" s="45">
        <v>2.6951219512195128</v>
      </c>
      <c r="H9" s="48" t="s">
        <v>330</v>
      </c>
      <c r="I9" s="47">
        <v>5</v>
      </c>
      <c r="J9" s="45">
        <v>4.8658536585365857</v>
      </c>
      <c r="K9" s="48" t="s">
        <v>331</v>
      </c>
      <c r="L9" s="47">
        <v>5</v>
      </c>
      <c r="M9" s="45">
        <v>4.2012195121951228</v>
      </c>
      <c r="N9" s="49">
        <v>5</v>
      </c>
    </row>
    <row r="10" spans="1:14" ht="31.5" customHeight="1" x14ac:dyDescent="0.25">
      <c r="A10" s="42">
        <v>5</v>
      </c>
      <c r="B10" s="43" t="s">
        <v>33</v>
      </c>
      <c r="C10" s="44" t="s">
        <v>332</v>
      </c>
      <c r="D10" s="45">
        <v>4.75</v>
      </c>
      <c r="E10" s="46" t="s">
        <v>329</v>
      </c>
      <c r="F10" s="47">
        <v>5</v>
      </c>
      <c r="G10" s="45">
        <v>4.5156410256410249</v>
      </c>
      <c r="H10" s="48" t="s">
        <v>332</v>
      </c>
      <c r="I10" s="47">
        <v>3</v>
      </c>
      <c r="J10" s="45">
        <v>5.0756410256410254</v>
      </c>
      <c r="K10" s="48" t="s">
        <v>325</v>
      </c>
      <c r="L10" s="47">
        <v>4</v>
      </c>
      <c r="M10" s="45">
        <v>4.7804273504273498</v>
      </c>
      <c r="N10" s="49">
        <v>4</v>
      </c>
    </row>
    <row r="11" spans="1:14" ht="31.5" customHeight="1" x14ac:dyDescent="0.25">
      <c r="A11" s="194" t="s">
        <v>15</v>
      </c>
      <c r="B11" s="195"/>
      <c r="C11" s="196"/>
      <c r="D11" s="197">
        <v>6.1963519313304722</v>
      </c>
      <c r="E11" s="198"/>
      <c r="F11" s="199"/>
      <c r="G11" s="197">
        <v>5.3847210300429174</v>
      </c>
      <c r="H11" s="198"/>
      <c r="I11" s="199"/>
      <c r="J11" s="197">
        <v>5.9532188841201741</v>
      </c>
      <c r="K11" s="198"/>
      <c r="L11" s="199"/>
      <c r="M11" s="197">
        <v>5.8447639484978504</v>
      </c>
      <c r="N11" s="199"/>
    </row>
    <row r="12" spans="1:14" ht="25.5" customHeight="1" x14ac:dyDescent="0.25"/>
    <row r="13" spans="1:14" ht="25.5" customHeight="1" x14ac:dyDescent="0.25"/>
  </sheetData>
  <mergeCells count="17">
    <mergeCell ref="A11:C11"/>
    <mergeCell ref="D11:F11"/>
    <mergeCell ref="G11:I11"/>
    <mergeCell ref="J11:L11"/>
    <mergeCell ref="M11:N11"/>
    <mergeCell ref="A1:C1"/>
    <mergeCell ref="D1:N1"/>
    <mergeCell ref="A2:C2"/>
    <mergeCell ref="D2:N2"/>
    <mergeCell ref="A4:A5"/>
    <mergeCell ref="B4:B5"/>
    <mergeCell ref="C4:C5"/>
    <mergeCell ref="D4:F4"/>
    <mergeCell ref="G4:I4"/>
    <mergeCell ref="J4:L4"/>
    <mergeCell ref="M4:M5"/>
    <mergeCell ref="N4:N5"/>
  </mergeCells>
  <pageMargins left="0.2" right="0.27" top="0.39" bottom="0.53" header="0.2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KẾT QUẢ</vt:lpstr>
      <vt:lpstr>ĐIỂM TB</vt:lpstr>
      <vt:lpstr>'KẾT QUẢ'!Print_Titles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2023-05-22T11:27:34Z</cp:lastPrinted>
  <dcterms:created xsi:type="dcterms:W3CDTF">2022-01-23T07:30:03Z</dcterms:created>
  <dcterms:modified xsi:type="dcterms:W3CDTF">2023-05-22T11:28:07Z</dcterms:modified>
</cp:coreProperties>
</file>