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U\SÁU 2023\VIÊN CHỨC\cÁC LOẠI CÔNG VĂN\"/>
    </mc:Choice>
  </mc:AlternateContent>
  <bookViews>
    <workbookView xWindow="0" yWindow="0" windowWidth="28800" windowHeight="12900"/>
  </bookViews>
  <sheets>
    <sheet name="THCS" sheetId="8" r:id="rId1"/>
    <sheet name="Mầm non" sheetId="11" r:id="rId2"/>
    <sheet name="Tiểu học" sheetId="12" r:id="rId3"/>
  </sheets>
  <definedNames>
    <definedName name="_Fill" localSheetId="0" hidden="1">#REF!</definedName>
    <definedName name="_Fill" hidden="1">#REF!</definedName>
    <definedName name="A" localSheetId="0">#REF!</definedName>
    <definedName name="A">#REF!</definedName>
    <definedName name="B" localSheetId="0">#REF!</definedName>
    <definedName name="B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9" i="8" l="1"/>
  <c r="H180" i="8" s="1"/>
  <c r="H181" i="8" s="1"/>
  <c r="H182" i="8" s="1"/>
  <c r="M76" i="12" l="1"/>
  <c r="M75" i="12" l="1"/>
  <c r="K338" i="12" l="1"/>
  <c r="K336" i="12"/>
  <c r="J136" i="12"/>
  <c r="J117" i="12"/>
  <c r="J113" i="12"/>
  <c r="J48" i="12"/>
  <c r="J47" i="12"/>
  <c r="J45" i="12"/>
  <c r="J41" i="12"/>
  <c r="K39" i="12"/>
  <c r="K33" i="12"/>
  <c r="J32" i="12"/>
  <c r="K29" i="12"/>
  <c r="K28" i="12"/>
  <c r="M372" i="11" l="1"/>
  <c r="M371" i="11"/>
  <c r="T371" i="11" s="1"/>
  <c r="M370" i="11"/>
  <c r="T370" i="11" s="1"/>
  <c r="M369" i="11"/>
  <c r="M368" i="11"/>
  <c r="T368" i="11" s="1"/>
  <c r="M367" i="11"/>
  <c r="M366" i="11"/>
  <c r="T366" i="11" s="1"/>
  <c r="M365" i="11"/>
  <c r="T365" i="11" s="1"/>
  <c r="M364" i="11"/>
  <c r="T364" i="11" s="1"/>
  <c r="M363" i="11"/>
  <c r="T363" i="11" s="1"/>
  <c r="M362" i="11"/>
  <c r="T362" i="11" s="1"/>
  <c r="Q361" i="11"/>
  <c r="P361" i="11"/>
  <c r="M361" i="11"/>
  <c r="T361" i="11" s="1"/>
  <c r="Q360" i="11"/>
  <c r="P360" i="11"/>
  <c r="M360" i="11"/>
  <c r="T360" i="11" s="1"/>
  <c r="Q359" i="11"/>
  <c r="P359" i="11"/>
  <c r="M359" i="11"/>
  <c r="T359" i="11" s="1"/>
  <c r="M256" i="11"/>
  <c r="M255" i="11"/>
  <c r="M254" i="11"/>
  <c r="M253" i="11"/>
  <c r="M252" i="11"/>
  <c r="M251" i="11"/>
  <c r="M250" i="11"/>
  <c r="M249" i="11"/>
  <c r="M248" i="11"/>
  <c r="H248" i="11"/>
  <c r="M247" i="11"/>
  <c r="J245" i="11"/>
  <c r="J246" i="11" s="1"/>
  <c r="I245" i="11"/>
  <c r="I246" i="11" s="1"/>
  <c r="L244" i="11"/>
  <c r="M243" i="11"/>
  <c r="M242" i="11"/>
  <c r="M241" i="11"/>
  <c r="M240" i="11"/>
  <c r="H240" i="11"/>
  <c r="H241" i="11" s="1"/>
  <c r="H242" i="11" s="1"/>
  <c r="H243" i="11" s="1"/>
  <c r="H244" i="11" s="1"/>
  <c r="H245" i="11" s="1"/>
  <c r="H246" i="11" s="1"/>
  <c r="H249" i="11" s="1"/>
  <c r="H250" i="11" s="1"/>
  <c r="H251" i="11" s="1"/>
  <c r="H252" i="11" s="1"/>
  <c r="M239" i="11"/>
  <c r="M238" i="11"/>
  <c r="M237" i="11"/>
  <c r="G237" i="11"/>
  <c r="G238" i="11" s="1"/>
  <c r="G239" i="11" s="1"/>
  <c r="G240" i="11" s="1"/>
  <c r="G241" i="11" s="1"/>
  <c r="G242" i="11" s="1"/>
  <c r="G243" i="11" s="1"/>
  <c r="G244" i="11" s="1"/>
  <c r="G245" i="11" s="1"/>
  <c r="G246" i="11" s="1"/>
  <c r="G247" i="11" s="1"/>
  <c r="G248" i="11" s="1"/>
  <c r="G249" i="11" s="1"/>
  <c r="G250" i="11" s="1"/>
  <c r="S236" i="11"/>
  <c r="M236" i="11"/>
  <c r="M234" i="11"/>
  <c r="J231" i="11"/>
  <c r="J230" i="11"/>
  <c r="J229" i="11"/>
  <c r="J208" i="11"/>
  <c r="J207" i="11"/>
  <c r="Q206" i="11"/>
  <c r="J206" i="11"/>
  <c r="Q205" i="11"/>
  <c r="J205" i="11"/>
  <c r="Q204" i="11"/>
  <c r="J204" i="11"/>
  <c r="Q203" i="11"/>
  <c r="J203" i="11"/>
  <c r="Q198" i="11"/>
  <c r="J198" i="11"/>
  <c r="Q197" i="11"/>
  <c r="J197" i="11"/>
  <c r="Q195" i="11"/>
  <c r="J195" i="11"/>
  <c r="Q194" i="11"/>
  <c r="J194" i="11"/>
  <c r="Q193" i="11"/>
  <c r="J193" i="11"/>
  <c r="Q192" i="11"/>
  <c r="J192" i="11"/>
  <c r="Q190" i="11"/>
  <c r="J190" i="11"/>
  <c r="T178" i="11"/>
  <c r="T177" i="11"/>
  <c r="T176" i="11"/>
  <c r="T175" i="11"/>
  <c r="T174" i="11"/>
  <c r="T173" i="11"/>
  <c r="T172" i="11"/>
  <c r="T171" i="11"/>
  <c r="T170" i="11"/>
  <c r="T169" i="11"/>
  <c r="T168" i="11"/>
  <c r="T167" i="11"/>
  <c r="T166" i="11"/>
  <c r="M164" i="11"/>
  <c r="T164" i="11" s="1"/>
  <c r="J115" i="11"/>
  <c r="Q114" i="11"/>
  <c r="J114" i="11"/>
  <c r="J112" i="11"/>
  <c r="J110" i="11"/>
  <c r="J109" i="11"/>
  <c r="J106" i="11"/>
  <c r="J104" i="11"/>
  <c r="J103" i="11"/>
  <c r="Q102" i="11"/>
  <c r="J102" i="11"/>
  <c r="R81" i="11"/>
  <c r="R80" i="11"/>
  <c r="M75" i="11"/>
  <c r="T75" i="11" s="1"/>
  <c r="T74" i="11"/>
  <c r="M74" i="11"/>
  <c r="T73" i="11"/>
  <c r="M73" i="11"/>
  <c r="T72" i="11"/>
  <c r="M72" i="11"/>
  <c r="M71" i="11"/>
  <c r="T71" i="11" s="1"/>
  <c r="Q70" i="11"/>
  <c r="P70" i="11"/>
  <c r="M70" i="11"/>
  <c r="T70" i="11" s="1"/>
  <c r="Q69" i="11"/>
  <c r="P69" i="11"/>
  <c r="M69" i="11"/>
  <c r="T69" i="11" s="1"/>
  <c r="Q68" i="11"/>
  <c r="P68" i="11"/>
  <c r="M68" i="11"/>
  <c r="T68" i="11" s="1"/>
  <c r="Q67" i="11"/>
  <c r="P67" i="11"/>
  <c r="M67" i="11"/>
  <c r="T67" i="11" s="1"/>
  <c r="Q66" i="11"/>
  <c r="P66" i="11"/>
  <c r="M66" i="11"/>
  <c r="T66" i="11" s="1"/>
  <c r="Q65" i="11"/>
  <c r="P65" i="11"/>
  <c r="M65" i="11"/>
  <c r="T65" i="11" s="1"/>
  <c r="Q64" i="11"/>
  <c r="P64" i="11"/>
  <c r="M64" i="11"/>
  <c r="T64" i="11" s="1"/>
  <c r="Q63" i="11"/>
  <c r="P63" i="11"/>
  <c r="M63" i="11"/>
  <c r="T63" i="11" s="1"/>
  <c r="Q62" i="11"/>
  <c r="P62" i="11"/>
  <c r="M62" i="11"/>
  <c r="T62" i="11" s="1"/>
  <c r="Q61" i="11"/>
  <c r="P61" i="11"/>
  <c r="M61" i="11"/>
  <c r="T61" i="11" s="1"/>
  <c r="Q60" i="11"/>
  <c r="P60" i="11"/>
  <c r="M60" i="11"/>
  <c r="T60" i="11" s="1"/>
  <c r="Q59" i="11"/>
  <c r="P59" i="11"/>
  <c r="M59" i="11"/>
  <c r="T59" i="11" s="1"/>
  <c r="Q58" i="11"/>
  <c r="P58" i="11"/>
  <c r="M58" i="11"/>
  <c r="T58" i="11" s="1"/>
  <c r="Q57" i="11"/>
  <c r="P57" i="11"/>
  <c r="M57" i="11"/>
  <c r="T57" i="11" s="1"/>
  <c r="Q56" i="11"/>
  <c r="P56" i="11"/>
  <c r="M56" i="11"/>
  <c r="T56" i="11" s="1"/>
  <c r="Q54" i="11"/>
  <c r="P54" i="11"/>
  <c r="M54" i="11"/>
  <c r="T54" i="11" s="1"/>
  <c r="Q53" i="11"/>
  <c r="P53" i="11"/>
  <c r="M53" i="11"/>
  <c r="T53" i="11" s="1"/>
  <c r="T50" i="11"/>
  <c r="Q50" i="11"/>
  <c r="J50" i="11"/>
  <c r="T49" i="11"/>
  <c r="Q49" i="11"/>
  <c r="J49" i="11"/>
  <c r="T48" i="11"/>
  <c r="Q48" i="11"/>
  <c r="J48" i="11"/>
  <c r="T47" i="11"/>
  <c r="Q47" i="11"/>
  <c r="J47" i="11"/>
  <c r="T46" i="11"/>
  <c r="T45" i="11"/>
  <c r="Q45" i="11"/>
  <c r="P45" i="11"/>
  <c r="P44" i="11"/>
  <c r="J44" i="11"/>
  <c r="T43" i="11"/>
  <c r="T42" i="11"/>
  <c r="Q42" i="11"/>
  <c r="P42" i="11"/>
  <c r="T41" i="11"/>
  <c r="Q41" i="11"/>
  <c r="P41" i="11"/>
  <c r="T40" i="11"/>
  <c r="J39" i="11"/>
  <c r="J38" i="11"/>
  <c r="J37" i="11"/>
  <c r="J36" i="11"/>
  <c r="J35" i="11"/>
  <c r="J34" i="11"/>
  <c r="J33" i="11"/>
  <c r="T32" i="11"/>
  <c r="J32" i="11"/>
  <c r="T31" i="11"/>
  <c r="J31" i="11"/>
  <c r="T30" i="11"/>
  <c r="J30" i="11"/>
  <c r="T29" i="11"/>
  <c r="J29" i="11"/>
  <c r="T27" i="11"/>
  <c r="P27" i="11"/>
  <c r="J27" i="11"/>
  <c r="Q27" i="11" s="1"/>
  <c r="R8" i="11"/>
  <c r="P8" i="11"/>
  <c r="S238" i="11" l="1"/>
  <c r="S240" i="11" s="1"/>
  <c r="S242" i="11" s="1"/>
  <c r="S244" i="11" s="1"/>
  <c r="S246" i="11" s="1"/>
  <c r="S248" i="11" s="1"/>
  <c r="S250" i="11" s="1"/>
  <c r="S252" i="11" s="1"/>
  <c r="S254" i="11" s="1"/>
  <c r="S256" i="11" s="1"/>
  <c r="S237" i="11"/>
  <c r="S239" i="11" s="1"/>
  <c r="S241" i="11" s="1"/>
  <c r="S243" i="11" s="1"/>
  <c r="S245" i="11" s="1"/>
  <c r="S247" i="11" s="1"/>
  <c r="S249" i="11" s="1"/>
  <c r="S251" i="11" s="1"/>
  <c r="S253" i="11" s="1"/>
  <c r="S255" i="11" s="1"/>
  <c r="M244" i="11"/>
  <c r="L245" i="11"/>
  <c r="T74" i="12"/>
  <c r="T73" i="12"/>
  <c r="T72" i="12"/>
  <c r="T71" i="12"/>
  <c r="T64" i="12"/>
  <c r="T63" i="12"/>
  <c r="T62" i="12"/>
  <c r="T60" i="12"/>
  <c r="T59" i="12"/>
  <c r="T58" i="12"/>
  <c r="T57" i="12"/>
  <c r="T55" i="12"/>
  <c r="T54" i="12"/>
  <c r="T53" i="12"/>
  <c r="M245" i="11" l="1"/>
  <c r="L246" i="11"/>
  <c r="M246" i="11" s="1"/>
  <c r="J253" i="8"/>
  <c r="J252" i="8"/>
  <c r="J244" i="8"/>
  <c r="J89" i="8" l="1"/>
  <c r="J86" i="8"/>
  <c r="J85" i="8"/>
  <c r="K59" i="8" l="1"/>
  <c r="K56" i="8"/>
  <c r="K54" i="8"/>
</calcChain>
</file>

<file path=xl/comments1.xml><?xml version="1.0" encoding="utf-8"?>
<comments xmlns="http://schemas.openxmlformats.org/spreadsheetml/2006/main">
  <authors>
    <author/>
  </authors>
  <commentList>
    <comment ref="L214" authorId="0" shapeId="0">
      <text>
        <r>
          <rPr>
            <sz val="11"/>
            <color theme="1"/>
            <rFont val="Calibri"/>
            <family val="2"/>
            <scheme val="minor"/>
          </rPr>
          <t>======
ID#AAAA_SygOdk
GhostimeBTT    (2023-11-01 09:02:19)
Nâng lương trước thời hạn</t>
        </r>
      </text>
    </comment>
    <comment ref="M214" authorId="0" shapeId="0">
      <text>
        <r>
          <rPr>
            <sz val="11"/>
            <color theme="1"/>
            <rFont val="Calibri"/>
            <family val="2"/>
            <scheme val="minor"/>
          </rPr>
          <t>======
ID#AAAA_SygOdg
GhostimeBTT    (2023-11-01 09:02:19)
Nâng lương trước thời hạn</t>
        </r>
      </text>
    </comment>
    <comment ref="T214" authorId="0" shapeId="0">
      <text>
        <r>
          <rPr>
            <sz val="11"/>
            <color theme="1"/>
            <rFont val="Calibri"/>
            <family val="2"/>
            <scheme val="minor"/>
          </rPr>
          <t>======
ID#AAAA_SygOdM
GhostimeBTT    (2023-11-01 09:02:19)
Nâng lương trước thời hạn</t>
        </r>
      </text>
    </comment>
    <comment ref="L220" authorId="0" shapeId="0">
      <text>
        <r>
          <rPr>
            <sz val="11"/>
            <color theme="1"/>
            <rFont val="Calibri"/>
            <family val="2"/>
            <scheme val="minor"/>
          </rPr>
          <t>======
ID#AAAA_SygOdo
GhostimeBTT    (2023-11-01 09:02:19)
Nâng lương trước thời hạn</t>
        </r>
      </text>
    </comment>
    <comment ref="M220" authorId="0" shapeId="0">
      <text>
        <r>
          <rPr>
            <sz val="11"/>
            <color theme="1"/>
            <rFont val="Calibri"/>
            <family val="2"/>
            <scheme val="minor"/>
          </rPr>
          <t>======
ID#AAAA_SygOdI
GhostimeBTT    (2023-11-01 09:02:19)
Nâng lương trước thời hạn</t>
        </r>
      </text>
    </comment>
    <comment ref="T220" authorId="0" shapeId="0">
      <text>
        <r>
          <rPr>
            <sz val="11"/>
            <color theme="1"/>
            <rFont val="Calibri"/>
            <family val="2"/>
            <scheme val="minor"/>
          </rPr>
          <t>======
ID#AAAA_SygOdQ
GhostimeBTT    (2023-11-01 09:02:19)
Nâng lương trước thời hạn</t>
        </r>
      </text>
    </comment>
  </commentList>
</comments>
</file>

<file path=xl/comments2.xml><?xml version="1.0" encoding="utf-8"?>
<comments xmlns="http://schemas.openxmlformats.org/spreadsheetml/2006/main">
  <authors>
    <author>GhostimeBTT</author>
  </authors>
  <commentList>
    <comment ref="L50" authorId="0" shapeId="0">
      <text>
        <r>
          <rPr>
            <b/>
            <sz val="9"/>
            <color indexed="81"/>
            <rFont val="Tahoma"/>
            <family val="2"/>
          </rPr>
          <t>GhostimeBTT:</t>
        </r>
        <r>
          <rPr>
            <sz val="9"/>
            <color indexed="81"/>
            <rFont val="Tahoma"/>
            <family val="2"/>
          </rPr>
          <t xml:space="preserve">
Nang lương trước thời hạn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</rPr>
          <t>GhostimeBTT:</t>
        </r>
        <r>
          <rPr>
            <sz val="9"/>
            <color indexed="81"/>
            <rFont val="Tahoma"/>
            <family val="2"/>
          </rPr>
          <t xml:space="preserve">
Nang lương trước thời hạn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GhostimeBTT:</t>
        </r>
        <r>
          <rPr>
            <sz val="9"/>
            <color indexed="81"/>
            <rFont val="Tahoma"/>
            <family val="2"/>
          </rPr>
          <t xml:space="preserve">
Nang lương trước thời hạn</t>
        </r>
      </text>
    </comment>
  </commentList>
</comments>
</file>

<file path=xl/sharedStrings.xml><?xml version="1.0" encoding="utf-8"?>
<sst xmlns="http://schemas.openxmlformats.org/spreadsheetml/2006/main" count="10780" uniqueCount="2565">
  <si>
    <t>Biểu số 1</t>
  </si>
  <si>
    <t>STT</t>
  </si>
  <si>
    <t>HỌ VÀ TÊN</t>
  </si>
  <si>
    <t>Ngày tháng năm sinh</t>
  </si>
  <si>
    <t>Trình độ
chuyên môn đào tạo</t>
  </si>
  <si>
    <t>LƯƠNG HIỆN HƯỞNG</t>
  </si>
  <si>
    <t>CHỨC DANH NGHỀ NGHIỆP VÀ XẾP LƯƠNG MỚI</t>
  </si>
  <si>
    <t>Ghi chú</t>
  </si>
  <si>
    <t>Nam</t>
  </si>
  <si>
    <t>Nữ</t>
  </si>
  <si>
    <t>Trình độ</t>
  </si>
  <si>
    <t>Ngày, tháng năm tốt nghiệp</t>
  </si>
  <si>
    <t>Mã số chức danh nghề nghiệp</t>
  </si>
  <si>
    <t>Bậc</t>
  </si>
  <si>
    <t>Hệ số</t>
  </si>
  <si>
    <t>TNVK</t>
  </si>
  <si>
    <t>Thời gian hưởng</t>
  </si>
  <si>
    <t>Mốc xét nâng bậc lương lần sau</t>
  </si>
  <si>
    <t>Hệ số CLBL</t>
  </si>
  <si>
    <t>Thời gian tuyển dụng</t>
  </si>
  <si>
    <t>Thời gian giữ chức danh nghề nghiệp giáo viên tiểu học hạng III, II hoặc tương đương</t>
  </si>
  <si>
    <t>ỦY BAN NHÂN DÂN
HUYỆN AN LÃO</t>
  </si>
  <si>
    <t>Giáo viên Hạng II</t>
  </si>
  <si>
    <t>Đoàn Văn Vường</t>
  </si>
  <si>
    <t>23/10/1967</t>
  </si>
  <si>
    <t>ĐH</t>
  </si>
  <si>
    <t>24/12/1998</t>
  </si>
  <si>
    <t>9/1992</t>
  </si>
  <si>
    <t>V.07.04.11</t>
  </si>
  <si>
    <t>01/2023</t>
  </si>
  <si>
    <t>31 năm 2 tháng</t>
  </si>
  <si>
    <t>V.07.04.31</t>
  </si>
  <si>
    <t>6</t>
  </si>
  <si>
    <t>11/2023</t>
  </si>
  <si>
    <t>Nguyễn Văn Long</t>
  </si>
  <si>
    <t>10/06/1976</t>
  </si>
  <si>
    <t>18/05/2006</t>
  </si>
  <si>
    <t>12/1998</t>
  </si>
  <si>
    <t>12/2021</t>
  </si>
  <si>
    <t>26 năm 2 tháng</t>
  </si>
  <si>
    <t>4</t>
  </si>
  <si>
    <t>Hoàng Thị Yến</t>
  </si>
  <si>
    <t>22/02/1977</t>
  </si>
  <si>
    <t>25/02/2008</t>
  </si>
  <si>
    <t>3/1999</t>
  </si>
  <si>
    <t>12/2023</t>
  </si>
  <si>
    <t>24 năm 2 tháng</t>
  </si>
  <si>
    <t>5</t>
  </si>
  <si>
    <t>Lê Thị Chiều</t>
  </si>
  <si>
    <t>30/6/1971</t>
  </si>
  <si>
    <t>15/11/2006</t>
  </si>
  <si>
    <t>4/1993</t>
  </si>
  <si>
    <t>5/2023</t>
  </si>
  <si>
    <t>Hoàng Thị Loan</t>
  </si>
  <si>
    <t>01/02/1971</t>
  </si>
  <si>
    <t>15/03/2005</t>
  </si>
  <si>
    <t>9/1991</t>
  </si>
  <si>
    <t>10/2023</t>
  </si>
  <si>
    <t>32 năm 2 tháng</t>
  </si>
  <si>
    <t>Nguyễn Thị Oanh</t>
  </si>
  <si>
    <t>07/09/1977</t>
  </si>
  <si>
    <t>10/04/2004</t>
  </si>
  <si>
    <t>05/2001</t>
  </si>
  <si>
    <t>6/2021</t>
  </si>
  <si>
    <t>22 năm 10 tháng</t>
  </si>
  <si>
    <t>Hoàng Thị Hạnh</t>
  </si>
  <si>
    <t>27/02/1979</t>
  </si>
  <si>
    <t>20/03/2007</t>
  </si>
  <si>
    <t>08/2002</t>
  </si>
  <si>
    <t>2/2021</t>
  </si>
  <si>
    <t>21 năm 3 tháng</t>
  </si>
  <si>
    <t>2</t>
  </si>
  <si>
    <t>Phan Thị Lan</t>
  </si>
  <si>
    <t>25/11/1973</t>
  </si>
  <si>
    <t>9/2021</t>
  </si>
  <si>
    <t>Ngô Thị Kim Oanh</t>
  </si>
  <si>
    <t>02/02/1977</t>
  </si>
  <si>
    <t>13/02/2009</t>
  </si>
  <si>
    <t>07/2003</t>
  </si>
  <si>
    <t>3</t>
  </si>
  <si>
    <t>Nguyễn T Thanh Hường</t>
  </si>
  <si>
    <t>20/01/1978</t>
  </si>
  <si>
    <t>15/08/2005</t>
  </si>
  <si>
    <t>Phạm Văn Hảo</t>
  </si>
  <si>
    <t>6/6/1972</t>
  </si>
  <si>
    <t>6/2022</t>
  </si>
  <si>
    <t>Phùng T Thanh Tuyền</t>
  </si>
  <si>
    <t>8/9/1983</t>
  </si>
  <si>
    <t>11/2005</t>
  </si>
  <si>
    <t>18 năm</t>
  </si>
  <si>
    <t>1</t>
  </si>
  <si>
    <t>Nguyễn Thị Nga</t>
  </si>
  <si>
    <t>24/5/1981</t>
  </si>
  <si>
    <t>15/12/2005</t>
  </si>
  <si>
    <t>3/2023</t>
  </si>
  <si>
    <t>18 năm 2 tháng</t>
  </si>
  <si>
    <t>Nguyễn T Thu Hương</t>
  </si>
  <si>
    <t>07/10/1986</t>
  </si>
  <si>
    <t>15/12/2010</t>
  </si>
  <si>
    <t>9/2011</t>
  </si>
  <si>
    <t>16 năm</t>
  </si>
  <si>
    <t>Giáo viển hạng III</t>
  </si>
  <si>
    <t>Hoàng Huệ Thu</t>
  </si>
  <si>
    <t>04/11/1990</t>
  </si>
  <si>
    <t>08/06/2015</t>
  </si>
  <si>
    <t>06/2012</t>
  </si>
  <si>
    <t>V.07.04.12</t>
  </si>
  <si>
    <t>11 năm 5 tháng</t>
  </si>
  <si>
    <t>V.07.04.32</t>
  </si>
  <si>
    <t>Trường THCS An Tiến</t>
  </si>
  <si>
    <t>04/2019</t>
  </si>
  <si>
    <t>01/2020</t>
  </si>
  <si>
    <t>07/2022</t>
  </si>
  <si>
    <t>04/2022</t>
  </si>
  <si>
    <t>12/2022</t>
  </si>
  <si>
    <t>4/2021</t>
  </si>
  <si>
    <t>02/2021</t>
  </si>
  <si>
    <t>Phạm Văn Hải</t>
  </si>
  <si>
    <t>10/07/1974</t>
  </si>
  <si>
    <t>V.07.04.10</t>
  </si>
  <si>
    <t>01/03/2022</t>
  </si>
  <si>
    <t>15 năm</t>
  </si>
  <si>
    <t>V.07.04.30</t>
  </si>
  <si>
    <t>Vũ Văn Hùng</t>
  </si>
  <si>
    <t>30/9/1979</t>
  </si>
  <si>
    <t>T12/2002</t>
  </si>
  <si>
    <t>01/04/2021</t>
  </si>
  <si>
    <t>21 năm</t>
  </si>
  <si>
    <t>Trần Đình Bộ</t>
  </si>
  <si>
    <t>30/10/1972</t>
  </si>
  <si>
    <t>T06/1999</t>
  </si>
  <si>
    <t>01/12/2021</t>
  </si>
  <si>
    <t>24 năm</t>
  </si>
  <si>
    <t>Phạm Thị Tuyết</t>
  </si>
  <si>
    <t>7/6/1970</t>
  </si>
  <si>
    <t>T05/2001</t>
  </si>
  <si>
    <t>01/03/2023</t>
  </si>
  <si>
    <t>22 năm</t>
  </si>
  <si>
    <t>Lương T Hồng Yến</t>
  </si>
  <si>
    <t>6/8/1977</t>
  </si>
  <si>
    <t>01/09/2021</t>
  </si>
  <si>
    <t>Đào Công Sáu</t>
  </si>
  <si>
    <t>27/4/1977</t>
  </si>
  <si>
    <t>01/06/2023</t>
  </si>
  <si>
    <t>Phạm Văn Tới</t>
  </si>
  <si>
    <t>17/10/1975</t>
  </si>
  <si>
    <t>Trịnh Văn Thăng</t>
  </si>
  <si>
    <t>12/8/1975</t>
  </si>
  <si>
    <t>01/07/2021</t>
  </si>
  <si>
    <t>Nguyễn T Thu Hà</t>
  </si>
  <si>
    <t>24/6/1972</t>
  </si>
  <si>
    <t>T08/1993</t>
  </si>
  <si>
    <t>01/08/2020</t>
  </si>
  <si>
    <t>30 năm</t>
  </si>
  <si>
    <t>Bùi Thị Tuyên</t>
  </si>
  <si>
    <t>9/7/1980</t>
  </si>
  <si>
    <t>T03/2006</t>
  </si>
  <si>
    <t>17 năm</t>
  </si>
  <si>
    <t>Đỗ Thị Thu Nga</t>
  </si>
  <si>
    <t>19/3/1980</t>
  </si>
  <si>
    <t>01/09/2020</t>
  </si>
  <si>
    <t>Lương Thị Tuyết</t>
  </si>
  <si>
    <t>29/8/1980</t>
  </si>
  <si>
    <t>01/09/2022</t>
  </si>
  <si>
    <t>Ngô Thị Quyên</t>
  </si>
  <si>
    <t>22/8/1976</t>
  </si>
  <si>
    <t>T01/2002</t>
  </si>
  <si>
    <t>01/06/2022</t>
  </si>
  <si>
    <t>Phạm T Hoàng Oanh</t>
  </si>
  <si>
    <t>7/11/1977</t>
  </si>
  <si>
    <t>Nguyễn Thị Phượng</t>
  </si>
  <si>
    <t>13/3/1979</t>
  </si>
  <si>
    <t>T04/2002</t>
  </si>
  <si>
    <t>01/04/2023</t>
  </si>
  <si>
    <t>Nguyễn Thị Lan Anh</t>
  </si>
  <si>
    <t>2/11/1979</t>
  </si>
  <si>
    <t>T02/2006</t>
  </si>
  <si>
    <t>Lê Thị Huyền Chi</t>
  </si>
  <si>
    <t>2/9/1988</t>
  </si>
  <si>
    <t>T01/2011</t>
  </si>
  <si>
    <t>01/10/2021</t>
  </si>
  <si>
    <t>12 năm</t>
  </si>
  <si>
    <t>THCS Tân Viên</t>
  </si>
  <si>
    <t>Giáo viên THCS Hạng II</t>
  </si>
  <si>
    <t>01/12/2022</t>
  </si>
  <si>
    <t>01/01/2023</t>
  </si>
  <si>
    <t>01/06/2021</t>
  </si>
  <si>
    <t>Trịnh Việt Anh</t>
  </si>
  <si>
    <t>8/3/1969</t>
  </si>
  <si>
    <t>22/4/2008</t>
  </si>
  <si>
    <t>9/2022</t>
  </si>
  <si>
    <t>32 năm 02 tháng</t>
  </si>
  <si>
    <t>T11/2023</t>
  </si>
  <si>
    <t>Vũ Thị Thuỷ</t>
  </si>
  <si>
    <t>23/8/1976</t>
  </si>
  <si>
    <t>06/2021</t>
  </si>
  <si>
    <t>Nguyễn Thị Yến</t>
  </si>
  <si>
    <t>15/03/1970</t>
  </si>
  <si>
    <t>30 năm 11 tháng</t>
  </si>
  <si>
    <t>Phạm Quỳnh Hoa</t>
  </si>
  <si>
    <t>25/12/1974</t>
  </si>
  <si>
    <t>30/10/2000</t>
  </si>
  <si>
    <t>26 năm 02 tháng</t>
  </si>
  <si>
    <t>Phạm Thị Kim Ngân</t>
  </si>
  <si>
    <t>15/10/1973</t>
  </si>
  <si>
    <t>18/01/2011</t>
  </si>
  <si>
    <t>25/9/1995</t>
  </si>
  <si>
    <t>7/2020</t>
  </si>
  <si>
    <t>29 năm 01 tháng</t>
  </si>
  <si>
    <t>Phạm Thị Lan</t>
  </si>
  <si>
    <t>05/08/1972</t>
  </si>
  <si>
    <t>05/2023</t>
  </si>
  <si>
    <t>30 năm 01 tháng</t>
  </si>
  <si>
    <t>Nguyễn Thị Hạnh</t>
  </si>
  <si>
    <t>20/07/1979</t>
  </si>
  <si>
    <t>21/01/2010</t>
  </si>
  <si>
    <t>28/5/2001</t>
  </si>
  <si>
    <t>Lê Thị Lý</t>
  </si>
  <si>
    <t>30/10/1976</t>
  </si>
  <si>
    <t>25/6/1999</t>
  </si>
  <si>
    <t>09/2021</t>
  </si>
  <si>
    <t>Nguyễn Thị Thu Hà</t>
  </si>
  <si>
    <t>05/02/1975</t>
  </si>
  <si>
    <t>21/6/1999</t>
  </si>
  <si>
    <t>Ngô Thị Lệ Thủy</t>
  </si>
  <si>
    <t>19/04/1982</t>
  </si>
  <si>
    <t>20/12/2005</t>
  </si>
  <si>
    <t>18 năm 10 tháng</t>
  </si>
  <si>
    <t>Phạm Thị Hoa</t>
  </si>
  <si>
    <t>15/01/1977</t>
  </si>
  <si>
    <t>29/4/2002</t>
  </si>
  <si>
    <t>11/2022</t>
  </si>
  <si>
    <t>Đặng Thị Hương</t>
  </si>
  <si>
    <t>02/08/1975</t>
  </si>
  <si>
    <t>15/3/2006</t>
  </si>
  <si>
    <t>12/2020</t>
  </si>
  <si>
    <t>27 năm 02 tháng</t>
  </si>
  <si>
    <t>Phạm Thị Thùy Dung</t>
  </si>
  <si>
    <t>01/10/1979</t>
  </si>
  <si>
    <t>01/2021</t>
  </si>
  <si>
    <t>21 năm 6 tháng</t>
  </si>
  <si>
    <t>Lê Minh Phượng</t>
  </si>
  <si>
    <t>01/04/1990</t>
  </si>
  <si>
    <t>23/6/2011</t>
  </si>
  <si>
    <t>10/2021</t>
  </si>
  <si>
    <t>11 năm 7 tháng</t>
  </si>
  <si>
    <t>Vũ Thị Hương Thảo</t>
  </si>
  <si>
    <t>04/07/1983</t>
  </si>
  <si>
    <t>11 năm 4 tháng</t>
  </si>
  <si>
    <t>Lương Thị Thanh Xuân</t>
  </si>
  <si>
    <t>08/03/1981</t>
  </si>
  <si>
    <t>13/02/2006</t>
  </si>
  <si>
    <t>03/2023</t>
  </si>
  <si>
    <t>Vũ Thị Hồng Liên</t>
  </si>
  <si>
    <t>20/08/1976</t>
  </si>
  <si>
    <t>22/7/1999</t>
  </si>
  <si>
    <t>25 năm 10 tháng</t>
  </si>
  <si>
    <t>Đoàn Thị Thu Hải</t>
  </si>
  <si>
    <t>02/09/1979</t>
  </si>
  <si>
    <t>20/3/2006</t>
  </si>
  <si>
    <t>Phạm Văn Bằng</t>
  </si>
  <si>
    <t>09/05/1973</t>
  </si>
  <si>
    <t>15/02/2007</t>
  </si>
  <si>
    <t>Vũ Tuyết Thanh</t>
  </si>
  <si>
    <t>10/10/1977</t>
  </si>
  <si>
    <t>27/3/1999</t>
  </si>
  <si>
    <t>Nguyễn Thị Huyền</t>
  </si>
  <si>
    <t>25/08/1976</t>
  </si>
  <si>
    <t>30/12/2010</t>
  </si>
  <si>
    <t>28/05/2001</t>
  </si>
  <si>
    <t>06/2023</t>
  </si>
  <si>
    <t>Nguyễn Thị Thùy</t>
  </si>
  <si>
    <t>13/9/1977</t>
  </si>
  <si>
    <t>THCS Trường Sơn</t>
  </si>
  <si>
    <t>Giáo viên THCS Hạng III</t>
  </si>
  <si>
    <t>03/2022</t>
  </si>
  <si>
    <t>Nguyễn Thị Ngọc Lan</t>
  </si>
  <si>
    <t>Nguyễn Thị Hà</t>
  </si>
  <si>
    <t>09/2022</t>
  </si>
  <si>
    <t>Vũ Duy Tân</t>
  </si>
  <si>
    <t>17/08/1976</t>
  </si>
  <si>
    <t>4/1997</t>
  </si>
  <si>
    <t>V.07.03.11</t>
  </si>
  <si>
    <t>26 năm</t>
  </si>
  <si>
    <t>5.02</t>
  </si>
  <si>
    <t>Tạ Xuân Lộc</t>
  </si>
  <si>
    <t>24/11/1974</t>
  </si>
  <si>
    <t>12/2002</t>
  </si>
  <si>
    <t>07/2020</t>
  </si>
  <si>
    <t>20 năm</t>
  </si>
  <si>
    <t>4.34</t>
  </si>
  <si>
    <t>Lê Thị Hải Yến</t>
  </si>
  <si>
    <t>6/1999</t>
  </si>
  <si>
    <t>03/2021</t>
  </si>
  <si>
    <t>Đào Thị Nga</t>
  </si>
  <si>
    <t>3/2006</t>
  </si>
  <si>
    <t>19 năm</t>
  </si>
  <si>
    <t>Phạm Thị Thu Yến</t>
  </si>
  <si>
    <t>7/1996</t>
  </si>
  <si>
    <t>0.25</t>
  </si>
  <si>
    <t>25 năm</t>
  </si>
  <si>
    <t>5.36</t>
  </si>
  <si>
    <t>Bùi Thị Hoa</t>
  </si>
  <si>
    <t>4/2001</t>
  </si>
  <si>
    <t>06/2022</t>
  </si>
  <si>
    <t>Nguyễn Thị Xuân</t>
  </si>
  <si>
    <t>Nguyễn Thị Thu Thủy</t>
  </si>
  <si>
    <t>Nguyễn Thị Thu Hương</t>
  </si>
  <si>
    <t>02/08/1981</t>
  </si>
  <si>
    <t>02/04/2013</t>
  </si>
  <si>
    <t>9/2009</t>
  </si>
  <si>
    <t>13 năm</t>
  </si>
  <si>
    <t>Đỗ Quang Tuấn</t>
  </si>
  <si>
    <t>05/11/1977</t>
  </si>
  <si>
    <t>07/2021</t>
  </si>
  <si>
    <t>Vũ Thị Chiến</t>
  </si>
  <si>
    <t>07/10/1982</t>
  </si>
  <si>
    <t>12/2003</t>
  </si>
  <si>
    <t>Phạm Thị Lương</t>
  </si>
  <si>
    <t>09/12/2008</t>
  </si>
  <si>
    <t>7/2002</t>
  </si>
  <si>
    <t>02/2023</t>
  </si>
  <si>
    <t>Phạm Thị Hải Yến</t>
  </si>
  <si>
    <t>01/07/1976</t>
  </si>
  <si>
    <t>3/2019</t>
  </si>
  <si>
    <t>Thạc sỹ</t>
  </si>
  <si>
    <t>THCS Quang Hưng</t>
  </si>
  <si>
    <t>Nguyễn Thị Hoan</t>
  </si>
  <si>
    <t>07/09/1974</t>
  </si>
  <si>
    <t>10/1995</t>
  </si>
  <si>
    <t>0,3</t>
  </si>
  <si>
    <t>Đào Xuân Phương</t>
  </si>
  <si>
    <t>24/06/1976</t>
  </si>
  <si>
    <t>04/2002</t>
  </si>
  <si>
    <t>14 năm</t>
  </si>
  <si>
    <t>Phan Đức Nhạc</t>
  </si>
  <si>
    <t>08/12/1969</t>
  </si>
  <si>
    <t>0,35</t>
  </si>
  <si>
    <t>Nguyễn Thị Vin</t>
  </si>
  <si>
    <t>30/09/1976</t>
  </si>
  <si>
    <t>06/1999</t>
  </si>
  <si>
    <t>Đỗ Thị Chính</t>
  </si>
  <si>
    <t>23/06/1974</t>
  </si>
  <si>
    <t>Lê Thị Xoa</t>
  </si>
  <si>
    <t>05/10/1975</t>
  </si>
  <si>
    <t>Nguyễn Thị Bích Thảo</t>
  </si>
  <si>
    <t>29/01/1976</t>
  </si>
  <si>
    <t>Trần Thị Gấm</t>
  </si>
  <si>
    <t>25/02/1973</t>
  </si>
  <si>
    <t>Nguyễn Thị Hải</t>
  </si>
  <si>
    <t>19/12/1978</t>
  </si>
  <si>
    <t>12/2005</t>
  </si>
  <si>
    <t>Nguyễn Văn Hiến</t>
  </si>
  <si>
    <t>01/02/1980</t>
  </si>
  <si>
    <t>Bùi Thị Hải Vân</t>
  </si>
  <si>
    <t>22/7/1981</t>
  </si>
  <si>
    <t>Nguyễn Thị Lành</t>
  </si>
  <si>
    <t>01/5/1978</t>
  </si>
  <si>
    <t>Ngô Thị Thu Thanh</t>
  </si>
  <si>
    <t>03/01/1981</t>
  </si>
  <si>
    <t>Đỗ Xuân Điệp</t>
  </si>
  <si>
    <t>18/01/1980</t>
  </si>
  <si>
    <t>03/2007</t>
  </si>
  <si>
    <t>V.07.01.03</t>
  </si>
  <si>
    <t>08/2020</t>
  </si>
  <si>
    <t xml:space="preserve">Bùi Thị Nhung </t>
  </si>
  <si>
    <t>18/08/1975</t>
  </si>
  <si>
    <t>Nguyễn Thị Chờ</t>
  </si>
  <si>
    <t>12/10/1976</t>
  </si>
  <si>
    <t>THCS Thái Sơn</t>
  </si>
  <si>
    <t>Bùi Việt Anh</t>
  </si>
  <si>
    <t>17/12/1999</t>
  </si>
  <si>
    <t>08/1993</t>
  </si>
  <si>
    <t>Nguyễn Thị Thanh Nga</t>
  </si>
  <si>
    <t xml:space="preserve">Đại học Ngữ văn </t>
  </si>
  <si>
    <t>2008</t>
  </si>
  <si>
    <t>4.32</t>
  </si>
  <si>
    <t>01/02/2021</t>
  </si>
  <si>
    <t>Nguyễn Minh Giang</t>
  </si>
  <si>
    <t>20/05/1973</t>
  </si>
  <si>
    <t>Đại học Toán</t>
  </si>
  <si>
    <t>2007</t>
  </si>
  <si>
    <t>4.98</t>
  </si>
  <si>
    <t>Phan Văn Hưng</t>
  </si>
  <si>
    <t>18/11/1975</t>
  </si>
  <si>
    <t>2009</t>
  </si>
  <si>
    <t xml:space="preserve">Lê Văn Hà </t>
  </si>
  <si>
    <t>11/04/1977</t>
  </si>
  <si>
    <t>Vũ Thị Hà</t>
  </si>
  <si>
    <t>19/12/1989</t>
  </si>
  <si>
    <t>Đại học sư phạm Toán Hóa</t>
  </si>
  <si>
    <t>2011</t>
  </si>
  <si>
    <t>3.33</t>
  </si>
  <si>
    <t>1/6/2022</t>
  </si>
  <si>
    <t>10 năm</t>
  </si>
  <si>
    <t>4.00</t>
  </si>
  <si>
    <t>Bùi Thị Kim Huế</t>
  </si>
  <si>
    <t>Chu Thị Xuân</t>
  </si>
  <si>
    <t>Nguyễn Thị Trung Kiên</t>
  </si>
  <si>
    <t>Đại học Hóa</t>
  </si>
  <si>
    <t>2006</t>
  </si>
  <si>
    <t>11 năm</t>
  </si>
  <si>
    <t>7/2021</t>
  </si>
  <si>
    <t>Nguyễn Hữu Chiến</t>
  </si>
  <si>
    <t>20/01/1977</t>
  </si>
  <si>
    <t>Đại Học GDTC</t>
  </si>
  <si>
    <t>2010</t>
  </si>
  <si>
    <t>23 năm</t>
  </si>
  <si>
    <t>Lê Thị Thanh Huyền</t>
  </si>
  <si>
    <t xml:space="preserve">Đại học Văn </t>
  </si>
  <si>
    <t>4.65</t>
  </si>
  <si>
    <t>1/1/2023</t>
  </si>
  <si>
    <t>4.68</t>
  </si>
  <si>
    <t>Nguyễn Mạnh Đông</t>
  </si>
  <si>
    <t>Đại học Tiếng Anh</t>
  </si>
  <si>
    <t>2005</t>
  </si>
  <si>
    <t>01/3/2022</t>
  </si>
  <si>
    <t>3/2022</t>
  </si>
  <si>
    <t>Bùi Tuấn Anh</t>
  </si>
  <si>
    <t>Đại học tiếng Anh</t>
  </si>
  <si>
    <t>2003</t>
  </si>
  <si>
    <t>Nguyễn Thị Thu Hiền</t>
  </si>
  <si>
    <t>4,98</t>
  </si>
  <si>
    <t>Trần Thị Lượng</t>
  </si>
  <si>
    <t>Lê Thị Lan Anh</t>
  </si>
  <si>
    <t>Cử nhân lịch sử</t>
  </si>
  <si>
    <t>3.99</t>
  </si>
  <si>
    <t>01/9/2017</t>
  </si>
  <si>
    <t>01/9/2020</t>
  </si>
  <si>
    <t>9/2020</t>
  </si>
  <si>
    <t>THCS Bát Trang</t>
  </si>
  <si>
    <t>5/2003</t>
  </si>
  <si>
    <t>5/2001</t>
  </si>
  <si>
    <t>6/2012</t>
  </si>
  <si>
    <t>3/2004</t>
  </si>
  <si>
    <t>Giáo viên THCS  Hạng II</t>
  </si>
  <si>
    <t>Nguyễn Thị Hường</t>
  </si>
  <si>
    <t>Cử nhân Địa lý</t>
  </si>
  <si>
    <t>2.72</t>
  </si>
  <si>
    <t>1/6/2021</t>
  </si>
  <si>
    <t>3.00</t>
  </si>
  <si>
    <t>2.41</t>
  </si>
  <si>
    <t>Giáo viên THCS  Hạng III</t>
  </si>
  <si>
    <t>01/9/2022</t>
  </si>
  <si>
    <t>08/08/1975</t>
  </si>
  <si>
    <t>ĐH ngữ văn</t>
  </si>
  <si>
    <t>2000</t>
  </si>
  <si>
    <t>19n2T</t>
  </si>
  <si>
    <t>Cao Văn Hải</t>
  </si>
  <si>
    <t>13/02/1974</t>
  </si>
  <si>
    <t>ĐH Tiếng anh</t>
  </si>
  <si>
    <t>1997</t>
  </si>
  <si>
    <t>5,02</t>
  </si>
  <si>
    <t>11/4/1977</t>
  </si>
  <si>
    <t>ĐH SP ngữ văn</t>
  </si>
  <si>
    <t>Nguyễn Thị Thanh Vân</t>
  </si>
  <si>
    <t>07/05/1977</t>
  </si>
  <si>
    <t>ĐH SP toán</t>
  </si>
  <si>
    <t>19n</t>
  </si>
  <si>
    <t>Trần Thị Thu Hà</t>
  </si>
  <si>
    <t>26/02/1977</t>
  </si>
  <si>
    <t>ĐH SP Anh</t>
  </si>
  <si>
    <t>Bùi  Thị Vân</t>
  </si>
  <si>
    <t>26/03/1968</t>
  </si>
  <si>
    <t>ĐH môi trường</t>
  </si>
  <si>
    <t>2001</t>
  </si>
  <si>
    <t>7/1993</t>
  </si>
  <si>
    <t>7%</t>
  </si>
  <si>
    <t>7/2022</t>
  </si>
  <si>
    <t>Lê Thị Thuý</t>
  </si>
  <si>
    <t>01/11/1970</t>
  </si>
  <si>
    <t>ĐH SP hóa</t>
  </si>
  <si>
    <t>Nguyễn Thị Mai</t>
  </si>
  <si>
    <t>02/01/1977</t>
  </si>
  <si>
    <t>Cử nhân SP văn</t>
  </si>
  <si>
    <t>4,34</t>
  </si>
  <si>
    <t>Ngô Thị Hạnh</t>
  </si>
  <si>
    <t>18/04/1981</t>
  </si>
  <si>
    <t>Cử nhân SP âm nhạc</t>
  </si>
  <si>
    <t>2013</t>
  </si>
  <si>
    <t>18n1T</t>
  </si>
  <si>
    <t>4,0</t>
  </si>
  <si>
    <t>Hồ Thị Hương</t>
  </si>
  <si>
    <t>10/06/1982</t>
  </si>
  <si>
    <t>01/2010</t>
  </si>
  <si>
    <t>3/2021</t>
  </si>
  <si>
    <t>13n8T</t>
  </si>
  <si>
    <t>THCS Nguyễn Chuyên Mỹ</t>
  </si>
  <si>
    <t>Bùi Thị Kim Anh</t>
  </si>
  <si>
    <t>10/09/1977</t>
  </si>
  <si>
    <t>Cử nhân SP toán</t>
  </si>
  <si>
    <t>2022</t>
  </si>
  <si>
    <t>4/2002</t>
  </si>
  <si>
    <t>3,99</t>
  </si>
  <si>
    <t>Nguyễn Thế Trọng</t>
  </si>
  <si>
    <t>12/11/1978</t>
  </si>
  <si>
    <t>Cử nhân GD thể chất</t>
  </si>
  <si>
    <t>4,32</t>
  </si>
  <si>
    <t>3,0</t>
  </si>
  <si>
    <t>3/2020</t>
  </si>
  <si>
    <t>2002</t>
  </si>
  <si>
    <t>2016</t>
  </si>
  <si>
    <t>4/2022</t>
  </si>
  <si>
    <t>10/2022</t>
  </si>
  <si>
    <t>Nguyễn Thị Tám</t>
  </si>
  <si>
    <t>8/1993</t>
  </si>
  <si>
    <t>8%</t>
  </si>
  <si>
    <t>Nguyễn Thu Hằng</t>
  </si>
  <si>
    <t>4,68</t>
  </si>
  <si>
    <t>1/2022</t>
  </si>
  <si>
    <t>Bùi Đình Đông</t>
  </si>
  <si>
    <t>12/05/1974</t>
  </si>
  <si>
    <t>Nguyễn Văn Hưng</t>
  </si>
  <si>
    <t>30/6/1976</t>
  </si>
  <si>
    <t>Đặng Thị Thu Hiền</t>
  </si>
  <si>
    <t>Dương Thị Đào</t>
  </si>
  <si>
    <t>Dương Thị Huyền Trang</t>
  </si>
  <si>
    <t>1985</t>
  </si>
  <si>
    <t>01/2011</t>
  </si>
  <si>
    <t>4,00</t>
  </si>
  <si>
    <t>Hoàng Thị Thu An</t>
  </si>
  <si>
    <t>7</t>
  </si>
  <si>
    <t>THCS Quang Trung</t>
  </si>
  <si>
    <t>11/2021</t>
  </si>
  <si>
    <t>3,33</t>
  </si>
  <si>
    <t>Ngô Đức Cảnh</t>
  </si>
  <si>
    <t>25/10/1976</t>
  </si>
  <si>
    <t xml:space="preserve">TH.S  quản lý giáo dục </t>
  </si>
  <si>
    <t>21</t>
  </si>
  <si>
    <t>Ngô Kim Oanh</t>
  </si>
  <si>
    <t>ĐH  SP toán</t>
  </si>
  <si>
    <t>1993</t>
  </si>
  <si>
    <t>30</t>
  </si>
  <si>
    <t>Nguyễn Thị Đàm</t>
  </si>
  <si>
    <t>18/4/1970</t>
  </si>
  <si>
    <t>1990</t>
  </si>
  <si>
    <t>33</t>
  </si>
  <si>
    <t>Đặng Hữu Phong</t>
  </si>
  <si>
    <t>24/5/1975</t>
  </si>
  <si>
    <t>ĐH SP  hóa</t>
  </si>
  <si>
    <t>1998</t>
  </si>
  <si>
    <t>25</t>
  </si>
  <si>
    <t>Vũ Thị Thu Hằng</t>
  </si>
  <si>
    <t>20/12/1974</t>
  </si>
  <si>
    <t>1999</t>
  </si>
  <si>
    <t>24</t>
  </si>
  <si>
    <t>Nguyễn Thị Hồng Điệp</t>
  </si>
  <si>
    <t>17/9/1976</t>
  </si>
  <si>
    <t>ĐH SP  vật lý</t>
  </si>
  <si>
    <t>Trần Đình Sâm</t>
  </si>
  <si>
    <t>28/7/1982</t>
  </si>
  <si>
    <t>ĐH SP thể dục thể thao</t>
  </si>
  <si>
    <t>2004</t>
  </si>
  <si>
    <t>8/2020</t>
  </si>
  <si>
    <t>19</t>
  </si>
  <si>
    <t>Trịnh Thị Hương</t>
  </si>
  <si>
    <t>ĐH SP  văn</t>
  </si>
  <si>
    <t>Mai  Thu Hà</t>
  </si>
  <si>
    <t>25/1/1972</t>
  </si>
  <si>
    <t>ĐH  SP văn</t>
  </si>
  <si>
    <t>1995</t>
  </si>
  <si>
    <t>28</t>
  </si>
  <si>
    <t>Nguyễn Thị Thu</t>
  </si>
  <si>
    <t>5/7/1980</t>
  </si>
  <si>
    <t>ĐH  SP sử</t>
  </si>
  <si>
    <t>V07.04.11</t>
  </si>
  <si>
    <t>18</t>
  </si>
  <si>
    <t>Hoàng Thị Hồng Yến</t>
  </si>
  <si>
    <t>27/1/1980</t>
  </si>
  <si>
    <t>ĐH SP tiếng anh</t>
  </si>
  <si>
    <t>Nguyễn Thị Lê Giang</t>
  </si>
  <si>
    <t>ĐH SP văn</t>
  </si>
  <si>
    <t>Đặng  Thị Phương</t>
  </si>
  <si>
    <t>22</t>
  </si>
  <si>
    <t>Bùi Thị Hồng</t>
  </si>
  <si>
    <t>19/5/1977</t>
  </si>
  <si>
    <t>ĐH  SP sinh</t>
  </si>
  <si>
    <t>THCS Chiến Thắng</t>
  </si>
  <si>
    <t>Phạm Thị Bình</t>
  </si>
  <si>
    <t>09.2.1970</t>
  </si>
  <si>
    <t>15.3.2005</t>
  </si>
  <si>
    <t>0.45</t>
  </si>
  <si>
    <t>Lê Tuấn Việt</t>
  </si>
  <si>
    <t>18.6.1971</t>
  </si>
  <si>
    <t>25.4.2003</t>
  </si>
  <si>
    <t>Tăng Thị Thu Hiền</t>
  </si>
  <si>
    <t>24.11.1972</t>
  </si>
  <si>
    <t>20.3.2007</t>
  </si>
  <si>
    <t>5/1996</t>
  </si>
  <si>
    <t>27</t>
  </si>
  <si>
    <t>Trịnh Thị Hồng Thắm</t>
  </si>
  <si>
    <t>20.6.1975</t>
  </si>
  <si>
    <t>05.11.2009</t>
  </si>
  <si>
    <t>01/2/2022</t>
  </si>
  <si>
    <t>Trần Thị Ái Vân</t>
  </si>
  <si>
    <t>24.10.1976</t>
  </si>
  <si>
    <t>15.3.2006</t>
  </si>
  <si>
    <t>Phạm Thị Thúy Hoa</t>
  </si>
  <si>
    <t>5.9.1976</t>
  </si>
  <si>
    <t>15.8.2005</t>
  </si>
  <si>
    <t>01/3/2021</t>
  </si>
  <si>
    <t>Lê Thị Thanh Thoa</t>
  </si>
  <si>
    <t>30.5.1976</t>
  </si>
  <si>
    <t>Trần Thị Nga</t>
  </si>
  <si>
    <t>8.8.1978</t>
  </si>
  <si>
    <t>5.11.2009</t>
  </si>
  <si>
    <t>01/9/2021</t>
  </si>
  <si>
    <t>17</t>
  </si>
  <si>
    <t>Ngô Thị Hương Dịu</t>
  </si>
  <si>
    <t>30.5.1978</t>
  </si>
  <si>
    <t>10.9.2003</t>
  </si>
  <si>
    <t>Vương T Minh Nguyệt</t>
  </si>
  <si>
    <t>05.9.1980</t>
  </si>
  <si>
    <t>13.2.2009</t>
  </si>
  <si>
    <t>Mai Thị Hoàng Yến</t>
  </si>
  <si>
    <t>12.6.1977</t>
  </si>
  <si>
    <t>01/3/2023</t>
  </si>
  <si>
    <t>Lưu T Thanh Nhàn</t>
  </si>
  <si>
    <t>15.11.1976</t>
  </si>
  <si>
    <t>9/1999</t>
  </si>
  <si>
    <t>Tạ Văn Thiết</t>
  </si>
  <si>
    <t>30.10.1981</t>
  </si>
  <si>
    <t>2.4.2013</t>
  </si>
  <si>
    <t>Nguyễn Thị Thiết</t>
  </si>
  <si>
    <t>08.6.1975</t>
  </si>
  <si>
    <t>Đỗ Thị Huệ</t>
  </si>
  <si>
    <t>25.11.1975</t>
  </si>
  <si>
    <t>Nguyễn Thị Hoài Thu</t>
  </si>
  <si>
    <t>4.9.1977</t>
  </si>
  <si>
    <t>01/6/2021</t>
  </si>
  <si>
    <t>Lê Văn Tiến</t>
  </si>
  <si>
    <t>10.1.1978</t>
  </si>
  <si>
    <t>Th.S</t>
  </si>
  <si>
    <t>08.12.2020</t>
  </si>
  <si>
    <t>Lương Văn Sỹ</t>
  </si>
  <si>
    <t>27.4.1976</t>
  </si>
  <si>
    <t>18.5.2006</t>
  </si>
  <si>
    <t>Trịnh Thị Bích</t>
  </si>
  <si>
    <t>22.2.1977</t>
  </si>
  <si>
    <t>Đào Thị Huê</t>
  </si>
  <si>
    <t>16.9.1976</t>
  </si>
  <si>
    <t>31.12.1999</t>
  </si>
  <si>
    <t>8/2002</t>
  </si>
  <si>
    <t>THCS Lương Khánh Thiện</t>
  </si>
  <si>
    <t>Phùng Thị Tâm</t>
  </si>
  <si>
    <t>15.6.1985</t>
  </si>
  <si>
    <t>21.1.2010</t>
  </si>
  <si>
    <t>4/2019</t>
  </si>
  <si>
    <t>Trần Thị Việt Hà</t>
  </si>
  <si>
    <t>09.12.1978</t>
  </si>
  <si>
    <t>12/1993</t>
  </si>
  <si>
    <t>Trịnh Thị Khuyên</t>
  </si>
  <si>
    <t>Đại học</t>
  </si>
  <si>
    <t>Phạm Thị Hải</t>
  </si>
  <si>
    <t>0,25</t>
  </si>
  <si>
    <t>Bùi Thị Nhan</t>
  </si>
  <si>
    <t>Phạm Hồng Thanh</t>
  </si>
  <si>
    <t>Nguyễn Văn An</t>
  </si>
  <si>
    <t>Trương Thị Ngân</t>
  </si>
  <si>
    <t>Lê Thị Huyền</t>
  </si>
  <si>
    <t>03/2006</t>
  </si>
  <si>
    <t>4,65</t>
  </si>
  <si>
    <t>Bùi Văn Thăng</t>
  </si>
  <si>
    <t>20/01/1974</t>
  </si>
  <si>
    <t>Hà Thị Dung</t>
  </si>
  <si>
    <t>10/2003</t>
  </si>
  <si>
    <t>Hoàng Xuân Thảo</t>
  </si>
  <si>
    <t>Nguyễn T Ánh Tuyết</t>
  </si>
  <si>
    <t>THCS An Thắng</t>
  </si>
  <si>
    <t>Nguyễn Công Hiệp</t>
  </si>
  <si>
    <t>25/11/1975</t>
  </si>
  <si>
    <t>15/03/2006</t>
  </si>
  <si>
    <t>Thiều Thị Mai</t>
  </si>
  <si>
    <t>10/12/1967</t>
  </si>
  <si>
    <t>22/06/2007</t>
  </si>
  <si>
    <t>Phan Thành</t>
  </si>
  <si>
    <t>19/5/1968</t>
  </si>
  <si>
    <t>14/07/2004</t>
  </si>
  <si>
    <t>5,36</t>
  </si>
  <si>
    <t>Phạm Văn Tứ</t>
  </si>
  <si>
    <t>27/4/1974</t>
  </si>
  <si>
    <t>Vũ Thị Hoan</t>
  </si>
  <si>
    <t>06/04/1975</t>
  </si>
  <si>
    <t>09/2020</t>
  </si>
  <si>
    <t>Ninh Thị Sen</t>
  </si>
  <si>
    <t>15/10/1975</t>
  </si>
  <si>
    <t>6/2023</t>
  </si>
  <si>
    <t>10/9/1976</t>
  </si>
  <si>
    <t>Đồng Thị Thu Hiền</t>
  </si>
  <si>
    <t>30/7/1973</t>
  </si>
  <si>
    <t>Lê Thị Tân</t>
  </si>
  <si>
    <t>05/5/1977</t>
  </si>
  <si>
    <t>Đặng Văn Chính</t>
  </si>
  <si>
    <t>01/6/1977</t>
  </si>
  <si>
    <t>Vũ Thị Hồng Lê</t>
  </si>
  <si>
    <t>02/6/1979</t>
  </si>
  <si>
    <t>02/2006</t>
  </si>
  <si>
    <t>Nguyễn Thị Phương</t>
  </si>
  <si>
    <t>25/01/1979</t>
  </si>
  <si>
    <t>Nguyễn Thị Suốt</t>
  </si>
  <si>
    <t>25/02/1977</t>
  </si>
  <si>
    <t>Nguyễn Thị Dịu</t>
  </si>
  <si>
    <t>17/5/1978</t>
  </si>
  <si>
    <t>Nguyễn Thị Bích Liên</t>
  </si>
  <si>
    <t>05/08/1980</t>
  </si>
  <si>
    <t>Vũ Thu Hương</t>
  </si>
  <si>
    <t>23/02/1981</t>
  </si>
  <si>
    <t>Giáo THCS hạng III</t>
  </si>
  <si>
    <t>Nguyễn Thị Kim Dung</t>
  </si>
  <si>
    <t>25/05/1980</t>
  </si>
  <si>
    <t>22/11/2011</t>
  </si>
  <si>
    <t>04/2010</t>
  </si>
  <si>
    <t>13</t>
  </si>
  <si>
    <t>3,66</t>
  </si>
  <si>
    <t>THCS Quốc Tuấn</t>
  </si>
  <si>
    <t>23/06/2011</t>
  </si>
  <si>
    <t>Vũ Thị Kim Oanh</t>
  </si>
  <si>
    <t>8/1/1978</t>
  </si>
  <si>
    <t xml:space="preserve">Đại học </t>
  </si>
  <si>
    <t xml:space="preserve">20 năm </t>
  </si>
  <si>
    <t>Lê Tuấn Anh</t>
  </si>
  <si>
    <t>28/9/1971</t>
  </si>
  <si>
    <t xml:space="preserve">24 năm </t>
  </si>
  <si>
    <t>Phạm Huy Liệu</t>
  </si>
  <si>
    <t>8/2/1972</t>
  </si>
  <si>
    <t>Nguyễn Bách Phương</t>
  </si>
  <si>
    <t>16/9/1973</t>
  </si>
  <si>
    <t xml:space="preserve">25 năm </t>
  </si>
  <si>
    <t>Dương Thị Mai</t>
  </si>
  <si>
    <t>16/8/1977</t>
  </si>
  <si>
    <t xml:space="preserve">21 năm </t>
  </si>
  <si>
    <t xml:space="preserve">Đinh Thị Tĩnh </t>
  </si>
  <si>
    <t>18/1/1979</t>
  </si>
  <si>
    <t>Nguyễn Thị Hằng</t>
  </si>
  <si>
    <t>06/3/1981</t>
  </si>
  <si>
    <t xml:space="preserve">14 năm </t>
  </si>
  <si>
    <t xml:space="preserve">Phạm Văn Trọng </t>
  </si>
  <si>
    <t>10/2/1980</t>
  </si>
  <si>
    <t xml:space="preserve">Nguyễn T Hồng Vân </t>
  </si>
  <si>
    <t>10/4/1978</t>
  </si>
  <si>
    <t xml:space="preserve">18 năm </t>
  </si>
  <si>
    <t>Lê Thị Thu Hà</t>
  </si>
  <si>
    <t>27/6/1977</t>
  </si>
  <si>
    <t>Nguyễn Đức Hậu</t>
  </si>
  <si>
    <t>22/1/1979</t>
  </si>
  <si>
    <t xml:space="preserve">Trần Thị Quế </t>
  </si>
  <si>
    <t>16/5/1975</t>
  </si>
  <si>
    <t xml:space="preserve">Trần Xuân Sỹ </t>
  </si>
  <si>
    <t>15/12/1978</t>
  </si>
  <si>
    <t>Phạm Văn Hương</t>
  </si>
  <si>
    <t>30/6/1973</t>
  </si>
  <si>
    <t xml:space="preserve">23 năm </t>
  </si>
  <si>
    <t xml:space="preserve">Lưu Thị Hải </t>
  </si>
  <si>
    <t>3/8/1981</t>
  </si>
  <si>
    <t>THCS Trường Thọ</t>
  </si>
  <si>
    <t>Phạm Văn Toàn</t>
  </si>
  <si>
    <t>28/6/1977</t>
  </si>
  <si>
    <t>16n1th</t>
  </si>
  <si>
    <t>04/2021</t>
  </si>
  <si>
    <t>Nguyễn Phương Nam</t>
  </si>
  <si>
    <t>22/9/1977</t>
  </si>
  <si>
    <t>10/01/2004</t>
  </si>
  <si>
    <t>18n3th</t>
  </si>
  <si>
    <t>Nguyễn Văn Họa</t>
  </si>
  <si>
    <t>21/7/1976</t>
  </si>
  <si>
    <t>Nguyễn Văn Tha</t>
  </si>
  <si>
    <t>20/3/1967</t>
  </si>
  <si>
    <t>01/6/2022</t>
  </si>
  <si>
    <t>14n5th</t>
  </si>
  <si>
    <t>Nguyễn Mạnh Đạt</t>
  </si>
  <si>
    <t>15/02/1975</t>
  </si>
  <si>
    <t>14/7/2004</t>
  </si>
  <si>
    <t>15n7th</t>
  </si>
  <si>
    <t>Nguyễn Hữu Đoàn</t>
  </si>
  <si>
    <t>10/01/1974</t>
  </si>
  <si>
    <t>02/12/1999</t>
  </si>
  <si>
    <t>Nguyễn Thị Toan</t>
  </si>
  <si>
    <t>07/12/1978</t>
  </si>
  <si>
    <t>01/7/2022</t>
  </si>
  <si>
    <t>Phan Trí Tuệ</t>
  </si>
  <si>
    <t>12/09/1980</t>
  </si>
  <si>
    <t>Nguyễn Thị Hiền</t>
  </si>
  <si>
    <t>26/01/1978</t>
  </si>
  <si>
    <t>10/10/2008</t>
  </si>
  <si>
    <t>12/2000</t>
  </si>
  <si>
    <t>14n1th</t>
  </si>
  <si>
    <t>Ngô Xuân Hải</t>
  </si>
  <si>
    <t>23/8/1987</t>
  </si>
  <si>
    <t>10n4th</t>
  </si>
  <si>
    <t>Vũ Thị Hạnh</t>
  </si>
  <si>
    <t>20/06/1983</t>
  </si>
  <si>
    <t>20/11/2009</t>
  </si>
  <si>
    <t>13n7th</t>
  </si>
  <si>
    <t>Trịnh Văn Dương</t>
  </si>
  <si>
    <t>18/11/1971</t>
  </si>
  <si>
    <t>28/6/1993</t>
  </si>
  <si>
    <t>22N1T</t>
  </si>
  <si>
    <t>Đỗ Lê Dương</t>
  </si>
  <si>
    <t>23/08/1977</t>
  </si>
  <si>
    <t>08/2021</t>
  </si>
  <si>
    <t>18N</t>
  </si>
  <si>
    <t>Nguyễn Thị Phương Lan</t>
  </si>
  <si>
    <t>25/9/1980</t>
  </si>
  <si>
    <t>22/10/2002</t>
  </si>
  <si>
    <t>V.07.0411</t>
  </si>
  <si>
    <t>17N</t>
  </si>
  <si>
    <t>Nguyễn Thị Thúy</t>
  </si>
  <si>
    <t>18/02/1979</t>
  </si>
  <si>
    <t>18N4T</t>
  </si>
  <si>
    <t xml:space="preserve">Nguyễn Thị Thanh Nga </t>
  </si>
  <si>
    <t>10/11/1980</t>
  </si>
  <si>
    <t>17N5T</t>
  </si>
  <si>
    <t>Nguyễn Thị Thùy Dương</t>
  </si>
  <si>
    <t>02/9/1988</t>
  </si>
  <si>
    <t>10N3T</t>
  </si>
  <si>
    <t>TH&amp;THCS Trường Thành</t>
  </si>
  <si>
    <t>Đặng Thị Hồng</t>
  </si>
  <si>
    <t>09/03/1971</t>
  </si>
  <si>
    <t>04/1993</t>
  </si>
  <si>
    <t>29 năm</t>
  </si>
  <si>
    <t>22/10/1973</t>
  </si>
  <si>
    <t>05/1996</t>
  </si>
  <si>
    <t>02/10/1977</t>
  </si>
  <si>
    <t xml:space="preserve"> 05/08/1975</t>
  </si>
  <si>
    <t>13/11/1978</t>
  </si>
  <si>
    <t>09/10/2006</t>
  </si>
  <si>
    <t>20/12/1976</t>
  </si>
  <si>
    <t>15/12/1998</t>
  </si>
  <si>
    <t>21/08/1978</t>
  </si>
  <si>
    <t>09/2003</t>
  </si>
  <si>
    <t>19/07/1975</t>
  </si>
  <si>
    <t>18/07/1981</t>
  </si>
  <si>
    <t>24/03/1976</t>
  </si>
  <si>
    <t>THCS Tân Dân</t>
  </si>
  <si>
    <t>06/08/1975</t>
  </si>
  <si>
    <t>TH&amp;THCS Lê Khắc Cẩn (THCS)</t>
  </si>
  <si>
    <t>GV THCS Hạng II</t>
  </si>
  <si>
    <t>LÊ THỊ THÚY</t>
  </si>
  <si>
    <t>PHẠM VĂN HÙNG</t>
  </si>
  <si>
    <t>BÙI THỊ TRẦM</t>
  </si>
  <si>
    <t>PHÙNG VĂN TRƯỜNG</t>
  </si>
  <si>
    <t>NGUYỄN ĐÌNH PHÒNG</t>
  </si>
  <si>
    <t>ĐẶNG THỊ BÍCH</t>
  </si>
  <si>
    <t>HOÀNG THỊ HẰNG</t>
  </si>
  <si>
    <t>DƯƠNG.T.PHƯƠNG LAN</t>
  </si>
  <si>
    <t>HỒ THỊ THU HUẾ</t>
  </si>
  <si>
    <t>NGUYỄN NGỌC QUÂN</t>
  </si>
  <si>
    <t>LÊ QUYẾT THẮNG</t>
  </si>
  <si>
    <t>Thời gian giữ chức danh nghề nghiệp giáo viên mầm non hạng III, II hoặc tương đương</t>
  </si>
  <si>
    <t>MN AN THẮNG</t>
  </si>
  <si>
    <t>Giáo viên MN Hạng II</t>
  </si>
  <si>
    <t>Phạm Thị Toản</t>
  </si>
  <si>
    <t>11/08/1979</t>
  </si>
  <si>
    <t>16/03/2009</t>
  </si>
  <si>
    <t>12/2007</t>
  </si>
  <si>
    <t>V.07.02.04</t>
  </si>
  <si>
    <t>15n 11t</t>
  </si>
  <si>
    <t>V07.02.025</t>
  </si>
  <si>
    <t>01/11/2023</t>
  </si>
  <si>
    <t>Giáo viên MN Hạng III</t>
  </si>
  <si>
    <t>V.07.02.05</t>
  </si>
  <si>
    <t>10/2020</t>
  </si>
  <si>
    <t>2n8t</t>
  </si>
  <si>
    <t>V07.02.026</t>
  </si>
  <si>
    <t>Hà thị Thanh Hoàn</t>
  </si>
  <si>
    <t>20/6/2016</t>
  </si>
  <si>
    <t>Đỗ Thị Minh Ngọc</t>
  </si>
  <si>
    <t>Hoàng Thị Ngọc Anh</t>
  </si>
  <si>
    <t>Phạm Thị Hậu</t>
  </si>
  <si>
    <t>Nguyễn Thị Huệ</t>
  </si>
  <si>
    <t>07/2018</t>
  </si>
  <si>
    <t>Trần Thị Thu Giang</t>
  </si>
  <si>
    <t>10/06/2020</t>
  </si>
  <si>
    <t>3n4t</t>
  </si>
  <si>
    <t>07/2023</t>
  </si>
  <si>
    <t>Vũ Thị Phương</t>
  </si>
  <si>
    <t>V.07.02.06</t>
  </si>
  <si>
    <t>7n3t</t>
  </si>
  <si>
    <t>Lê Thị Xuân</t>
  </si>
  <si>
    <t>5n47</t>
  </si>
  <si>
    <t>Đỗ Thị Hồng</t>
  </si>
  <si>
    <t>Trần Thị Thu Huyền</t>
  </si>
  <si>
    <t>Bùi Thị Huyền</t>
  </si>
  <si>
    <t>12/2019</t>
  </si>
  <si>
    <t>3n11t</t>
  </si>
  <si>
    <t>Trịnh Thị Nhàn</t>
  </si>
  <si>
    <t>Nguyễn Thị Hồng Nhung</t>
  </si>
  <si>
    <t xml:space="preserve">Nguyễn Thị Hồng </t>
  </si>
  <si>
    <t>20/02/1991</t>
  </si>
  <si>
    <t>08/2022</t>
  </si>
  <si>
    <t>5n4t</t>
  </si>
  <si>
    <t>MN TRƯỜNG THỌ</t>
  </si>
  <si>
    <t>Đào Thị Thu Hương</t>
  </si>
  <si>
    <t>26/5/1972</t>
  </si>
  <si>
    <t>ĐHSPMN</t>
  </si>
  <si>
    <t>V.07.02.25</t>
  </si>
  <si>
    <t>28/6/1989</t>
  </si>
  <si>
    <t>08/12/2022</t>
  </si>
  <si>
    <t>7n4t</t>
  </si>
  <si>
    <t>V.07.02.26</t>
  </si>
  <si>
    <t>16/5/1991</t>
  </si>
  <si>
    <t>30/12/2014</t>
  </si>
  <si>
    <t>03/2019</t>
  </si>
  <si>
    <t>04/2023</t>
  </si>
  <si>
    <t>3n7t</t>
  </si>
  <si>
    <t>Bùi Thị Thuý</t>
  </si>
  <si>
    <t>17/7/1992</t>
  </si>
  <si>
    <t>25/07/2017</t>
  </si>
  <si>
    <t>03/2018</t>
  </si>
  <si>
    <t>14/9/1993</t>
  </si>
  <si>
    <t>29/12/2017</t>
  </si>
  <si>
    <t>08/2023</t>
  </si>
  <si>
    <t>Nguyễn Thị Chi</t>
  </si>
  <si>
    <t>07/10/1993</t>
  </si>
  <si>
    <t>09/9/1994</t>
  </si>
  <si>
    <t>Phạm Thị Hạnh</t>
  </si>
  <si>
    <t>09/5/1995</t>
  </si>
  <si>
    <t>Phạm Thị Hảo</t>
  </si>
  <si>
    <t>01/8/1984</t>
  </si>
  <si>
    <t>16/07/2021</t>
  </si>
  <si>
    <t>3n3t</t>
  </si>
  <si>
    <t>Phạm Thị Huyền</t>
  </si>
  <si>
    <t>24/4/1984</t>
  </si>
  <si>
    <t>13/09/2022</t>
  </si>
  <si>
    <t>Nguyễn Thị Cúc</t>
  </si>
  <si>
    <t>16/12/1982</t>
  </si>
  <si>
    <t>Trịnh Thị Hà</t>
  </si>
  <si>
    <t>23/8/1991</t>
  </si>
  <si>
    <t>Đặng Thị Chanh</t>
  </si>
  <si>
    <t>23/4/1984</t>
  </si>
  <si>
    <t>20/06/2016</t>
  </si>
  <si>
    <t>Phạm Thị Liên</t>
  </si>
  <si>
    <t>24/01/1992</t>
  </si>
  <si>
    <t>Nguyễn Thị Thủy</t>
  </si>
  <si>
    <t>05/6/1979</t>
  </si>
  <si>
    <t>23/12/1975</t>
  </si>
  <si>
    <t>Bùi Thị Bích</t>
  </si>
  <si>
    <t>18/11/1995</t>
  </si>
  <si>
    <t>CĐSPMN</t>
  </si>
  <si>
    <t>31/08/2022</t>
  </si>
  <si>
    <t>Nguyễn Thị Hiên</t>
  </si>
  <si>
    <t>19/02/1982</t>
  </si>
  <si>
    <t>01/2013</t>
  </si>
  <si>
    <t>Phạm Thị Duyên</t>
  </si>
  <si>
    <t>08/4/1985</t>
  </si>
  <si>
    <t>28/11/2013</t>
  </si>
  <si>
    <t>Phạm Thị Huế</t>
  </si>
  <si>
    <t>08/7/1982</t>
  </si>
  <si>
    <t>9/2023</t>
  </si>
  <si>
    <t>Bùi Thị Thoi</t>
  </si>
  <si>
    <t>06/7/1971</t>
  </si>
  <si>
    <t>16/02/1980</t>
  </si>
  <si>
    <t>06/8/1982</t>
  </si>
  <si>
    <t>MN TRƯỜNG THÀNH</t>
  </si>
  <si>
    <t>Phạm Thị Phượng</t>
  </si>
  <si>
    <t>05/2022</t>
  </si>
  <si>
    <t>15n11t</t>
  </si>
  <si>
    <t>Nguyễn Thị La</t>
  </si>
  <si>
    <t>16n11t</t>
  </si>
  <si>
    <t>07/2016</t>
  </si>
  <si>
    <t>3.65</t>
  </si>
  <si>
    <t>Đỗ Thị Mai Hồng</t>
  </si>
  <si>
    <t>Hoàng Thị Huyền</t>
  </si>
  <si>
    <t>Đào Thị Thu</t>
  </si>
  <si>
    <t>Mai Thị Lượm</t>
  </si>
  <si>
    <t>Lê Thị Thu Hiền</t>
  </si>
  <si>
    <t>Trần Thị Thảo</t>
  </si>
  <si>
    <t>Nguyễn Thị Kim Anh</t>
  </si>
  <si>
    <t>Đào Thị Tâm</t>
  </si>
  <si>
    <t>Nguyễn Thị Quỳnh</t>
  </si>
  <si>
    <t>5n8t</t>
  </si>
  <si>
    <t>4n7t</t>
  </si>
  <si>
    <t>Hoàng Phương Thủy Tiên</t>
  </si>
  <si>
    <t>Nguyễn Thị Quỳnh Dương</t>
  </si>
  <si>
    <t>24/3/1988</t>
  </si>
  <si>
    <t>Phạm Việt Hằng</t>
  </si>
  <si>
    <t>Lê Thị Nhung</t>
  </si>
  <si>
    <t>Nguyễn Thị Thảo</t>
  </si>
  <si>
    <t>2.46</t>
  </si>
  <si>
    <t>Nguyễn Thu Trang</t>
  </si>
  <si>
    <t>Vũ Thị Vân Anh</t>
  </si>
  <si>
    <t>MN BÁT TRANG</t>
  </si>
  <si>
    <t>Vũ Văn Hiên</t>
  </si>
  <si>
    <t>12/2009</t>
  </si>
  <si>
    <t>2n2t</t>
  </si>
  <si>
    <t>05/11/2015</t>
  </si>
  <si>
    <t>Phạm Thị Hương Xen</t>
  </si>
  <si>
    <t>CĐ</t>
  </si>
  <si>
    <t>11/12/2009</t>
  </si>
  <si>
    <t>Đào Thị Thơm</t>
  </si>
  <si>
    <t>3,65</t>
  </si>
  <si>
    <t>Nguyễn Thị Quyên</t>
  </si>
  <si>
    <t>Trần Thị Thúy</t>
  </si>
  <si>
    <t>Cao Thị An</t>
  </si>
  <si>
    <t>Nguyễn Thị Ngọc</t>
  </si>
  <si>
    <t>Nguyễn Thị lương</t>
  </si>
  <si>
    <t>22/03/2017</t>
  </si>
  <si>
    <t>Vũ Thị Ngọc Anh</t>
  </si>
  <si>
    <t>Nguyễn Thị Hồng</t>
  </si>
  <si>
    <t>Đào Thi Lan</t>
  </si>
  <si>
    <t>26/06/1981</t>
  </si>
  <si>
    <t>26/01/2021</t>
  </si>
  <si>
    <t>2,72</t>
  </si>
  <si>
    <t>Phạm Thị Thương</t>
  </si>
  <si>
    <t>28/9/1993</t>
  </si>
  <si>
    <t>2,41</t>
  </si>
  <si>
    <t>Trần Thị Phương</t>
  </si>
  <si>
    <t>Phan Thùy Duyên</t>
  </si>
  <si>
    <t>Nguyễn Thị Thanh Huyền</t>
  </si>
  <si>
    <t>15/5/1995</t>
  </si>
  <si>
    <t>3n1t</t>
  </si>
  <si>
    <t>Phan Thị Ny</t>
  </si>
  <si>
    <t>2.1</t>
  </si>
  <si>
    <t>Đào Thị Thanh Thảo</t>
  </si>
  <si>
    <t>3n10t</t>
  </si>
  <si>
    <t>Nguyễn Thị Thanh Mai</t>
  </si>
  <si>
    <t>20/09/2023</t>
  </si>
  <si>
    <t>09/2023</t>
  </si>
  <si>
    <t>MN QUỐC TUẤN</t>
  </si>
  <si>
    <t>Nguyễn Thị Quyền</t>
  </si>
  <si>
    <t>CĐMN</t>
  </si>
  <si>
    <t>Trần Thị Ngần</t>
  </si>
  <si>
    <t>ĐHMN</t>
  </si>
  <si>
    <t>3.03</t>
  </si>
  <si>
    <t>Vũ Thị Hiền</t>
  </si>
  <si>
    <t>Đặng Thị Huế</t>
  </si>
  <si>
    <t xml:space="preserve">Nguyễn Thị Ngọc </t>
  </si>
  <si>
    <t>Đào Thị Thuỳ Linh</t>
  </si>
  <si>
    <t>Đỗ Thị Duyên</t>
  </si>
  <si>
    <t>Vũ Thị Thắm</t>
  </si>
  <si>
    <t>02/2022</t>
  </si>
  <si>
    <t>Đỗ Thị Lý</t>
  </si>
  <si>
    <t>3n</t>
  </si>
  <si>
    <t>Đỗ Thị Thu Hương</t>
  </si>
  <si>
    <t>06/02/1998</t>
  </si>
  <si>
    <t>2n10t</t>
  </si>
  <si>
    <t>Nguyễn Thị Kiên</t>
  </si>
  <si>
    <t>15/09/1982</t>
  </si>
  <si>
    <t>MN TÂN VIÊN</t>
  </si>
  <si>
    <t>Đặng Thị Nguyệt</t>
  </si>
  <si>
    <t xml:space="preserve">Thạc sĩ KHGD (QLGD) </t>
  </si>
  <si>
    <t>Nguyễn Thị Lưu</t>
  </si>
  <si>
    <t>03/11/1971</t>
  </si>
  <si>
    <t>ĐHGDMN</t>
  </si>
  <si>
    <t>24/03/2012</t>
  </si>
  <si>
    <t>8n4t</t>
  </si>
  <si>
    <t>Bùi Thị Vui</t>
  </si>
  <si>
    <t>Đặng Thị Huyền</t>
  </si>
  <si>
    <t>Lương Thị Năm</t>
  </si>
  <si>
    <t>Nguyễn Thị Nguyệt</t>
  </si>
  <si>
    <t>Nguyễn Thị Ngọc Thúy</t>
  </si>
  <si>
    <t>ĐH GDMN</t>
  </si>
  <si>
    <t>Đặng Thị Hoa</t>
  </si>
  <si>
    <t>Đỗ Thị Thanh Nga</t>
  </si>
  <si>
    <t>Vũ Thị Duyên</t>
  </si>
  <si>
    <t>Phạm Thị Oanh</t>
  </si>
  <si>
    <t>Phạm Thị Giang</t>
  </si>
  <si>
    <t>10/8/2016</t>
  </si>
  <si>
    <t>MN CHIẾN THẮNG</t>
  </si>
  <si>
    <t>Nguyễn Thị Bích Thủy</t>
  </si>
  <si>
    <t>11/2010</t>
  </si>
  <si>
    <t>13n</t>
  </si>
  <si>
    <t>Đào Thị Lan</t>
  </si>
  <si>
    <t>3,96</t>
  </si>
  <si>
    <t>Phạm Thị Lan Anh</t>
  </si>
  <si>
    <t>3,03</t>
  </si>
  <si>
    <t>Đặng Thị Hường</t>
  </si>
  <si>
    <t>Nguyễn Thị Huyền Thanh</t>
  </si>
  <si>
    <t>Hoàng Thị Lan</t>
  </si>
  <si>
    <t>Lương Thị Thi</t>
  </si>
  <si>
    <t>Lương Thị Lập</t>
  </si>
  <si>
    <t>3n8t</t>
  </si>
  <si>
    <t>Nguyễn Thị Hồi</t>
  </si>
  <si>
    <t>Phạm Thị Mái</t>
  </si>
  <si>
    <t>Lương Thị Vân</t>
  </si>
  <si>
    <t>Nguyễn Thị Huế</t>
  </si>
  <si>
    <t>Lê Thị Trang</t>
  </si>
  <si>
    <t>Phạm Thị Mai</t>
  </si>
  <si>
    <t>Phạm Thị Hoàn</t>
  </si>
  <si>
    <t>Nguyễn Thị Thơm</t>
  </si>
  <si>
    <t>2,46</t>
  </si>
  <si>
    <t>Hoàng Thị Giang</t>
  </si>
  <si>
    <t>2,66</t>
  </si>
  <si>
    <t>Phạm Thị Sen</t>
  </si>
  <si>
    <t>Phạm Thị Chang</t>
  </si>
  <si>
    <t>Lương Thị Yến</t>
  </si>
  <si>
    <t>Lê Thị Doanh</t>
  </si>
  <si>
    <t>Đào Thị Duyên</t>
  </si>
  <si>
    <t>2,26</t>
  </si>
  <si>
    <t>4n8t</t>
  </si>
  <si>
    <t>Đỗ Thị Quyên</t>
  </si>
  <si>
    <t>MN THÁI SƠN</t>
  </si>
  <si>
    <t>Hoàng Thị Ngân</t>
  </si>
  <si>
    <t>08/2010</t>
  </si>
  <si>
    <t>Hoàng Thị Thảnh</t>
  </si>
  <si>
    <t>Nguyễn Thị Vân</t>
  </si>
  <si>
    <t>Hoàng Thị Thùy</t>
  </si>
  <si>
    <t>Hoàng Phương Thuý</t>
  </si>
  <si>
    <t>Đào Thị Thu Ngân</t>
  </si>
  <si>
    <t>Hoàng T M Thương</t>
  </si>
  <si>
    <t>Đoàn Thị Thu Hiền</t>
  </si>
  <si>
    <t>Bùi Thị Tố Nga</t>
  </si>
  <si>
    <t>Nguyễn Thị Hương</t>
  </si>
  <si>
    <t>Hoàng Thị Thanh Thắm</t>
  </si>
  <si>
    <t>Nguyễn Thị Lương</t>
  </si>
  <si>
    <t>Hoàng Thị Tươi</t>
  </si>
  <si>
    <t>Phùng Thị Quyên</t>
  </si>
  <si>
    <t>xen</t>
  </si>
  <si>
    <t>Bùi Thị Thu Hường</t>
  </si>
  <si>
    <t>Nguyễn Việt Anh</t>
  </si>
  <si>
    <t>Vũ Phương Liên</t>
  </si>
  <si>
    <t>Nguyễn Thị Thu Hoàn</t>
  </si>
  <si>
    <t>Nguyễn Thị Năm</t>
  </si>
  <si>
    <t>Nguyễn Thị Thuý</t>
  </si>
  <si>
    <t>Vũ Thị Dung</t>
  </si>
  <si>
    <t>MN AN TIẾN</t>
  </si>
  <si>
    <t>Vũ Thị Sinh</t>
  </si>
  <si>
    <t>13/01/1969</t>
  </si>
  <si>
    <t>14/08/2007</t>
  </si>
  <si>
    <t>20/12/1984</t>
  </si>
  <si>
    <t>08/09/1976</t>
  </si>
  <si>
    <t>03/06/2013</t>
  </si>
  <si>
    <t>04/06/1974</t>
  </si>
  <si>
    <t>05/08/1982</t>
  </si>
  <si>
    <t>04/06/1984</t>
  </si>
  <si>
    <t>10/08/1981</t>
  </si>
  <si>
    <t>26/12/1986</t>
  </si>
  <si>
    <t>Nguyễn Thị Thanh Hương</t>
  </si>
  <si>
    <t>22/11/1983</t>
  </si>
  <si>
    <t>15/07/2013</t>
  </si>
  <si>
    <t>30/06/1988</t>
  </si>
  <si>
    <t>01/08/1987</t>
  </si>
  <si>
    <t>27/05/1976</t>
  </si>
  <si>
    <t>Mạc Thị Bích Nga</t>
  </si>
  <si>
    <t>Cao đẳng</t>
  </si>
  <si>
    <t>14/05/2014</t>
  </si>
  <si>
    <t>10/02/1987</t>
  </si>
  <si>
    <t>02/11/1986</t>
  </si>
  <si>
    <t>26/11/1992</t>
  </si>
  <si>
    <t>9t</t>
  </si>
  <si>
    <t>Phạm Thị An</t>
  </si>
  <si>
    <t>06/08/1991</t>
  </si>
  <si>
    <t>07/10/1985</t>
  </si>
  <si>
    <t>MN SAO SÁNG</t>
  </si>
  <si>
    <t xml:space="preserve">Lê Thị Minh Hồng </t>
  </si>
  <si>
    <t>26/08/1978</t>
  </si>
  <si>
    <t>20n01t</t>
  </si>
  <si>
    <t xml:space="preserve">Nguyễn T.Hồng Tuyến </t>
  </si>
  <si>
    <t>19/01/1970</t>
  </si>
  <si>
    <t>04/1998</t>
  </si>
  <si>
    <t>24n8t</t>
  </si>
  <si>
    <t xml:space="preserve">Bùi Thị Yến </t>
  </si>
  <si>
    <t>02/05/1981</t>
  </si>
  <si>
    <t>Trần T.Kim Vi</t>
  </si>
  <si>
    <t>28/08/2007</t>
  </si>
  <si>
    <t>5n7t</t>
  </si>
  <si>
    <t xml:space="preserve">Nguyễn Thị Thắm </t>
  </si>
  <si>
    <t>04/07/1978</t>
  </si>
  <si>
    <t>05/2005</t>
  </si>
  <si>
    <t>17n7t</t>
  </si>
  <si>
    <t>Hoàng T.Thu Trang</t>
  </si>
  <si>
    <t>05/09/1980</t>
  </si>
  <si>
    <t>05/2021</t>
  </si>
  <si>
    <t>Lê Thị Thu Thủy</t>
  </si>
  <si>
    <t>01/07/1993</t>
  </si>
  <si>
    <t xml:space="preserve"> Lương Thị Nguyệt</t>
  </si>
  <si>
    <t>02/04/1985</t>
  </si>
  <si>
    <t>Nguyễn T.Việt Hà</t>
  </si>
  <si>
    <t>24/07/1993</t>
  </si>
  <si>
    <t>28/04/2017</t>
  </si>
  <si>
    <t xml:space="preserve">Phan Thị Trang </t>
  </si>
  <si>
    <t>01/11/1986</t>
  </si>
  <si>
    <t>Bùi Thị Kim Hoa</t>
  </si>
  <si>
    <t>10/04/1987</t>
  </si>
  <si>
    <t>Lê Thị Hương</t>
  </si>
  <si>
    <t>24/03/1985</t>
  </si>
  <si>
    <t xml:space="preserve">Nguyễn Thị Yến </t>
  </si>
  <si>
    <t>30/07/1987</t>
  </si>
  <si>
    <t>Nguyễn T. Thanh Loan</t>
  </si>
  <si>
    <t>11/07/1992</t>
  </si>
  <si>
    <t>03/2017</t>
  </si>
  <si>
    <t>1n11t</t>
  </si>
  <si>
    <t>19/02/1991</t>
  </si>
  <si>
    <t>Tăng Thị Huờng</t>
  </si>
  <si>
    <t>04/01/1994</t>
  </si>
  <si>
    <t>20/01/1991</t>
  </si>
  <si>
    <t>Phạm Thị Nhung</t>
  </si>
  <si>
    <t>16/11/1987</t>
  </si>
  <si>
    <t>Vũ Thị Chính</t>
  </si>
  <si>
    <t>27/02/1985</t>
  </si>
  <si>
    <t>Nguyễn Thu Hương</t>
  </si>
  <si>
    <t>19/12/1993</t>
  </si>
  <si>
    <t>26/07/2018</t>
  </si>
  <si>
    <t>MN QUANG TRUNG</t>
  </si>
  <si>
    <t>12/3/2007</t>
  </si>
  <si>
    <t>11/2008</t>
  </si>
  <si>
    <t>15n</t>
  </si>
  <si>
    <t>Vũ Thị Nguyệt</t>
  </si>
  <si>
    <t>15/7/2013</t>
  </si>
  <si>
    <t>Đào Thị Hoa</t>
  </si>
  <si>
    <t>Đỗ Thị Hiếu</t>
  </si>
  <si>
    <t>8/2021</t>
  </si>
  <si>
    <t>Vũ Thị Thơm</t>
  </si>
  <si>
    <t>5/2022</t>
  </si>
  <si>
    <t>Dương Thị Thùy</t>
  </si>
  <si>
    <t>Tạ Thị Hằng</t>
  </si>
  <si>
    <t>4/2023</t>
  </si>
  <si>
    <t>Lê Thị Hồng loan</t>
  </si>
  <si>
    <t>Bùi Thị Thương</t>
  </si>
  <si>
    <t>Vũ Thị Hường</t>
  </si>
  <si>
    <t>25/7/2017</t>
  </si>
  <si>
    <t>V.07,02.05</t>
  </si>
  <si>
    <t>Bùi Thị Thùy</t>
  </si>
  <si>
    <t>Nguyễn Thị Phương Thu</t>
  </si>
  <si>
    <t>Đỗ Thúy Hằng</t>
  </si>
  <si>
    <t>Đỗ Thị Kim Anh</t>
  </si>
  <si>
    <t>1989</t>
  </si>
  <si>
    <t>Tạ Thị Thùy</t>
  </si>
  <si>
    <t>Lê Quỳnh Trang</t>
  </si>
  <si>
    <t>13/9/2022</t>
  </si>
  <si>
    <t>17/7/2022</t>
  </si>
  <si>
    <t>Đào Thị Vân Anh</t>
  </si>
  <si>
    <t>16/7/2021</t>
  </si>
  <si>
    <t>Nguyễn Thị Nhớ</t>
  </si>
  <si>
    <t>MN TÂN DÂN</t>
  </si>
  <si>
    <t>Hoàng Thị Luyện</t>
  </si>
  <si>
    <t>03/11/1970</t>
  </si>
  <si>
    <t>26/3/2003</t>
  </si>
  <si>
    <t>10/2005</t>
  </si>
  <si>
    <t>18n</t>
  </si>
  <si>
    <t>Phạm Thị Năm</t>
  </si>
  <si>
    <t>06/05/1983</t>
  </si>
  <si>
    <t>Đỗ Thị Lành</t>
  </si>
  <si>
    <t>20/08/1990</t>
  </si>
  <si>
    <t>Vũ Thị Tuyết</t>
  </si>
  <si>
    <t>01/6/1982</t>
  </si>
  <si>
    <t>Nguyễn Thị Chiến</t>
  </si>
  <si>
    <t>15/6/1988</t>
  </si>
  <si>
    <t>Nguyễn Thị Loan</t>
  </si>
  <si>
    <t>15/10/1991</t>
  </si>
  <si>
    <t>12/7/2020</t>
  </si>
  <si>
    <t>MN AN THÁI</t>
  </si>
  <si>
    <t>Vũ Thị Én</t>
  </si>
  <si>
    <t>14/02/1969</t>
  </si>
  <si>
    <t>ĐHSP GDMN</t>
  </si>
  <si>
    <t>12/03/2007</t>
  </si>
  <si>
    <t>01/02/2023</t>
  </si>
  <si>
    <t>17n01t</t>
  </si>
  <si>
    <t>9</t>
  </si>
  <si>
    <t>1/02/2023</t>
  </si>
  <si>
    <t>giữ hạng</t>
  </si>
  <si>
    <t>Ngô Thị Chiền</t>
  </si>
  <si>
    <t>12/05/1976</t>
  </si>
  <si>
    <t>15/11/2013</t>
  </si>
  <si>
    <t>25/06/1988</t>
  </si>
  <si>
    <t>10/08/2016</t>
  </si>
  <si>
    <t>01/03/2021</t>
  </si>
  <si>
    <t>Vũ Thị Thơ (A)</t>
  </si>
  <si>
    <t>13/06/1980</t>
  </si>
  <si>
    <t>15/7/2017</t>
  </si>
  <si>
    <t>Hoàng Lệ Thanh</t>
  </si>
  <si>
    <t>08/11/1988</t>
  </si>
  <si>
    <t>Ngô Thị Thuận</t>
  </si>
  <si>
    <t>09/10/1984</t>
  </si>
  <si>
    <t>Ngô Thị Hằng</t>
  </si>
  <si>
    <t>18/05/1986</t>
  </si>
  <si>
    <t>Nguyễn Thị Thúy Hằng</t>
  </si>
  <si>
    <t>01/08/1988</t>
  </si>
  <si>
    <t>Nguyễn Thị Hậu</t>
  </si>
  <si>
    <t>20/10/1991</t>
  </si>
  <si>
    <t>Nguyễn Thị Hoa</t>
  </si>
  <si>
    <t>08/06/1986</t>
  </si>
  <si>
    <t>Phạm Thị Hà</t>
  </si>
  <si>
    <t>29/08/1992</t>
  </si>
  <si>
    <t>Đỗ Thị Hoa</t>
  </si>
  <si>
    <t>28/11/1989</t>
  </si>
  <si>
    <t>Phạm Thị Thùy Linh</t>
  </si>
  <si>
    <t>17/09/1993</t>
  </si>
  <si>
    <t>25/7/ 2017</t>
  </si>
  <si>
    <t>Vũ Thị Nga</t>
  </si>
  <si>
    <t>12/04/1989</t>
  </si>
  <si>
    <t xml:space="preserve">28/04/2017 </t>
  </si>
  <si>
    <t>Đồng Thị Phương</t>
  </si>
  <si>
    <t>11/10/1994</t>
  </si>
  <si>
    <t>12/04/2018</t>
  </si>
  <si>
    <t>Bùi thị Thảo</t>
  </si>
  <si>
    <t>22/07/1994</t>
  </si>
  <si>
    <t>01/08/2021</t>
  </si>
  <si>
    <t>25/02/1991</t>
  </si>
  <si>
    <t>01/7/2021</t>
  </si>
  <si>
    <t>Cù Thị Dung</t>
  </si>
  <si>
    <t>09/07/1987</t>
  </si>
  <si>
    <t>28/02/2020</t>
  </si>
  <si>
    <t>5/2019</t>
  </si>
  <si>
    <t>4n6t</t>
  </si>
  <si>
    <t>Phạm Thu Thủy</t>
  </si>
  <si>
    <t>27/02/1990</t>
  </si>
  <si>
    <t>01/05/2022</t>
  </si>
  <si>
    <t>Bùi Thị Hồng Nga</t>
  </si>
  <si>
    <t>25/04/1994</t>
  </si>
  <si>
    <t>01/07/2022</t>
  </si>
  <si>
    <t>Bùi Thị Giang</t>
  </si>
  <si>
    <t>17/10/1996</t>
  </si>
  <si>
    <t>Vũ Thị Thơ (B)</t>
  </si>
  <si>
    <t>28/12/1986</t>
  </si>
  <si>
    <t>28/2/2020</t>
  </si>
  <si>
    <t>Nguyễn Hoài Thương</t>
  </si>
  <si>
    <t>20/02/1994</t>
  </si>
  <si>
    <t>31/8/2022</t>
  </si>
  <si>
    <t>MN AN THỌ</t>
  </si>
  <si>
    <t>Lý Thị Thơm</t>
  </si>
  <si>
    <t>11/07/1976</t>
  </si>
  <si>
    <t>14/8/2007</t>
  </si>
  <si>
    <t>15 năm 11 tháng</t>
  </si>
  <si>
    <t>V07.02.25</t>
  </si>
  <si>
    <t>0</t>
  </si>
  <si>
    <t>Phạm Thùy Dung</t>
  </si>
  <si>
    <t>06/2017</t>
  </si>
  <si>
    <t>V07.02.06</t>
  </si>
  <si>
    <t>T11/2022</t>
  </si>
  <si>
    <t>6n5t</t>
  </si>
  <si>
    <t>V07.02.26</t>
  </si>
  <si>
    <t>09/09/1980</t>
  </si>
  <si>
    <t>15/ 7/ 2013</t>
  </si>
  <si>
    <t>V07.02.05</t>
  </si>
  <si>
    <t>T3/2021</t>
  </si>
  <si>
    <t>T03/2021</t>
  </si>
  <si>
    <t>2n7t</t>
  </si>
  <si>
    <t xml:space="preserve">Nguyễn Thị Thu Hằng </t>
  </si>
  <si>
    <t>05/09/1992</t>
  </si>
  <si>
    <t>2,86</t>
  </si>
  <si>
    <t>T9/2023</t>
  </si>
  <si>
    <t>6/12/1991</t>
  </si>
  <si>
    <t>26/9/1984</t>
  </si>
  <si>
    <t>02/04/2014</t>
  </si>
  <si>
    <t>3,46</t>
  </si>
  <si>
    <t>T9/2022</t>
  </si>
  <si>
    <t>Bùi Thị Liên Hương</t>
  </si>
  <si>
    <t>10/9/1979</t>
  </si>
  <si>
    <t>3.06</t>
  </si>
  <si>
    <t>3,34</t>
  </si>
  <si>
    <t>Nguyễn Thị Thanh Lan</t>
  </si>
  <si>
    <t>06/09/1991</t>
  </si>
  <si>
    <t>T12/2022</t>
  </si>
  <si>
    <t>22/2/1985</t>
  </si>
  <si>
    <t>Vũ Thị Mai</t>
  </si>
  <si>
    <t>20/07/1990</t>
  </si>
  <si>
    <t xml:space="preserve">Lê Thị Hồng Nhung </t>
  </si>
  <si>
    <t>09/01/1992</t>
  </si>
  <si>
    <t xml:space="preserve">Nguyễn Thị Quỳnh </t>
  </si>
  <si>
    <t>19/1/1992</t>
  </si>
  <si>
    <t>Nguyễn Ngọc Ruyên</t>
  </si>
  <si>
    <t>28/10/1997</t>
  </si>
  <si>
    <t>MN QUANG HƯNG</t>
  </si>
  <si>
    <t>Hoàng Giang Phượng</t>
  </si>
  <si>
    <t>Nguyễn Lệ Quyên</t>
  </si>
  <si>
    <t>19/12/1976</t>
  </si>
  <si>
    <t>Nguyễn Thị Dung</t>
  </si>
  <si>
    <t>15/06/1969</t>
  </si>
  <si>
    <t>Đỗ Thị Thảo</t>
  </si>
  <si>
    <t>12/08/1973</t>
  </si>
  <si>
    <t>Nguyễn Thị Phương Thanh</t>
  </si>
  <si>
    <t>Trịnh Thị Thư</t>
  </si>
  <si>
    <t>01/08/1986</t>
  </si>
  <si>
    <t>Đào Thị Cúc</t>
  </si>
  <si>
    <t>24/04/1989</t>
  </si>
  <si>
    <t>09/10/1990</t>
  </si>
  <si>
    <t>Vũ Thị Liên</t>
  </si>
  <si>
    <t>30/09/1992</t>
  </si>
  <si>
    <t>10/2018</t>
  </si>
  <si>
    <t>5n1t</t>
  </si>
  <si>
    <t>Trịnh Thị Hằng</t>
  </si>
  <si>
    <t>27/06/1983</t>
  </si>
  <si>
    <t>Nguyễn Thị Lên</t>
  </si>
  <si>
    <t>27/10/1988</t>
  </si>
  <si>
    <t>Trịnh Thị Nguyệt</t>
  </si>
  <si>
    <t>01/10/1987</t>
  </si>
  <si>
    <t>09/08/1993</t>
  </si>
  <si>
    <t>28/06/1994</t>
  </si>
  <si>
    <t>Nguyễn Thị Ngọc Anh</t>
  </si>
  <si>
    <t>13/04/1996</t>
  </si>
  <si>
    <t>11/2019</t>
  </si>
  <si>
    <t>Lê Thị Mỵ</t>
  </si>
  <si>
    <t>10/01/1994</t>
  </si>
  <si>
    <t>07/07/1995</t>
  </si>
  <si>
    <t>Phạm Thị Thu Hà</t>
  </si>
  <si>
    <t>02/07/1986</t>
  </si>
  <si>
    <t>MN MỸ ĐỨC</t>
  </si>
  <si>
    <t>Trần Thị Ngãi</t>
  </si>
  <si>
    <t>Phạm Thị Toan</t>
  </si>
  <si>
    <t>Phạm Thị Mịn</t>
  </si>
  <si>
    <t>Nguyễn Thị Điệp</t>
  </si>
  <si>
    <t>Đỗ Thị Hoài</t>
  </si>
  <si>
    <t>Đào Thị Nguyệt</t>
  </si>
  <si>
    <t>Nguyễn Thuỳ Dung</t>
  </si>
  <si>
    <t>3,86</t>
  </si>
  <si>
    <t>Bùi Mai Dung</t>
  </si>
  <si>
    <t>3,06</t>
  </si>
  <si>
    <t>Trịnh Thị Huyền</t>
  </si>
  <si>
    <t>Bùi Thị Mai</t>
  </si>
  <si>
    <t>Nguyễn Thị Hoà</t>
  </si>
  <si>
    <t>Đặng Thị Bích Ngọc</t>
  </si>
  <si>
    <t>Phạm Thị Loan</t>
  </si>
  <si>
    <t>Ngô Thị Huyên</t>
  </si>
  <si>
    <t>Nguyễn Thị Nhung</t>
  </si>
  <si>
    <t>Nguyễn Thị Mai Hương</t>
  </si>
  <si>
    <t>Long Thị Tươi</t>
  </si>
  <si>
    <t>Bùi Thị Phương</t>
  </si>
  <si>
    <t>Vũ Thị Thu Giang</t>
  </si>
  <si>
    <t>Phạm Thị Bích Luyên</t>
  </si>
  <si>
    <t>MN Trường Sơn</t>
  </si>
  <si>
    <t>Hoàng Thị Nụ</t>
  </si>
  <si>
    <t>11/6/1982</t>
  </si>
  <si>
    <t>13n3t</t>
  </si>
  <si>
    <t>Vướng mắc xin ý kiến</t>
  </si>
  <si>
    <t>15/5/1982</t>
  </si>
  <si>
    <t>Trần Thị Ngoan</t>
  </si>
  <si>
    <t>10/01/1987</t>
  </si>
  <si>
    <t>Đỗ Thị Oanh</t>
  </si>
  <si>
    <t>26/11/1980</t>
  </si>
  <si>
    <t>Nguyễn T Hồng Nguyệt</t>
  </si>
  <si>
    <t>07/5/1981</t>
  </si>
  <si>
    <t>Hoàng Thị Huệ</t>
  </si>
  <si>
    <t>14/01/1974</t>
  </si>
  <si>
    <t>Trần Thị Thanh Huyền</t>
  </si>
  <si>
    <t>Trần Thị Mai Khuyên</t>
  </si>
  <si>
    <t>17/4/1982</t>
  </si>
  <si>
    <t>Nguyễn Thị Hà Ly</t>
  </si>
  <si>
    <t>17/10/1990</t>
  </si>
  <si>
    <t>15/06/1990</t>
  </si>
  <si>
    <t>24/11/1991</t>
  </si>
  <si>
    <t>28/01/2019</t>
  </si>
  <si>
    <t>Nguyễn Thị Nhi</t>
  </si>
  <si>
    <t>26/6/1985</t>
  </si>
  <si>
    <t>Đỗ Thị Mai</t>
  </si>
  <si>
    <t>15/9/1986</t>
  </si>
  <si>
    <t>Vũ Thị Phương Dung</t>
  </si>
  <si>
    <t>03/11/1990</t>
  </si>
  <si>
    <t>20/10/1992</t>
  </si>
  <si>
    <t>26/03/2018</t>
  </si>
  <si>
    <t>Tiểu học An Thắng</t>
  </si>
  <si>
    <t>Giáo viên Tiểu học hạng II</t>
  </si>
  <si>
    <t xml:space="preserve">Phạm Thị Điều </t>
  </si>
  <si>
    <t>24/10/1976</t>
  </si>
  <si>
    <t>ĐHSP</t>
  </si>
  <si>
    <t>30/12/20210</t>
  </si>
  <si>
    <t>V.07.03.07</t>
  </si>
  <si>
    <t>17 năm 8T</t>
  </si>
  <si>
    <t>V.07.03.28</t>
  </si>
  <si>
    <t>'06/2023</t>
  </si>
  <si>
    <t>10/03/1973</t>
  </si>
  <si>
    <t>15/12/2006</t>
  </si>
  <si>
    <t>10/1994</t>
  </si>
  <si>
    <t>6%</t>
  </si>
  <si>
    <t>21 năm 7T</t>
  </si>
  <si>
    <t>Lê Thị Ngọc Trâm</t>
  </si>
  <si>
    <t>03/07/1974</t>
  </si>
  <si>
    <t>08/02/2007</t>
  </si>
  <si>
    <t>Trần Thị Thủy</t>
  </si>
  <si>
    <t>29/09/1976</t>
  </si>
  <si>
    <t>17/10/2008</t>
  </si>
  <si>
    <t>01/04/2022</t>
  </si>
  <si>
    <t>17/03/1974</t>
  </si>
  <si>
    <t>5%</t>
  </si>
  <si>
    <t>01/11/2022</t>
  </si>
  <si>
    <t>Nguyễn Thanh Dung</t>
  </si>
  <si>
    <t>23/07/1972</t>
  </si>
  <si>
    <t>01/07/2020</t>
  </si>
  <si>
    <t xml:space="preserve">Phạm Thị Tuyết </t>
  </si>
  <si>
    <t>13/09/1975</t>
  </si>
  <si>
    <t>01/11/2021</t>
  </si>
  <si>
    <t xml:space="preserve">17 năm </t>
  </si>
  <si>
    <t>Nguyễn Thúy Hà</t>
  </si>
  <si>
    <t>27/07/1977</t>
  </si>
  <si>
    <t xml:space="preserve">19 năm </t>
  </si>
  <si>
    <t>Hoàng Thị Phương</t>
  </si>
  <si>
    <t>28/07/1975</t>
  </si>
  <si>
    <t xml:space="preserve">15 năm </t>
  </si>
  <si>
    <t>Phạm Văn Soái</t>
  </si>
  <si>
    <t>14/01/1971</t>
  </si>
  <si>
    <t xml:space="preserve">09 năm </t>
  </si>
  <si>
    <t>Bùi Thị Mai Hương</t>
  </si>
  <si>
    <t>12/03/1976</t>
  </si>
  <si>
    <t>28/11/2007</t>
  </si>
  <si>
    <t>06/2008</t>
  </si>
  <si>
    <t xml:space="preserve">16 năm </t>
  </si>
  <si>
    <t>Nguyễn Thị Cảnh</t>
  </si>
  <si>
    <t>20/07/1982</t>
  </si>
  <si>
    <t>26/06/2006</t>
  </si>
  <si>
    <t>Hoàng Thị Thùy Dương</t>
  </si>
  <si>
    <t>16/10/1987</t>
  </si>
  <si>
    <t>23/03/2014</t>
  </si>
  <si>
    <t xml:space="preserve">11 năm </t>
  </si>
  <si>
    <t>07/05/1971</t>
  </si>
  <si>
    <t>30/10/2007</t>
  </si>
  <si>
    <t>Giáo viên Tiểu học hạng III</t>
  </si>
  <si>
    <t>Nguyễn Anh Thư</t>
  </si>
  <si>
    <t>19/08/1991</t>
  </si>
  <si>
    <t>08/09/2015</t>
  </si>
  <si>
    <t>5/2015</t>
  </si>
  <si>
    <t>V.07.03.08</t>
  </si>
  <si>
    <t>V.07.03.29</t>
  </si>
  <si>
    <t>3,00</t>
  </si>
  <si>
    <t>Nguyễn Đình Mạnh</t>
  </si>
  <si>
    <t>11/06/1980</t>
  </si>
  <si>
    <t>02/07/2001'</t>
  </si>
  <si>
    <t>Tiểu học Thị Trấn An Lão</t>
  </si>
  <si>
    <t>Giáo viên Tiểu học Hạng II</t>
  </si>
  <si>
    <t>Vũ Hồng Diệp</t>
  </si>
  <si>
    <t>01/01/1974</t>
  </si>
  <si>
    <t>20/04/2001</t>
  </si>
  <si>
    <t>Nguyễn Thị Hồng Ngân</t>
  </si>
  <si>
    <t>03/10/1972</t>
  </si>
  <si>
    <t>Nguyễn Thị Thu Hằng</t>
  </si>
  <si>
    <t>11/11/1977</t>
  </si>
  <si>
    <t>07/1999</t>
  </si>
  <si>
    <t>Trịnh Thị Phương</t>
  </si>
  <si>
    <t>24/01/1979</t>
  </si>
  <si>
    <t>Đào Thị Xuân</t>
  </si>
  <si>
    <t>04/08/1978</t>
  </si>
  <si>
    <t>15/01/2006</t>
  </si>
  <si>
    <t>03/2000</t>
  </si>
  <si>
    <t>Phạm Thị Hiên</t>
  </si>
  <si>
    <t>24/05/1974</t>
  </si>
  <si>
    <t>Phạm Thị Vân</t>
  </si>
  <si>
    <t>25/01/1975</t>
  </si>
  <si>
    <t>04/01/2007</t>
  </si>
  <si>
    <t>Ninh Thị Hiển</t>
  </si>
  <si>
    <t>20/09/1976</t>
  </si>
  <si>
    <t>03/1999</t>
  </si>
  <si>
    <t>Nguyễn Thị Thu Trang</t>
  </si>
  <si>
    <t>19/11/1978</t>
  </si>
  <si>
    <t>Nguyễn Thị Luyến</t>
  </si>
  <si>
    <t>08/10/1979</t>
  </si>
  <si>
    <t>09/2009</t>
  </si>
  <si>
    <t>Hoàng Thị Nga</t>
  </si>
  <si>
    <t>02/02/1976</t>
  </si>
  <si>
    <t>Lương Thị Tám</t>
  </si>
  <si>
    <t>22/04/1973</t>
  </si>
  <si>
    <t>20/10/2001</t>
  </si>
  <si>
    <t>09/1994</t>
  </si>
  <si>
    <t>25/05/1976</t>
  </si>
  <si>
    <t>31/12/2008</t>
  </si>
  <si>
    <t>Đoàn An Hải</t>
  </si>
  <si>
    <t>16/11/1973</t>
  </si>
  <si>
    <t>Phạm Thu Hà</t>
  </si>
  <si>
    <t>04/11/1985</t>
  </si>
  <si>
    <t>25/06/2008</t>
  </si>
  <si>
    <t>11/2011</t>
  </si>
  <si>
    <t>Đoàn Hồng Vân</t>
  </si>
  <si>
    <t>08/04/1981</t>
  </si>
  <si>
    <t>10/2013</t>
  </si>
  <si>
    <t>9 năm 2 tháng</t>
  </si>
  <si>
    <t>Hoàng Thị Lan Chi</t>
  </si>
  <si>
    <t>19/03/1983</t>
  </si>
  <si>
    <t>05/2015</t>
  </si>
  <si>
    <t>Phạm Thị Huyền Chang</t>
  </si>
  <si>
    <t>15/051987</t>
  </si>
  <si>
    <t>05/05/2014</t>
  </si>
  <si>
    <t>12 Năm</t>
  </si>
  <si>
    <t>Giáo viên Tiểu học Hạng III</t>
  </si>
  <si>
    <t>Nguyễn Quang Phú</t>
  </si>
  <si>
    <t>18/11/1978</t>
  </si>
  <si>
    <t>10/09/2019</t>
  </si>
  <si>
    <t>V.07.03.09</t>
  </si>
  <si>
    <t>1/2023</t>
  </si>
  <si>
    <t>Nguyễn Thị Đô</t>
  </si>
  <si>
    <t>06/08/1979</t>
  </si>
  <si>
    <t>10/07/2019</t>
  </si>
  <si>
    <t>Tiểu học Trường Sơn</t>
  </si>
  <si>
    <t>Ngô Thị Thu Giang</t>
  </si>
  <si>
    <t>2015</t>
  </si>
  <si>
    <t>14/6/1999</t>
  </si>
  <si>
    <t>07/11/2011</t>
  </si>
  <si>
    <t>06/05/1977</t>
  </si>
  <si>
    <t>Bùi Thị Lan Hương</t>
  </si>
  <si>
    <t>07/07/1976</t>
  </si>
  <si>
    <t>Phạm Thị Thuỷ</t>
  </si>
  <si>
    <t>31/10/1994</t>
  </si>
  <si>
    <t>Phan Ánh Tuyết</t>
  </si>
  <si>
    <t>01/2022</t>
  </si>
  <si>
    <t>04/01/1996</t>
  </si>
  <si>
    <t>05/01/2004</t>
  </si>
  <si>
    <t>Ngô Thị Nguyệt</t>
  </si>
  <si>
    <t>Phạm Thị Hồng Nhan</t>
  </si>
  <si>
    <t>06/02/1996</t>
  </si>
  <si>
    <t>Nguyễn Thị Ngoan</t>
  </si>
  <si>
    <t>16/07/1999</t>
  </si>
  <si>
    <t>Đồng Thị Thanh</t>
  </si>
  <si>
    <t>30/09/2009</t>
  </si>
  <si>
    <t>Đào Thị Lệ</t>
  </si>
  <si>
    <t>24/04/1998</t>
  </si>
  <si>
    <t>Nguyễn Xuân Lệ</t>
  </si>
  <si>
    <t>V07.03.08</t>
  </si>
  <si>
    <t>31/05/1996</t>
  </si>
  <si>
    <t>Phùng Thị Xuân Hương</t>
  </si>
  <si>
    <t>Đào Thị Hà</t>
  </si>
  <si>
    <t>05/111975</t>
  </si>
  <si>
    <t>17/04/1999</t>
  </si>
  <si>
    <t>TH Tân Viên</t>
  </si>
  <si>
    <t>'15/12/2006</t>
  </si>
  <si>
    <t>'04/2022</t>
  </si>
  <si>
    <t>16N</t>
  </si>
  <si>
    <t>Phạm Thúy Hường</t>
  </si>
  <si>
    <t>20/12/1975</t>
  </si>
  <si>
    <t>30/12/2003</t>
  </si>
  <si>
    <t>'04/2023</t>
  </si>
  <si>
    <t>Ninh Thị Hiên</t>
  </si>
  <si>
    <t>9+VK7%</t>
  </si>
  <si>
    <t>'10/2022</t>
  </si>
  <si>
    <t>Nguyễn Thị Lan Hương</t>
  </si>
  <si>
    <t>9+VK5%</t>
  </si>
  <si>
    <t>15N</t>
  </si>
  <si>
    <t>Trịnh Thị Việt Hương</t>
  </si>
  <si>
    <t>24/07/1971</t>
  </si>
  <si>
    <t>9+VK6%</t>
  </si>
  <si>
    <t>'01/2023</t>
  </si>
  <si>
    <t>Nguyễn Thị Thanh Luận</t>
  </si>
  <si>
    <t>29/09/1979</t>
  </si>
  <si>
    <t>14N</t>
  </si>
  <si>
    <t>Đào Thị Thành</t>
  </si>
  <si>
    <t>'01/2022</t>
  </si>
  <si>
    <t xml:space="preserve">Đặng Thị Yến </t>
  </si>
  <si>
    <t>Thân Thị Thủy</t>
  </si>
  <si>
    <t>'05/01/1973</t>
  </si>
  <si>
    <t>'03/2022</t>
  </si>
  <si>
    <t>Ninh Thị Hằng</t>
  </si>
  <si>
    <t>20/03/1970</t>
  </si>
  <si>
    <t>14/11/1975</t>
  </si>
  <si>
    <t>'03/2021</t>
  </si>
  <si>
    <t>23/01/1977</t>
  </si>
  <si>
    <t>07/12/011</t>
  </si>
  <si>
    <t>14/11/1979</t>
  </si>
  <si>
    <t>10/02/2007</t>
  </si>
  <si>
    <t>19N</t>
  </si>
  <si>
    <t>Văn Đức Chinh</t>
  </si>
  <si>
    <t>'04/01/1974</t>
  </si>
  <si>
    <t>Ninh Văn Giáp</t>
  </si>
  <si>
    <t>'12/8/1976</t>
  </si>
  <si>
    <t>13/01/1980</t>
  </si>
  <si>
    <t>Quách Thị Tâm</t>
  </si>
  <si>
    <t>'05/10/1976</t>
  </si>
  <si>
    <t>22/06/2021</t>
  </si>
  <si>
    <t>03/10/2003</t>
  </si>
  <si>
    <t>'07/2020</t>
  </si>
  <si>
    <t>9N</t>
  </si>
  <si>
    <t>Tiểu học An Tiến</t>
  </si>
  <si>
    <t>Giáo viên TH Hạng II</t>
  </si>
  <si>
    <t>Phạm Thị Sơn</t>
  </si>
  <si>
    <t>08/08/1974</t>
  </si>
  <si>
    <t>Thạc sĩ</t>
  </si>
  <si>
    <t>24/10//2022</t>
  </si>
  <si>
    <t>09/1995</t>
  </si>
  <si>
    <t>17 năm 11 tháng</t>
  </si>
  <si>
    <t>Đặng Thị Hưng</t>
  </si>
  <si>
    <t>08/6/1977</t>
  </si>
  <si>
    <t>Nguyễn Thị Hồng Thanh</t>
  </si>
  <si>
    <t>12/11/1972</t>
  </si>
  <si>
    <t>10/1991</t>
  </si>
  <si>
    <t>Lê Thu Hà</t>
  </si>
  <si>
    <t>Bùi Thị Vân</t>
  </si>
  <si>
    <t>31/08/1974</t>
  </si>
  <si>
    <t>Nguyễn Thị Thanh Thuỷ</t>
  </si>
  <si>
    <t>22/01/1976</t>
  </si>
  <si>
    <t>Đào Thị Hường</t>
  </si>
  <si>
    <t>06/02/1972</t>
  </si>
  <si>
    <t>Nguyễn Thị Hoa Hương</t>
  </si>
  <si>
    <t>25/02/1978</t>
  </si>
  <si>
    <t>16 năm 2 tháng</t>
  </si>
  <si>
    <t>11/10/1979</t>
  </si>
  <si>
    <t>12/2001</t>
  </si>
  <si>
    <t>16/09/1979</t>
  </si>
  <si>
    <t>17 năm 7 tháng</t>
  </si>
  <si>
    <t>Hoàng Thị Hiền Trinh</t>
  </si>
  <si>
    <t>04/07/1982</t>
  </si>
  <si>
    <t>Đỗ Thị Mai Yến</t>
  </si>
  <si>
    <t>10/10/1972</t>
  </si>
  <si>
    <t>22/06/1982</t>
  </si>
  <si>
    <t>13 năm 8 tháng</t>
  </si>
  <si>
    <t>Phạm Mai Ly</t>
  </si>
  <si>
    <t>30/11/1975</t>
  </si>
  <si>
    <t>Nguyễn Thị Lan</t>
  </si>
  <si>
    <t>25/11/1977</t>
  </si>
  <si>
    <t>16/12/1979</t>
  </si>
  <si>
    <t>24/01/2011</t>
  </si>
  <si>
    <t>10/10/1983</t>
  </si>
  <si>
    <t>06/11/2013</t>
  </si>
  <si>
    <t>12năm</t>
  </si>
  <si>
    <t>Nguyễn Thị Lệ Quyên</t>
  </si>
  <si>
    <t>10/10/1984</t>
  </si>
  <si>
    <t>13/09/2013</t>
  </si>
  <si>
    <t>TH Trần Tất Văn</t>
  </si>
  <si>
    <t>Tạ Thị Liên Hoa</t>
  </si>
  <si>
    <t>20/06/1969</t>
  </si>
  <si>
    <t>26n10</t>
  </si>
  <si>
    <t>Đỗ Thị Thư</t>
  </si>
  <si>
    <t>01/3/1977</t>
  </si>
  <si>
    <t>Thạc Sĩ</t>
  </si>
  <si>
    <t>14/8/2023</t>
  </si>
  <si>
    <t>24n3</t>
  </si>
  <si>
    <t>V.07.03.27</t>
  </si>
  <si>
    <t>Đỗ Hùng Cường</t>
  </si>
  <si>
    <t>13/12/1985</t>
  </si>
  <si>
    <t>17n</t>
  </si>
  <si>
    <t>Phạm Thị Ngọc Chung</t>
  </si>
  <si>
    <t>17/4/1976</t>
  </si>
  <si>
    <t>27n</t>
  </si>
  <si>
    <t>Phạm Ngọc Cường</t>
  </si>
  <si>
    <t>29/11/1980</t>
  </si>
  <si>
    <t>26/11/2007</t>
  </si>
  <si>
    <t>16n7</t>
  </si>
  <si>
    <t>28/11/1981</t>
  </si>
  <si>
    <t>14n</t>
  </si>
  <si>
    <t>Trần Thị Dung</t>
  </si>
  <si>
    <t>26/04/1977</t>
  </si>
  <si>
    <t>Hoàng Thị Như Ban</t>
  </si>
  <si>
    <t>29/12/1980</t>
  </si>
  <si>
    <t>14/6/1971</t>
  </si>
  <si>
    <t>30n</t>
  </si>
  <si>
    <t>Nguyễn Thị Ban</t>
  </si>
  <si>
    <t>29/05/1980</t>
  </si>
  <si>
    <t>22/6/2011</t>
  </si>
  <si>
    <t>20n</t>
  </si>
  <si>
    <t>13/02/1975</t>
  </si>
  <si>
    <t>15/2/2007</t>
  </si>
  <si>
    <t>15/07/1980</t>
  </si>
  <si>
    <t>Hoàng Thị Hòa</t>
  </si>
  <si>
    <t>26/11/1981</t>
  </si>
  <si>
    <t>15/12/2015</t>
  </si>
  <si>
    <t>Trần Thị Mĩ Lan</t>
  </si>
  <si>
    <t>12/7/1974</t>
  </si>
  <si>
    <t>28n</t>
  </si>
  <si>
    <t>Phạm Thị Thu Hằng</t>
  </si>
  <si>
    <t>16/01/1972</t>
  </si>
  <si>
    <t>Phạm Thị Thanh Thuỷ</t>
  </si>
  <si>
    <t>12/4/1975</t>
  </si>
  <si>
    <t>5/9/1974</t>
  </si>
  <si>
    <t>Lê Thị Ngạn</t>
  </si>
  <si>
    <t>24/01/1973</t>
  </si>
  <si>
    <t>Phùng Thuỷ Liên</t>
  </si>
  <si>
    <t>26/5/1978</t>
  </si>
  <si>
    <t>29/9/1977</t>
  </si>
  <si>
    <t>03/10/1981</t>
  </si>
  <si>
    <t>8/6/2015</t>
  </si>
  <si>
    <t>12n</t>
  </si>
  <si>
    <t>Bùi Thị Vinh</t>
  </si>
  <si>
    <t>4/8/1972</t>
  </si>
  <si>
    <t>18/5/2021</t>
  </si>
  <si>
    <t>12/6/1969</t>
  </si>
  <si>
    <t>Hoàng Thị Phượng</t>
  </si>
  <si>
    <t>01/01/1976</t>
  </si>
  <si>
    <t>Nguyễn Thị Kim Liên</t>
  </si>
  <si>
    <t>26/10/1976</t>
  </si>
  <si>
    <t>Nguyễn Thị Khiên</t>
  </si>
  <si>
    <t>12/5/1975</t>
  </si>
  <si>
    <t>Hồ Thị Hà</t>
  </si>
  <si>
    <t>02/12/1980</t>
  </si>
  <si>
    <t>Hoàng Thị Thanh Hải</t>
  </si>
  <si>
    <t>14/03/1976</t>
  </si>
  <si>
    <t>Phạm Thị Thuần Anh</t>
  </si>
  <si>
    <t>12/8/1969</t>
  </si>
  <si>
    <t>Bùi Thị Khuyên</t>
  </si>
  <si>
    <t>15/01/1973</t>
  </si>
  <si>
    <t>15/5/2021</t>
  </si>
  <si>
    <t>Phùng Thị Dân</t>
  </si>
  <si>
    <t>29/03/1975</t>
  </si>
  <si>
    <t>Bùi Thị Quỳnh Nga</t>
  </si>
  <si>
    <t>16/02/1979</t>
  </si>
  <si>
    <t>10/4/2015</t>
  </si>
  <si>
    <t>Nguyễn Thị Mịn</t>
  </si>
  <si>
    <t>27/9/1981</t>
  </si>
  <si>
    <t>28/7/2023</t>
  </si>
  <si>
    <t>TH Trường Thọ</t>
  </si>
  <si>
    <t xml:space="preserve">Chu Thế Hùng </t>
  </si>
  <si>
    <t>,9/1993</t>
  </si>
  <si>
    <t>01/7/2020</t>
  </si>
  <si>
    <t xml:space="preserve">Hoàng Thị Nội </t>
  </si>
  <si>
    <t>,10/1993</t>
  </si>
  <si>
    <t xml:space="preserve">Chu Thị Luyến </t>
  </si>
  <si>
    <t>'9/1993</t>
  </si>
  <si>
    <t>.07/2020</t>
  </si>
  <si>
    <t xml:space="preserve">Trần Thị Hải Yến </t>
  </si>
  <si>
    <t>,9/1991</t>
  </si>
  <si>
    <t>01/5/2022</t>
  </si>
  <si>
    <t xml:space="preserve">Hoàng Văn Hùng </t>
  </si>
  <si>
    <t>,10/1995</t>
  </si>
  <si>
    <t>16</t>
  </si>
  <si>
    <t xml:space="preserve">Ngyễn Thị Trang </t>
  </si>
  <si>
    <t>.6/1999</t>
  </si>
  <si>
    <t>01/6/2023</t>
  </si>
  <si>
    <t xml:space="preserve">Phạm Thu Thuỳ </t>
  </si>
  <si>
    <t>05/8/2005</t>
  </si>
  <si>
    <t>,5/2001</t>
  </si>
  <si>
    <t xml:space="preserve">Nguyễn Thị Luyến </t>
  </si>
  <si>
    <t>01/10/2020</t>
  </si>
  <si>
    <t xml:space="preserve">Nguyễn Thị Ngát </t>
  </si>
  <si>
    <t xml:space="preserve">Phạm Văn Hiệp </t>
  </si>
  <si>
    <t>,9/2009</t>
  </si>
  <si>
    <t>.04/2022</t>
  </si>
  <si>
    <t>14</t>
  </si>
  <si>
    <t xml:space="preserve">Nguyễn Thị Vân Anh </t>
  </si>
  <si>
    <t>.10/2022</t>
  </si>
  <si>
    <t>Nguyễn Thị Hải An</t>
  </si>
  <si>
    <t>,,11/1999</t>
  </si>
  <si>
    <t xml:space="preserve">Nguyễn Thị Láng </t>
  </si>
  <si>
    <t>,12/2001</t>
  </si>
  <si>
    <t xml:space="preserve">Nguyễn Thị  Phương Thanh </t>
  </si>
  <si>
    <t>,11/2005</t>
  </si>
  <si>
    <t>0'3/2021</t>
  </si>
  <si>
    <t xml:space="preserve">Hoàng Thị Thu Hương </t>
  </si>
  <si>
    <t xml:space="preserve">Phạm Minh Hoà </t>
  </si>
  <si>
    <t>.1978</t>
  </si>
  <si>
    <t>.07/2022</t>
  </si>
  <si>
    <t>.4/2015</t>
  </si>
  <si>
    <t xml:space="preserve">Cao Thị Mến </t>
  </si>
  <si>
    <t>ĐH:10/17/2008 CĐ : 10/2018</t>
  </si>
  <si>
    <t>0'4/2021</t>
  </si>
  <si>
    <t xml:space="preserve">Đào Thị Ánh Nguyệt </t>
  </si>
  <si>
    <t>.,07/2020</t>
  </si>
  <si>
    <t>10</t>
  </si>
  <si>
    <t xml:space="preserve">Nguyễn Thị Linh </t>
  </si>
  <si>
    <t>Nguyễn Thu Hà</t>
  </si>
  <si>
    <t>12/07/2022; 15/10/2002</t>
  </si>
  <si>
    <t>Tiểu học  Quang Trung</t>
  </si>
  <si>
    <t>Phạm Thị Thanh An</t>
  </si>
  <si>
    <t>29 năm 1 tháng</t>
  </si>
  <si>
    <t>Nguyễn Lan Phương</t>
  </si>
  <si>
    <t>4/2015</t>
  </si>
  <si>
    <t>13 năm 3 tháng</t>
  </si>
  <si>
    <t xml:space="preserve">Đào Thị Mai </t>
  </si>
  <si>
    <t>30 năm 1 tháng</t>
  </si>
  <si>
    <t xml:space="preserve">Nguyễn Thị Hà </t>
  </si>
  <si>
    <t>3/1998</t>
  </si>
  <si>
    <t>Nguyễn Thị Thu Huyền</t>
  </si>
  <si>
    <t>28 năm 1 tháng</t>
  </si>
  <si>
    <t xml:space="preserve">Đinh Thị Lê Dung </t>
  </si>
  <si>
    <t>Nguyễn Thị Kim Huế</t>
  </si>
  <si>
    <t>18 năm 8 tháng</t>
  </si>
  <si>
    <t>Phạm Thị Hương</t>
  </si>
  <si>
    <t>3/2017</t>
  </si>
  <si>
    <t xml:space="preserve">Bùi Thị Hương </t>
  </si>
  <si>
    <t>13 năm 10 tháng</t>
  </si>
  <si>
    <t xml:space="preserve">Nguyễn Thị Ngọc Anh </t>
  </si>
  <si>
    <t>Đỗ Thị Tuyết Na</t>
  </si>
  <si>
    <t>19 năm 10 tháng</t>
  </si>
  <si>
    <t>Phạm Thị Thanh Hương</t>
  </si>
  <si>
    <t>11/2001</t>
  </si>
  <si>
    <t>5/2021</t>
  </si>
  <si>
    <t xml:space="preserve">22 năm </t>
  </si>
  <si>
    <t xml:space="preserve">Vũ Thị Dung </t>
  </si>
  <si>
    <t>19 năm 9 tháng</t>
  </si>
  <si>
    <t xml:space="preserve">Đỗ Thị Hường </t>
  </si>
  <si>
    <t>10/2010</t>
  </si>
  <si>
    <t>13 năm 1 tháng</t>
  </si>
  <si>
    <t>2,34</t>
  </si>
  <si>
    <t>TH&amp;THCS Lê Khắc cẩn</t>
  </si>
  <si>
    <t>Lưu Thị Thanh Thủy</t>
  </si>
  <si>
    <t>07/11/1978</t>
  </si>
  <si>
    <t>Ths QLGD</t>
  </si>
  <si>
    <t>24/10/2022</t>
  </si>
  <si>
    <t>17n11th</t>
  </si>
  <si>
    <t>Vũ Thị Sóng</t>
  </si>
  <si>
    <t>14/07/1972</t>
  </si>
  <si>
    <t>25/04/2001</t>
  </si>
  <si>
    <t>10/1992</t>
  </si>
  <si>
    <t>Hà Thị Kim Dung</t>
  </si>
  <si>
    <t>18/03/1978</t>
  </si>
  <si>
    <t>12n3th</t>
  </si>
  <si>
    <t>Đỗ Thị Yến</t>
  </si>
  <si>
    <t>15/10/1974</t>
  </si>
  <si>
    <t>16n5th</t>
  </si>
  <si>
    <t xml:space="preserve">Ninh Thị Thu Anh </t>
  </si>
  <si>
    <t>04/09/1981</t>
  </si>
  <si>
    <t>01/2/2021</t>
  </si>
  <si>
    <t>13n5th</t>
  </si>
  <si>
    <t>Bùi Thị Liên</t>
  </si>
  <si>
    <t>25/02/1980</t>
  </si>
  <si>
    <t>27/06/2008</t>
  </si>
  <si>
    <t>14n8th</t>
  </si>
  <si>
    <t>07/02/1989</t>
  </si>
  <si>
    <t>17/5/2019</t>
  </si>
  <si>
    <t>01/4/2021</t>
  </si>
  <si>
    <t>2n6th</t>
  </si>
  <si>
    <t>Phạm Thị Thơm</t>
  </si>
  <si>
    <t>09/07/1981</t>
  </si>
  <si>
    <t>28/07/2023</t>
  </si>
  <si>
    <t>05/10/1980</t>
  </si>
  <si>
    <t>22/10/2021</t>
  </si>
  <si>
    <t>Đặng Thị Làn</t>
  </si>
  <si>
    <t>22/08/1979</t>
  </si>
  <si>
    <t>05/10/2023</t>
  </si>
  <si>
    <t>Tiểu học  Mỹ Đức 1</t>
  </si>
  <si>
    <t>Phạm Văn Loong</t>
  </si>
  <si>
    <t>01/06/2017</t>
  </si>
  <si>
    <t>18N3T</t>
  </si>
  <si>
    <t>Nguyễn Văn Hòa</t>
  </si>
  <si>
    <t>14/08/2023</t>
  </si>
  <si>
    <t>11/2009</t>
  </si>
  <si>
    <t>Đỗ Thị Miền</t>
  </si>
  <si>
    <t>Nguyễn Thị Bẩy</t>
  </si>
  <si>
    <t>18N1T</t>
  </si>
  <si>
    <t>Phạm Thị Hồng Hạnh</t>
  </si>
  <si>
    <t>17N11T</t>
  </si>
  <si>
    <t>Đỗ Thị Tuyết Nhung</t>
  </si>
  <si>
    <t>17N10T</t>
  </si>
  <si>
    <t>Đỗ Thị Cúc</t>
  </si>
  <si>
    <t>Lê Thị Thanh Luyên</t>
  </si>
  <si>
    <t>Đỗ Thị Thơ</t>
  </si>
  <si>
    <t>23/05/2014</t>
  </si>
  <si>
    <t>15N1T</t>
  </si>
  <si>
    <t>Nguyễn Thu Thủy</t>
  </si>
  <si>
    <t>10/2002</t>
  </si>
  <si>
    <t>Nguyễn Thị Tuyết Linh</t>
  </si>
  <si>
    <t>25/0/2008</t>
  </si>
  <si>
    <t>15 N</t>
  </si>
  <si>
    <t>Đỗ Thị Chúc</t>
  </si>
  <si>
    <t>Giáo viên TH Hạng III</t>
  </si>
  <si>
    <t>Vũ Tiến Thành</t>
  </si>
  <si>
    <t>9/2006</t>
  </si>
  <si>
    <t>Nguyễn  Thị Tô Mơ</t>
  </si>
  <si>
    <t>02/2012</t>
  </si>
  <si>
    <t>9N6T</t>
  </si>
  <si>
    <t>TH&amp;THCS Chiến Thắng</t>
  </si>
  <si>
    <t>Giáo  viên TH hạng II</t>
  </si>
  <si>
    <t>Nguyễn Thị Lê Hà</t>
  </si>
  <si>
    <t>06/04/1974</t>
  </si>
  <si>
    <t>Đặng Thị Phi Nga</t>
  </si>
  <si>
    <t>02/11/1972</t>
  </si>
  <si>
    <t>Nguyễn Thị Là</t>
  </si>
  <si>
    <t>Trịnh Thị Liên</t>
  </si>
  <si>
    <t>30/11/1976</t>
  </si>
  <si>
    <t>15/2/2006</t>
  </si>
  <si>
    <t>Đặng Thị Sáng</t>
  </si>
  <si>
    <t>25/07/1979</t>
  </si>
  <si>
    <t>Đặng Thị Thanh Liên</t>
  </si>
  <si>
    <t>05/01/1981</t>
  </si>
  <si>
    <t>23/5/2014</t>
  </si>
  <si>
    <t>Trần Thị Thơ</t>
  </si>
  <si>
    <t>17/10/1980</t>
  </si>
  <si>
    <t>25/2/2008</t>
  </si>
  <si>
    <t>12</t>
  </si>
  <si>
    <t>Đỗ Thị Việt Hà</t>
  </si>
  <si>
    <t>03/06/1981</t>
  </si>
  <si>
    <t>Nguyễn Thị Thoa</t>
  </si>
  <si>
    <t>15/09/1972</t>
  </si>
  <si>
    <t>9'1992</t>
  </si>
  <si>
    <t>Lê Thùy Dung</t>
  </si>
  <si>
    <t>24/9/1980</t>
  </si>
  <si>
    <t>Phạm Thị Thơ</t>
  </si>
  <si>
    <t>01/01/1972</t>
  </si>
  <si>
    <t>22/12/2021</t>
  </si>
  <si>
    <t>2.34</t>
  </si>
  <si>
    <t>Hoàng Thị Trang</t>
  </si>
  <si>
    <t>23/11/1989</t>
  </si>
  <si>
    <t>26/6/2011</t>
  </si>
  <si>
    <t>8/2023</t>
  </si>
  <si>
    <t>Lê Thị Hoàn</t>
  </si>
  <si>
    <t>15/07/1977</t>
  </si>
  <si>
    <t>22/6/2021</t>
  </si>
  <si>
    <t>Phạm Phương Chinh</t>
  </si>
  <si>
    <t>09/06/1980</t>
  </si>
  <si>
    <t>20/10/2021</t>
  </si>
  <si>
    <t>Đặng Văn Tuyên</t>
  </si>
  <si>
    <t>28/06/1981</t>
  </si>
  <si>
    <t>14N10T</t>
  </si>
  <si>
    <t>Nguyễn Thị Ngấn</t>
  </si>
  <si>
    <t>11/01/1971</t>
  </si>
  <si>
    <t>27/01/2021</t>
  </si>
  <si>
    <t>7/1991</t>
  </si>
  <si>
    <t>TH Quốc Tuấn</t>
  </si>
  <si>
    <t>Nguyễn Thị Thanh Trà</t>
  </si>
  <si>
    <t>22/7/1974</t>
  </si>
  <si>
    <t>15N6T</t>
  </si>
  <si>
    <t>V07.03.28</t>
  </si>
  <si>
    <t>Đỗ Văn Trọng</t>
  </si>
  <si>
    <t>03/9/1980</t>
  </si>
  <si>
    <t>Mai Thu Hương</t>
  </si>
  <si>
    <t>14/1/1974</t>
  </si>
  <si>
    <t>04/12/1974</t>
  </si>
  <si>
    <t xml:space="preserve">Nguyễn Thị Thúy </t>
  </si>
  <si>
    <t>21/5/1974</t>
  </si>
  <si>
    <t>Bùi Kiều Oanh</t>
  </si>
  <si>
    <t>02/09/1976</t>
  </si>
  <si>
    <t>9/1996</t>
  </si>
  <si>
    <t>Đỗ Thúy Quỳnh</t>
  </si>
  <si>
    <t>31/8/1976</t>
  </si>
  <si>
    <t>Tạ Thị Thắm</t>
  </si>
  <si>
    <t>21/11/1979</t>
  </si>
  <si>
    <t>Bùi Thị Hằng</t>
  </si>
  <si>
    <t>10/10/1979</t>
  </si>
  <si>
    <t>13/12/2009</t>
  </si>
  <si>
    <t>14N1T</t>
  </si>
  <si>
    <t>18/12/1976</t>
  </si>
  <si>
    <t>11/2003</t>
  </si>
  <si>
    <t>20N</t>
  </si>
  <si>
    <t>Lương Thị Vân Anh</t>
  </si>
  <si>
    <t>27/10/1979</t>
  </si>
  <si>
    <t>Thân Thị Hằng</t>
  </si>
  <si>
    <t>13/10/1977</t>
  </si>
  <si>
    <t>24/11/2011</t>
  </si>
  <si>
    <t>10/2009</t>
  </si>
  <si>
    <t>12N9T</t>
  </si>
  <si>
    <t>15/12/1985</t>
  </si>
  <si>
    <t>12N2T</t>
  </si>
  <si>
    <t>18/04/1984</t>
  </si>
  <si>
    <t>4/2010</t>
  </si>
  <si>
    <t>12N</t>
  </si>
  <si>
    <t>Phạm Thị Hồng Thắm</t>
  </si>
  <si>
    <t>24/9/1975</t>
  </si>
  <si>
    <t>18N11T</t>
  </si>
  <si>
    <t>28/2/1981</t>
  </si>
  <si>
    <t>Đặng Thị Thu Hà</t>
  </si>
  <si>
    <t>16/10/1982</t>
  </si>
  <si>
    <t>18N8T</t>
  </si>
  <si>
    <t>Giáo viên tiểu học Hạng III</t>
  </si>
  <si>
    <t>Nguyễn Chí Công</t>
  </si>
  <si>
    <t>14/12/1980</t>
  </si>
  <si>
    <t>23/10/2021</t>
  </si>
  <si>
    <t>V07.03.29</t>
  </si>
  <si>
    <t>Phan Thị Nguyệt</t>
  </si>
  <si>
    <t>06/04/1984</t>
  </si>
  <si>
    <t>21/12/2020</t>
  </si>
  <si>
    <t>Bùi Thị Hà</t>
  </si>
  <si>
    <t>20N10T</t>
  </si>
  <si>
    <t>Nguyễn Thị Hoa Lan</t>
  </si>
  <si>
    <t>28-09-1979</t>
  </si>
  <si>
    <t>22N8T</t>
  </si>
  <si>
    <t>Phan Thị Liên</t>
  </si>
  <si>
    <t>24-06-1977</t>
  </si>
  <si>
    <t>22N9T</t>
  </si>
  <si>
    <t xml:space="preserve">Nguyễn Thị Thu </t>
  </si>
  <si>
    <t>06-09-1977</t>
  </si>
  <si>
    <t>24N5T</t>
  </si>
  <si>
    <t>15-12-1977</t>
  </si>
  <si>
    <t>21N4T</t>
  </si>
  <si>
    <t>Vũ Thị Loan</t>
  </si>
  <si>
    <t>13-07-1975</t>
  </si>
  <si>
    <t>27N11T</t>
  </si>
  <si>
    <t>Nguyễn Thị Nguyệt Anh</t>
  </si>
  <si>
    <t>17-03-1975</t>
  </si>
  <si>
    <t>Phạm Thị Hà Thu</t>
  </si>
  <si>
    <t>26-11-1974</t>
  </si>
  <si>
    <t>27N7T</t>
  </si>
  <si>
    <t>16-04-1979</t>
  </si>
  <si>
    <t>26/3/2009</t>
  </si>
  <si>
    <t>13N4T</t>
  </si>
  <si>
    <t>Vũ Thị Nhẫn</t>
  </si>
  <si>
    <t>21-05-1978</t>
  </si>
  <si>
    <t>Đàm Thị Hằng</t>
  </si>
  <si>
    <t>14-07-1982</t>
  </si>
  <si>
    <t>Tiểu học  Mỹ Đức 2</t>
  </si>
  <si>
    <t>Nguyễn Khánh Toàn</t>
  </si>
  <si>
    <t>19/12/1970</t>
  </si>
  <si>
    <t>v.07.03.28</t>
  </si>
  <si>
    <t>Hoàng Thị Hồng Chinh</t>
  </si>
  <si>
    <t xml:space="preserve">Lê Thị Nhụ </t>
  </si>
  <si>
    <t>29/10/1973</t>
  </si>
  <si>
    <t xml:space="preserve">Đỗ Thị Huế </t>
  </si>
  <si>
    <t xml:space="preserve">Nguyễn Thị Thúy Hằng </t>
  </si>
  <si>
    <t xml:space="preserve">Phạm Thị Thu Hằng </t>
  </si>
  <si>
    <t>25/07/2005</t>
  </si>
  <si>
    <t>Đặng Thị Minh Huế</t>
  </si>
  <si>
    <t xml:space="preserve">Đoàn Văn Đức </t>
  </si>
  <si>
    <t>10/05/1980</t>
  </si>
  <si>
    <t xml:space="preserve">Đỗ Thị Tâm </t>
  </si>
  <si>
    <t>Phạm Thị Thắm</t>
  </si>
  <si>
    <t xml:space="preserve">Trịnh Thị Thu Hạnh </t>
  </si>
  <si>
    <t xml:space="preserve">Đỗ Thị Quỳnh </t>
  </si>
  <si>
    <t xml:space="preserve">Ninh Thị Luyến </t>
  </si>
  <si>
    <t>Lương Thị Mai Thu</t>
  </si>
  <si>
    <t>v.07.03.29</t>
  </si>
  <si>
    <t>Nguyễn Thúy Hằng</t>
  </si>
  <si>
    <t>TH Tân Dân</t>
  </si>
  <si>
    <t>12/5/1974</t>
  </si>
  <si>
    <t>Thạc sĩ 
QLGD</t>
  </si>
  <si>
    <t>03/11/2021</t>
  </si>
  <si>
    <t>18n4t</t>
  </si>
  <si>
    <t>Vũ Thị Thu Hiền</t>
  </si>
  <si>
    <t>24/3/1975</t>
  </si>
  <si>
    <t>ĐHGDTH</t>
  </si>
  <si>
    <t>01/1996</t>
  </si>
  <si>
    <t>30/10/1975</t>
  </si>
  <si>
    <t>Hoàng Thị Hảo</t>
  </si>
  <si>
    <t>10/11/1977</t>
  </si>
  <si>
    <t>Vũ T. Mai Hạnh</t>
  </si>
  <si>
    <t>01/11/1975</t>
  </si>
  <si>
    <t>06/1996</t>
  </si>
  <si>
    <t>Phạm T. Thu Hằng</t>
  </si>
  <si>
    <t>01/01/1973</t>
  </si>
  <si>
    <t>16n7t</t>
  </si>
  <si>
    <t>Bùi Thị Duyên</t>
  </si>
  <si>
    <t>28/12/1975</t>
  </si>
  <si>
    <t>Hoàng Thị Sen</t>
  </si>
  <si>
    <t>10/04/1980</t>
  </si>
  <si>
    <t>15n1T</t>
  </si>
  <si>
    <t>Bùi Thị Yến</t>
  </si>
  <si>
    <t>28/09/1979</t>
  </si>
  <si>
    <t>17n11t</t>
  </si>
  <si>
    <t>Lê Thị Trâm Anh</t>
  </si>
  <si>
    <t>15/12/1979</t>
  </si>
  <si>
    <t>ĐHSPGDTH</t>
  </si>
  <si>
    <t>Bùi Đức Đại</t>
  </si>
  <si>
    <t>26/11/1975</t>
  </si>
  <si>
    <t>Lê Thị An</t>
  </si>
  <si>
    <t>27/07/1979</t>
  </si>
  <si>
    <t>28/03/1979</t>
  </si>
  <si>
    <t>ĐHSPMT</t>
  </si>
  <si>
    <t>06/112013</t>
  </si>
  <si>
    <t>Lương Thị Thảo</t>
  </si>
  <si>
    <t>24/12/1984</t>
  </si>
  <si>
    <t>ĐHSPAN</t>
  </si>
  <si>
    <t>11n10t</t>
  </si>
  <si>
    <t>19/05/1985</t>
  </si>
  <si>
    <t>ĐHNN</t>
  </si>
  <si>
    <t>30/06/2007</t>
  </si>
  <si>
    <t>10n5t</t>
  </si>
  <si>
    <t>Phạm Thị Tâm</t>
  </si>
  <si>
    <t>20/05/1983</t>
  </si>
  <si>
    <t>Lê Thị Thiểm</t>
  </si>
  <si>
    <t>13/09/1973</t>
  </si>
  <si>
    <t>9/1995</t>
  </si>
  <si>
    <t>Tiểu học Quang Hưng</t>
  </si>
  <si>
    <t>Vũ Minh Hồng</t>
  </si>
  <si>
    <t>18/01/1972</t>
  </si>
  <si>
    <t>Văn Thị Thía</t>
  </si>
  <si>
    <t>22/04/1971</t>
  </si>
  <si>
    <t>Nguyễn Thị Thuận</t>
  </si>
  <si>
    <t>08/01/1976</t>
  </si>
  <si>
    <t>Nguyễn Thị Thắm</t>
  </si>
  <si>
    <t>25/04/1977</t>
  </si>
  <si>
    <t>Nguyễn Thị Thu Dung</t>
  </si>
  <si>
    <t>15/10/1977</t>
  </si>
  <si>
    <t>17N6T</t>
  </si>
  <si>
    <t>Lã Thị Huệ</t>
  </si>
  <si>
    <t>Nguyễn Thị Thu Phương</t>
  </si>
  <si>
    <t>11/02/1976</t>
  </si>
  <si>
    <t>12/12/2001</t>
  </si>
  <si>
    <t>20/08/1984</t>
  </si>
  <si>
    <t>20/11/2010</t>
  </si>
  <si>
    <t>12N4T</t>
  </si>
  <si>
    <t>4.0</t>
  </si>
  <si>
    <t>16/08/1984</t>
  </si>
  <si>
    <t>16N6T</t>
  </si>
  <si>
    <t>Ngô Thị Hương</t>
  </si>
  <si>
    <t>30/01/1979</t>
  </si>
  <si>
    <t>3.0</t>
  </si>
  <si>
    <t>TH Nguyễn Đốc Tín</t>
  </si>
  <si>
    <t>Đỗ Thị Liên</t>
  </si>
  <si>
    <t>02/07/1968</t>
  </si>
  <si>
    <t>20/4/2001</t>
  </si>
  <si>
    <t>10/1988</t>
  </si>
  <si>
    <t>22N</t>
  </si>
  <si>
    <t>Lê Văn Dự</t>
  </si>
  <si>
    <t>13/12/1977</t>
  </si>
  <si>
    <t xml:space="preserve">Nguyễn Thị Huyên </t>
  </si>
  <si>
    <t>07/12/1972</t>
  </si>
  <si>
    <t>9/1994</t>
  </si>
  <si>
    <t xml:space="preserve">Phạm Thị Sơn </t>
  </si>
  <si>
    <t>24/07/1973</t>
  </si>
  <si>
    <t>20/9/2005</t>
  </si>
  <si>
    <t>5/1995</t>
  </si>
  <si>
    <t xml:space="preserve">Phạm Thị Hậu </t>
  </si>
  <si>
    <t>20/07/1977</t>
  </si>
  <si>
    <t xml:space="preserve">Phùng Thị Ánh </t>
  </si>
  <si>
    <t>04/04/1978</t>
  </si>
  <si>
    <t>17N8T</t>
  </si>
  <si>
    <t xml:space="preserve">Lý Thị Thủy </t>
  </si>
  <si>
    <t>10/07/2002</t>
  </si>
  <si>
    <t xml:space="preserve">Đào Thị Vân Anh </t>
  </si>
  <si>
    <t>27/12/1979</t>
  </si>
  <si>
    <t xml:space="preserve">Bùi Thị An </t>
  </si>
  <si>
    <t>04/04/1980</t>
  </si>
  <si>
    <t xml:space="preserve">Hoàng Thị Lan Anh </t>
  </si>
  <si>
    <t>28/03/1981</t>
  </si>
  <si>
    <t>15N4T</t>
  </si>
  <si>
    <t xml:space="preserve">Lê Xuân Hải </t>
  </si>
  <si>
    <t>25/02/1979</t>
  </si>
  <si>
    <t xml:space="preserve">Ngô Thị Hạnh </t>
  </si>
  <si>
    <t>10/05/1979</t>
  </si>
  <si>
    <t>Đại học TA</t>
  </si>
  <si>
    <t xml:space="preserve">Nguyễn Thị Huyền </t>
  </si>
  <si>
    <t>01/09/1979</t>
  </si>
  <si>
    <t xml:space="preserve">Phùng Thị Hương </t>
  </si>
  <si>
    <t>18/10/1973</t>
  </si>
  <si>
    <t xml:space="preserve">Đỗ Hồng Phong </t>
  </si>
  <si>
    <t>26/02/1978</t>
  </si>
  <si>
    <t>ĐHMT</t>
  </si>
  <si>
    <t>17N7T</t>
  </si>
  <si>
    <t>TH Bát Trang</t>
  </si>
  <si>
    <t>1975</t>
  </si>
  <si>
    <t>1/7/2021</t>
  </si>
  <si>
    <t>18 năm 3 tháng</t>
  </si>
  <si>
    <t>Đào Thị Thuý</t>
  </si>
  <si>
    <t>Nguyễn Thị Sen</t>
  </si>
  <si>
    <t>Phan Thị Dịu</t>
  </si>
  <si>
    <t>01/10/2022</t>
  </si>
  <si>
    <t>1/11/2020</t>
  </si>
  <si>
    <t>Nguyễn Thị Lự</t>
  </si>
  <si>
    <t>1/2/2023</t>
  </si>
  <si>
    <t>Nguyễn Thị Trang</t>
  </si>
  <si>
    <t>1/10/2022</t>
  </si>
  <si>
    <t xml:space="preserve">     V.07.03.28</t>
  </si>
  <si>
    <t>Nguyễn Thị Vĩnh</t>
  </si>
  <si>
    <t>1/3/2021</t>
  </si>
  <si>
    <t>Phạm Thị Thanh</t>
  </si>
  <si>
    <t>1/10/2020</t>
  </si>
  <si>
    <t>Nguyễn Thị Bình</t>
  </si>
  <si>
    <t>Vũ Thị Hậu</t>
  </si>
  <si>
    <t>09/01999</t>
  </si>
  <si>
    <t>1/1/2022</t>
  </si>
  <si>
    <t>Nguyễn Tiến Tuân</t>
  </si>
  <si>
    <t>1976</t>
  </si>
  <si>
    <t>Hoàng Thị Tỵ</t>
  </si>
  <si>
    <t>Nguyễn Thị Phương Nhung</t>
  </si>
  <si>
    <t>01/07/2023</t>
  </si>
  <si>
    <t>01/4/2023</t>
  </si>
  <si>
    <t>V07.03.07</t>
  </si>
  <si>
    <t>1/4/2021</t>
  </si>
  <si>
    <t>Nguyễn Thị Hương Lan</t>
  </si>
  <si>
    <t>Hoàng Thị Trang Nhung</t>
  </si>
  <si>
    <t>Đoàn Văn Khơi</t>
  </si>
  <si>
    <t>12/02/1969</t>
  </si>
  <si>
    <t>Bùi Văn Sang</t>
  </si>
  <si>
    <t>20/6/1976</t>
  </si>
  <si>
    <t xml:space="preserve">Thạc sĩ </t>
  </si>
  <si>
    <t>2019</t>
  </si>
  <si>
    <t>V.07.03.10</t>
  </si>
  <si>
    <t>5,08</t>
  </si>
  <si>
    <t xml:space="preserve">Phạm Thị Huệ </t>
  </si>
  <si>
    <t>10/3/1980</t>
  </si>
  <si>
    <t>2023</t>
  </si>
  <si>
    <t>8/2022</t>
  </si>
  <si>
    <t>4,74</t>
  </si>
  <si>
    <t>Bùi Thị Minh Nguyệt</t>
  </si>
  <si>
    <t>19/10/1976</t>
  </si>
  <si>
    <t>5.42</t>
  </si>
  <si>
    <t>Phạm Thanh Thúy</t>
  </si>
  <si>
    <t>08/02/1977</t>
  </si>
  <si>
    <t>Bùi Thị Thúy</t>
  </si>
  <si>
    <t>4.74</t>
  </si>
  <si>
    <t>Lê Văn Thơ</t>
  </si>
  <si>
    <t>Nguyễn Thế Viễn</t>
  </si>
  <si>
    <t>21.3.1976</t>
  </si>
  <si>
    <t>2018</t>
  </si>
  <si>
    <t>01/12/2020</t>
  </si>
  <si>
    <t>Phạm Văn Được</t>
  </si>
  <si>
    <t>02/02/1966</t>
  </si>
  <si>
    <t>5,70</t>
  </si>
  <si>
    <t>5,76</t>
  </si>
  <si>
    <t>Giáo viên hạng III</t>
  </si>
  <si>
    <t>GV THCS Hạng I</t>
  </si>
  <si>
    <t>Giáo viên THCS Hạng I</t>
  </si>
  <si>
    <t>Giáo viên THCS hạng I</t>
  </si>
  <si>
    <t>Giaó viên THCS Hạng I</t>
  </si>
  <si>
    <t>THCS Mỹ Đức</t>
  </si>
  <si>
    <t>28N2T</t>
  </si>
  <si>
    <t>Bùi Thị Quyên</t>
  </si>
  <si>
    <t>26N2T</t>
  </si>
  <si>
    <t>Trịnh Kim Liên</t>
  </si>
  <si>
    <t>V.04.07.11</t>
  </si>
  <si>
    <t>24N2T</t>
  </si>
  <si>
    <t>Nguyễn Thị Mỹ Hằng</t>
  </si>
  <si>
    <t>Đỗ Thị Hồng Vân</t>
  </si>
  <si>
    <t>Trịnh Văn Lượng</t>
  </si>
  <si>
    <t>Phan Thị Ngọc</t>
  </si>
  <si>
    <t>22N2T</t>
  </si>
  <si>
    <t>Nguyễn Thị Minh Ngọc</t>
  </si>
  <si>
    <t>Trương Thị Việt Hà</t>
  </si>
  <si>
    <t>20N6T</t>
  </si>
  <si>
    <t>Đỗ Thi Hoa</t>
  </si>
  <si>
    <t>19N2T</t>
  </si>
  <si>
    <t>Đỗ Văn Tiến</t>
  </si>
  <si>
    <t>22N10T</t>
  </si>
  <si>
    <t>Trình Thị Thu Hương</t>
  </si>
  <si>
    <t>Quách Thị Hồng Thắm</t>
  </si>
  <si>
    <t>31N2T</t>
  </si>
  <si>
    <t>Nguyễn Tuấn Cường</t>
  </si>
  <si>
    <t>Đào Thị Thanh</t>
  </si>
  <si>
    <t>8</t>
  </si>
  <si>
    <t>Đỗ Minh Trường</t>
  </si>
  <si>
    <t>Đai học</t>
  </si>
  <si>
    <t>11N5T</t>
  </si>
  <si>
    <t>Đồng Thị Nụ</t>
  </si>
  <si>
    <t>1N6T</t>
  </si>
  <si>
    <t>Hoàng T Thùy Linh</t>
  </si>
  <si>
    <t>5N</t>
  </si>
  <si>
    <t>Bùi Ngọc Quỳnh</t>
  </si>
  <si>
    <t>1N3T</t>
  </si>
  <si>
    <t>9T</t>
  </si>
  <si>
    <t>Phú Thị Minh Lệ</t>
  </si>
  <si>
    <t>Phú Thị Chinh</t>
  </si>
  <si>
    <t>Phạm Thị Thuý</t>
  </si>
  <si>
    <t>Trần Thị Hoa</t>
  </si>
  <si>
    <t>Phú Thị Thu Hương</t>
  </si>
  <si>
    <t>Phạm Thị Huệ</t>
  </si>
  <si>
    <t>Vũ Thị Hảo</t>
  </si>
  <si>
    <t>Nguyễn Thị Thuỷ</t>
  </si>
  <si>
    <t>Tổng số Giáo viên Hạng I: 11 người</t>
  </si>
  <si>
    <t>30N</t>
  </si>
  <si>
    <t>21N</t>
  </si>
  <si>
    <t>24N</t>
  </si>
  <si>
    <t>Nguyễn Thị Kiều Oanh</t>
  </si>
  <si>
    <t>V07.04.32</t>
  </si>
  <si>
    <t>'08/03/1986</t>
  </si>
  <si>
    <t>06/07/2009</t>
  </si>
  <si>
    <t>04/2020</t>
  </si>
  <si>
    <t>03/2020</t>
  </si>
  <si>
    <t>5n3t</t>
  </si>
  <si>
    <t>08/2018</t>
  </si>
  <si>
    <t>0'7/2016</t>
  </si>
  <si>
    <t>28/02/1979</t>
  </si>
  <si>
    <t>06/03/2013</t>
  </si>
  <si>
    <t>04/04/1976</t>
  </si>
  <si>
    <t>05/05/1990</t>
  </si>
  <si>
    <t>10/05/1993</t>
  </si>
  <si>
    <t>18/08/1992</t>
  </si>
  <si>
    <t>24/11/1984</t>
  </si>
  <si>
    <t>25/07/1992</t>
  </si>
  <si>
    <t>22/08/1990</t>
  </si>
  <si>
    <t>20/04/1984</t>
  </si>
  <si>
    <t>29/06/1987</t>
  </si>
  <si>
    <t>13/03/1970</t>
  </si>
  <si>
    <t>16/12/1991</t>
  </si>
  <si>
    <t>12/07/2022</t>
  </si>
  <si>
    <t>1n3t</t>
  </si>
  <si>
    <t>13/06/1990</t>
  </si>
  <si>
    <t>02/05/1995</t>
  </si>
  <si>
    <t>11/05/1993</t>
  </si>
  <si>
    <t>10/08/1989</t>
  </si>
  <si>
    <t>08/10/1993</t>
  </si>
  <si>
    <t>11/04/1987</t>
  </si>
  <si>
    <t>03/12/1988</t>
  </si>
  <si>
    <t>04/07/1987</t>
  </si>
  <si>
    <t>28/08/1987</t>
  </si>
  <si>
    <t>03/03/1990</t>
  </si>
  <si>
    <t>07/2019</t>
  </si>
  <si>
    <t>4n4t</t>
  </si>
  <si>
    <t>17/04/1996</t>
  </si>
  <si>
    <t>06/10/2020</t>
  </si>
  <si>
    <t>V07.02.024</t>
  </si>
  <si>
    <t>Tạ Thị Phượng</t>
  </si>
  <si>
    <t>7/2018</t>
  </si>
  <si>
    <t>6/2020</t>
  </si>
  <si>
    <t>T10/2020</t>
  </si>
  <si>
    <t>17n1t</t>
  </si>
  <si>
    <t>6/2018</t>
  </si>
  <si>
    <t>5n5t</t>
  </si>
  <si>
    <t>Trần Thị Hà Trang</t>
  </si>
  <si>
    <t>25/5/1015</t>
  </si>
  <si>
    <t>Lê Thị Thanh Hoà</t>
  </si>
  <si>
    <t>03 /12/1977</t>
  </si>
  <si>
    <t>Phạm Thị Nụ</t>
  </si>
  <si>
    <t>Nguyễn Thị Thanh Huệ</t>
  </si>
  <si>
    <t>Phạm Thị Loàn</t>
  </si>
  <si>
    <t>10/12/1983</t>
  </si>
  <si>
    <t xml:space="preserve">Trần Thị Trà </t>
  </si>
  <si>
    <t>14/11/1978</t>
  </si>
  <si>
    <t>07/12/2011</t>
  </si>
  <si>
    <t xml:space="preserve">Phạm Ngọc Tuấn </t>
  </si>
  <si>
    <t xml:space="preserve">Lê Hồng Hoa </t>
  </si>
  <si>
    <t>21/03/1979</t>
  </si>
  <si>
    <t xml:space="preserve">Lê Thị Khánh Vân </t>
  </si>
  <si>
    <t>11/07/1980</t>
  </si>
  <si>
    <t xml:space="preserve">Ngô Đăng Khoa </t>
  </si>
  <si>
    <t>20/07/1976</t>
  </si>
  <si>
    <t>13N</t>
  </si>
  <si>
    <t>Thơì gian tuyển dụng</t>
  </si>
  <si>
    <t>ĐH 2007 :  Th.sỹ 2022</t>
  </si>
  <si>
    <t>Vũ Thị Kim Liên</t>
  </si>
  <si>
    <t>31/08/1992</t>
  </si>
  <si>
    <t>26/06/2014</t>
  </si>
  <si>
    <t>18n2t</t>
  </si>
  <si>
    <t>16n3t</t>
  </si>
  <si>
    <t>Trương Thị Thu Hoa</t>
  </si>
  <si>
    <t>27/08/1977</t>
  </si>
  <si>
    <t>25/5/2015</t>
  </si>
  <si>
    <t>22/11/1991</t>
  </si>
  <si>
    <t>26/6/2014</t>
  </si>
  <si>
    <t>4/7/1981</t>
  </si>
  <si>
    <t>10/02/2004</t>
  </si>
  <si>
    <t xml:space="preserve">Trần Thị Hằng </t>
  </si>
  <si>
    <t>20/11/1988</t>
  </si>
  <si>
    <t>Lê Văn Triển</t>
  </si>
  <si>
    <t xml:space="preserve">UỶ BAN NHÂN DÂN
HUYỆN AN LÃO
</t>
  </si>
  <si>
    <t>Phạm Thị Phương Thảo</t>
  </si>
  <si>
    <t>17/05/1987</t>
  </si>
  <si>
    <t>9N1T</t>
  </si>
  <si>
    <t>Đào Văn Trường</t>
  </si>
  <si>
    <t>15/02/1981</t>
  </si>
  <si>
    <t>1N2T</t>
  </si>
  <si>
    <t>Nguyễn Thị Phương Thảo</t>
  </si>
  <si>
    <t>07/02/1998</t>
  </si>
  <si>
    <t>18/52021</t>
  </si>
  <si>
    <t>2N1T</t>
  </si>
  <si>
    <t>Hoàng Trúc Linh</t>
  </si>
  <si>
    <t>31/07/1998</t>
  </si>
  <si>
    <t>Nguyễn Thị Xuyến</t>
  </si>
  <si>
    <t>19/02/1985</t>
  </si>
  <si>
    <t>25/6/2008</t>
  </si>
  <si>
    <t>Trịnh Thị Vân</t>
  </si>
  <si>
    <t>16/7/2020</t>
  </si>
  <si>
    <t>9/1993</t>
  </si>
  <si>
    <t>8/1991</t>
  </si>
  <si>
    <t>11/2004</t>
  </si>
  <si>
    <t>01/2007</t>
  </si>
  <si>
    <t>15n9t</t>
  </si>
  <si>
    <t>9n9t</t>
  </si>
  <si>
    <t>Phạm Thị Phương</t>
  </si>
  <si>
    <t>16/01/1991</t>
  </si>
  <si>
    <t>6/1995</t>
  </si>
  <si>
    <t>01/1995</t>
  </si>
  <si>
    <t>8/2001</t>
  </si>
  <si>
    <t>12/2005'</t>
  </si>
  <si>
    <t xml:space="preserve">Phạm Thị Minh Yến </t>
  </si>
  <si>
    <t>18/07/1980</t>
  </si>
  <si>
    <t>Trần Thị Liên</t>
  </si>
  <si>
    <t>14/09/1984</t>
  </si>
  <si>
    <t>10N</t>
  </si>
  <si>
    <t>9 năm 1 tháng</t>
  </si>
  <si>
    <t>Bùi Thị Quỳnh Trang</t>
  </si>
  <si>
    <t>31/01/1991</t>
  </si>
  <si>
    <t>Đỗ Thị Thúy</t>
  </si>
  <si>
    <t>14/6/1989</t>
  </si>
  <si>
    <t>Đỗ Thị Hoàng Anh</t>
  </si>
  <si>
    <t>18/10/1999</t>
  </si>
  <si>
    <t>23/7/2021</t>
  </si>
  <si>
    <t xml:space="preserve">Nguyễn Thị Trang </t>
  </si>
  <si>
    <t>14/4/2015;   10/4/2012</t>
  </si>
  <si>
    <t>,4/2015</t>
  </si>
  <si>
    <t>10n</t>
  </si>
  <si>
    <t>Lê Thị Ngời</t>
  </si>
  <si>
    <t>20/01/1987</t>
  </si>
  <si>
    <t>30/7/2009</t>
  </si>
  <si>
    <t>01/8/2023</t>
  </si>
  <si>
    <t>Trần Thị Quyên</t>
  </si>
  <si>
    <t>13/06/1998</t>
  </si>
  <si>
    <t>23/7/2020</t>
  </si>
  <si>
    <t>01/8/2022</t>
  </si>
  <si>
    <t>Phạm Thị Mai Loan</t>
  </si>
  <si>
    <t>08/10/1999</t>
  </si>
  <si>
    <t>28/7/2022</t>
  </si>
  <si>
    <t>01/9/2023</t>
  </si>
  <si>
    <t>Phạm Doãn Hải</t>
  </si>
  <si>
    <t>28/07/2010</t>
  </si>
  <si>
    <t>Trần Thị Minh Nguyệt</t>
  </si>
  <si>
    <t>13/09/2022`</t>
  </si>
  <si>
    <t>Ng Thị Phương Thúy</t>
  </si>
  <si>
    <t>29-07-1997</t>
  </si>
  <si>
    <t>Cao Hà Vi</t>
  </si>
  <si>
    <t xml:space="preserve"> 01/03/1998</t>
  </si>
  <si>
    <t>Phạm Thị Hiền</t>
  </si>
  <si>
    <t>05-07-1988</t>
  </si>
  <si>
    <t>21/1/2020</t>
  </si>
  <si>
    <t>7/2023</t>
  </si>
  <si>
    <t>28/10/2021</t>
  </si>
  <si>
    <t>Nguyễn Thị Như Quỳnh</t>
  </si>
  <si>
    <t>Nguyễn Thị Mai Anh</t>
  </si>
  <si>
    <t>Nguyễn Hoài Trang</t>
  </si>
  <si>
    <t>Nguyễn Đặng Phương Anh</t>
  </si>
  <si>
    <t>28/07/1989</t>
  </si>
  <si>
    <t>mới tuyển đã đc xếp theo TT mới</t>
  </si>
  <si>
    <t>Phạm Bích Ngọc</t>
  </si>
  <si>
    <t>25/12/1998</t>
  </si>
  <si>
    <t>23/07/2020</t>
  </si>
  <si>
    <t>03/03/1997</t>
  </si>
  <si>
    <t>15/7/2019</t>
  </si>
  <si>
    <t>Lê Thị Thắm</t>
  </si>
  <si>
    <t>09/041990</t>
  </si>
  <si>
    <t>Phạm Thị Thu Thủy</t>
  </si>
  <si>
    <t>18/12/88</t>
  </si>
  <si>
    <t>Đại học CNTT</t>
  </si>
  <si>
    <t>Phạm Thị Thùy</t>
  </si>
  <si>
    <t>T08/2022</t>
  </si>
  <si>
    <t>01/08/2022</t>
  </si>
  <si>
    <t>Phan Thị Minh Hiếu</t>
  </si>
  <si>
    <t>Mai Văn Việt</t>
  </si>
  <si>
    <t>Nguyễn Thị Tâm</t>
  </si>
  <si>
    <t>01/08/2023</t>
  </si>
  <si>
    <t>Trần Thu Hà</t>
  </si>
  <si>
    <t>08/04/1996</t>
  </si>
  <si>
    <t>Đinh Thị Thảo</t>
  </si>
  <si>
    <t>09/08/1995</t>
  </si>
  <si>
    <t>Cử nhân văn học</t>
  </si>
  <si>
    <t>2017</t>
  </si>
  <si>
    <t>Đoàn Thị Hồng</t>
  </si>
  <si>
    <t>Nguyễn Thị Ngàn</t>
  </si>
  <si>
    <t>Trịnh Thị Thảo</t>
  </si>
  <si>
    <t>GV THCS Hạng III</t>
  </si>
  <si>
    <t>Nguyễn Diệu Linh</t>
  </si>
  <si>
    <t>05/10/1995</t>
  </si>
  <si>
    <t xml:space="preserve">ĐH </t>
  </si>
  <si>
    <t>19/07/2017</t>
  </si>
  <si>
    <t>Nguyễn Quốc Thịnh</t>
  </si>
  <si>
    <t>24/08/1987</t>
  </si>
  <si>
    <t>Bùi Thị Dung</t>
  </si>
  <si>
    <t>29/02/1992</t>
  </si>
  <si>
    <t>Nguyễn Thị Thương</t>
  </si>
  <si>
    <t>17/08/1998</t>
  </si>
  <si>
    <t>Vũ Duy Chinh</t>
  </si>
  <si>
    <t>19/10/2017</t>
  </si>
  <si>
    <t>27/11/1977</t>
  </si>
  <si>
    <t>29/01/2003</t>
  </si>
  <si>
    <t>Tổng số Giáo viên THCS Hạng II: 240 người</t>
  </si>
  <si>
    <t>Tổng số GVTH Hạng II: 275 người</t>
  </si>
  <si>
    <t>Tổng số GVTH Hạng III: 85 người</t>
  </si>
  <si>
    <t>Tổng số GVMN Hạng II: 20</t>
  </si>
  <si>
    <t>Tổng số GVMN Hạng III: 298</t>
  </si>
  <si>
    <t>tuyển mới</t>
  </si>
  <si>
    <t>Bùi Thị Hương Giang</t>
  </si>
  <si>
    <t>19/12/1999</t>
  </si>
  <si>
    <t>mới tuyển</t>
  </si>
  <si>
    <r>
      <t xml:space="preserve">DANH SÁCH
Viên chức bổ nhiệm chức danh nghề nghiệp và xếp lương viên chức giáo viên THCS Hạng II, III 
</t>
    </r>
    <r>
      <rPr>
        <i/>
        <sz val="14"/>
        <color indexed="8"/>
        <rFont val="Times New Roman"/>
        <family val="1"/>
      </rPr>
      <t>(Kèm theo Công văn số:          /UBND-NV ngày        /    /2023 của UBND huyện An Lão)</t>
    </r>
  </si>
  <si>
    <r>
      <t xml:space="preserve">DANH SÁCH
Viên chức bổ nhiệm chức danh nghề nghiệp và xếp lương viên chức giáo viên Mầm non Hạng II, III
</t>
    </r>
    <r>
      <rPr>
        <i/>
        <sz val="14"/>
        <color theme="1"/>
        <rFont val="Times New Roman"/>
        <family val="1"/>
      </rPr>
      <t>(Kèm theo Công văn số:          /UBND-NV ngày        /       /2023 của UBND huyện An Lão)</t>
    </r>
  </si>
  <si>
    <r>
      <t xml:space="preserve">DANH SÁCH
Viên chức bổ nhiệm chức danh nghề nghiệp và xếp lương viên chức giáo viên Tiểu học Hạng II, III
</t>
    </r>
    <r>
      <rPr>
        <i/>
        <sz val="14"/>
        <color theme="1"/>
        <rFont val="Times New Roman"/>
        <family val="1"/>
      </rPr>
      <t>(Kèm theo Công văn số:             /UBND-NV ngày        /      /2023 của UBND huyện An Lão)</t>
    </r>
  </si>
  <si>
    <t>4//2015</t>
  </si>
  <si>
    <t>04/01/1975</t>
  </si>
  <si>
    <t>08/02/1980</t>
  </si>
  <si>
    <t>01/02/1978</t>
  </si>
  <si>
    <t>01/01/2002</t>
  </si>
  <si>
    <t>01/05/2001</t>
  </si>
  <si>
    <t>12/27/2002</t>
  </si>
  <si>
    <t>01/01/2010</t>
  </si>
  <si>
    <t>09/2005</t>
  </si>
  <si>
    <t>01/09/1992</t>
  </si>
  <si>
    <t>08/1996</t>
  </si>
  <si>
    <t>Nguyễn Thị Hòa</t>
  </si>
  <si>
    <t>21/1/2010</t>
  </si>
  <si>
    <t>28/8/1986</t>
  </si>
  <si>
    <t>Bùi Thị Hường</t>
  </si>
  <si>
    <t>20/02/1983</t>
  </si>
  <si>
    <t>ĐH PH hóa</t>
  </si>
  <si>
    <t>Lê Thị Thanh Mát</t>
  </si>
  <si>
    <t>30/05/1986</t>
  </si>
  <si>
    <t>Trịnh Thị Thủy</t>
  </si>
  <si>
    <t>08/7/1980</t>
  </si>
  <si>
    <t>10/04/2010</t>
  </si>
  <si>
    <t xml:space="preserve">Bùi Đặng Tường </t>
  </si>
  <si>
    <t>26/4/1985</t>
  </si>
  <si>
    <t/>
  </si>
  <si>
    <t xml:space="preserve">Nguyễn Thị Quyên </t>
  </si>
  <si>
    <t>30/12/1981</t>
  </si>
  <si>
    <t>Vũ Thị Thùy</t>
  </si>
  <si>
    <t>Mới tuyển</t>
  </si>
  <si>
    <t>Nguyễn Thị Phương Thúy</t>
  </si>
  <si>
    <t>Bùi Thị Thanh Huyền</t>
  </si>
  <si>
    <t>12/10/1985</t>
  </si>
  <si>
    <t>17 năm 1 tháng</t>
  </si>
  <si>
    <t>1979</t>
  </si>
  <si>
    <t>16 năm 10 tháng</t>
  </si>
  <si>
    <t>Ngô Thị Thủy</t>
  </si>
  <si>
    <t>12/12/1978</t>
  </si>
  <si>
    <t>2/2022</t>
  </si>
  <si>
    <t>30/01/1991</t>
  </si>
  <si>
    <t>25/05/2015</t>
  </si>
  <si>
    <t>11/2020</t>
  </si>
  <si>
    <t>Bùi Thị Hương Sen</t>
  </si>
  <si>
    <t>01/06/1980</t>
  </si>
  <si>
    <t>Lê Thị Hạt</t>
  </si>
  <si>
    <t>9N5T</t>
  </si>
  <si>
    <t>Đặng Thị Thu Hằng</t>
  </si>
  <si>
    <t>02/10/1982</t>
  </si>
  <si>
    <t>07/01/2019</t>
  </si>
  <si>
    <t>01/02/2022</t>
  </si>
  <si>
    <t>13N 10T</t>
  </si>
  <si>
    <t>Tổng số Giáo viên THCS Hạng III: 43 người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</si>
</sst>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mm/yyyy"/>
    <numFmt numFmtId="165" formatCode="dd/mm/yyyy"/>
    <numFmt numFmtId="166" formatCode="0.000"/>
    <numFmt numFmtId="167" formatCode="m/yyyy"/>
    <numFmt numFmtId="168" formatCode="0.0"/>
    <numFmt numFmtId="169" formatCode="dd/m/yyyy"/>
    <numFmt numFmtId="170" formatCode="dd\/mm\/yyyy"/>
    <numFmt numFmtId="171" formatCode="_(* #,##0.000_);_(* \(#,##0.000\);_(* &quot;-&quot;??_);_(@_)"/>
    <numFmt numFmtId="172" formatCode="[$-1010000]d/m/yyyy;@"/>
    <numFmt numFmtId="173" formatCode="mm\/yyyy"/>
  </numFmts>
  <fonts count="120">
    <font>
      <sz val="14"/>
      <name val=".VnTim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.VnTime"/>
      <family val="2"/>
    </font>
    <font>
      <sz val="10"/>
      <color theme="1"/>
      <name val=".VnTime"/>
      <family val="2"/>
    </font>
    <font>
      <sz val="14"/>
      <color theme="1"/>
      <name val=".VnTime"/>
      <family val="2"/>
    </font>
    <font>
      <b/>
      <sz val="14"/>
      <color theme="1"/>
      <name val=".VnTime"/>
      <family val="2"/>
    </font>
    <font>
      <sz val="11"/>
      <color theme="1"/>
      <name val="Times New Roman"/>
      <family val="1"/>
    </font>
    <font>
      <sz val="14"/>
      <color indexed="8"/>
      <name val=".VnTime"/>
      <family val="2"/>
    </font>
    <font>
      <b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.VnTime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i/>
      <sz val="10"/>
      <color theme="1"/>
      <name val="Times New Roman"/>
      <family val="1"/>
    </font>
    <font>
      <sz val="10"/>
      <color indexed="8"/>
      <name val=".VnTime"/>
      <family val="2"/>
    </font>
    <font>
      <b/>
      <sz val="10"/>
      <color indexed="8"/>
      <name val=".VnTime"/>
      <family val="2"/>
    </font>
    <font>
      <sz val="12"/>
      <name val=".VnTime"/>
      <family val="2"/>
    </font>
    <font>
      <sz val="10"/>
      <color rgb="FFFF0000"/>
      <name val="Times New Roman"/>
      <family val="1"/>
    </font>
    <font>
      <b/>
      <sz val="14"/>
      <color indexed="8"/>
      <name val="Times New Roman"/>
      <family val="1"/>
    </font>
    <font>
      <sz val="14"/>
      <name val=".VnTime"/>
      <family val="2"/>
    </font>
    <font>
      <sz val="10"/>
      <name val="Arial"/>
      <family val="2"/>
    </font>
    <font>
      <sz val="10"/>
      <name val="Arial"/>
      <family val="2"/>
      <charset val="163"/>
    </font>
    <font>
      <b/>
      <sz val="14"/>
      <color indexed="8"/>
      <name val=".VnTime"/>
      <family val="2"/>
    </font>
    <font>
      <sz val="11"/>
      <color indexed="8"/>
      <name val="Times New Roman"/>
      <family val="1"/>
    </font>
    <font>
      <b/>
      <sz val="10"/>
      <color theme="1"/>
      <name val="Times New Roman"/>
      <family val="1"/>
      <charset val="163"/>
    </font>
    <font>
      <sz val="14"/>
      <color indexed="8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</font>
    <font>
      <sz val="9"/>
      <color theme="1"/>
      <name val=".VnTime"/>
      <family val="2"/>
    </font>
    <font>
      <b/>
      <sz val="10"/>
      <color indexed="8"/>
      <name val="Times New Roman"/>
      <family val="1"/>
    </font>
    <font>
      <sz val="14"/>
      <color theme="1"/>
      <name val="Times New Roman"/>
      <family val="1"/>
    </font>
    <font>
      <sz val="10"/>
      <color theme="1"/>
      <name val="Calibri"/>
      <family val="2"/>
    </font>
    <font>
      <sz val="10"/>
      <color theme="1"/>
      <name val="Cambria"/>
      <family val="1"/>
    </font>
    <font>
      <b/>
      <sz val="9"/>
      <color theme="1"/>
      <name val="Times New Roman"/>
      <family val="1"/>
    </font>
    <font>
      <i/>
      <sz val="8"/>
      <color theme="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color theme="1"/>
      <name val=".VnTime"/>
      <family val="2"/>
    </font>
    <font>
      <sz val="11"/>
      <color theme="1"/>
      <name val=".VnTi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b/>
      <sz val="11"/>
      <color theme="1"/>
      <name val="Times New Roman"/>
      <family val="1"/>
      <charset val="163"/>
    </font>
    <font>
      <b/>
      <sz val="11"/>
      <color theme="1"/>
      <name val="Calibri Light"/>
      <family val="1"/>
      <scheme val="major"/>
    </font>
    <font>
      <sz val="11"/>
      <color theme="1"/>
      <name val="Times New Roman"/>
      <family val="1"/>
      <charset val="163"/>
    </font>
    <font>
      <sz val="11"/>
      <color theme="1"/>
      <name val="Calibri"/>
      <family val="1"/>
      <scheme val="minor"/>
    </font>
    <font>
      <sz val="11"/>
      <color theme="1"/>
      <name val="Calibri Light"/>
      <family val="1"/>
      <charset val="163"/>
      <scheme val="major"/>
    </font>
    <font>
      <sz val="11"/>
      <color theme="1"/>
      <name val="Calibri Light"/>
      <family val="1"/>
      <scheme val="major"/>
    </font>
    <font>
      <b/>
      <sz val="11"/>
      <color indexed="8"/>
      <name val="Times New Roman"/>
      <family val="1"/>
    </font>
    <font>
      <sz val="12"/>
      <color theme="1"/>
      <name val=".VnTime"/>
      <family val="2"/>
    </font>
    <font>
      <sz val="12"/>
      <color theme="1"/>
      <name val="Calibri Light"/>
      <family val="1"/>
      <scheme val="major"/>
    </font>
    <font>
      <sz val="9"/>
      <name val="Cambria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4"/>
      <color rgb="FFFF0000"/>
      <name val=".VnTime"/>
      <family val="2"/>
    </font>
    <font>
      <sz val="8"/>
      <color theme="1"/>
      <name val="Times New Roman"/>
      <family val="1"/>
      <charset val="163"/>
    </font>
    <font>
      <sz val="11"/>
      <name val="Calibri"/>
      <family val="2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9"/>
      <color rgb="FF000000"/>
      <name val="&quot;Times New Roman&quot;"/>
    </font>
    <font>
      <sz val="8"/>
      <color theme="1"/>
      <name val="Calibri"/>
      <family val="2"/>
    </font>
    <font>
      <sz val="9.5"/>
      <color theme="1"/>
      <name val="Times New Roman"/>
      <family val="1"/>
    </font>
    <font>
      <sz val="9.5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.VnTime"/>
      <family val="2"/>
    </font>
    <font>
      <sz val="11"/>
      <color rgb="FFFF0000"/>
      <name val="Times New Roman"/>
      <family val="1"/>
      <charset val="163"/>
    </font>
    <font>
      <sz val="11"/>
      <color rgb="FFFF0000"/>
      <name val="Calibri"/>
      <family val="1"/>
      <scheme val="minor"/>
    </font>
    <font>
      <sz val="11"/>
      <color rgb="FFFF0000"/>
      <name val=".VnTime"/>
      <family val="2"/>
    </font>
    <font>
      <sz val="10"/>
      <color rgb="FFFF0000"/>
      <name val=".VnTime"/>
      <family val="2"/>
    </font>
    <font>
      <b/>
      <sz val="11"/>
      <color rgb="FFFF0000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b/>
      <sz val="11"/>
      <color rgb="FFFF0000"/>
      <name val="Times New Roman"/>
      <family val="1"/>
      <charset val="163"/>
    </font>
    <font>
      <b/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9"/>
      <color indexed="8"/>
      <name val="Times New Roman"/>
      <family val="1"/>
    </font>
    <font>
      <sz val="10"/>
      <name val="Calibri Light"/>
      <family val="1"/>
      <scheme val="major"/>
    </font>
    <font>
      <sz val="12"/>
      <color indexed="8"/>
      <name val=".VnTime"/>
      <family val="2"/>
    </font>
    <font>
      <b/>
      <sz val="14"/>
      <name val=".VnTime"/>
      <family val="2"/>
    </font>
    <font>
      <b/>
      <sz val="14"/>
      <color rgb="FFFF0000"/>
      <name val=".VnTime"/>
      <family val="2"/>
    </font>
    <font>
      <sz val="8"/>
      <color indexed="8"/>
      <name val=".VnTime"/>
      <family val="2"/>
    </font>
    <font>
      <sz val="8"/>
      <color indexed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  <charset val="163"/>
    </font>
    <font>
      <b/>
      <sz val="8"/>
      <color theme="1"/>
      <name val="Calibri Light"/>
      <family val="1"/>
      <scheme val="major"/>
    </font>
    <font>
      <b/>
      <sz val="8"/>
      <color theme="1"/>
      <name val=".VnTime"/>
      <family val="2"/>
    </font>
    <font>
      <sz val="8"/>
      <color theme="1"/>
      <name val="Calibri"/>
      <family val="1"/>
      <scheme val="minor"/>
    </font>
    <font>
      <sz val="8"/>
      <color theme="1"/>
      <name val=".VnTime"/>
      <family val="2"/>
    </font>
    <font>
      <b/>
      <sz val="8"/>
      <name val=".VnTime"/>
      <family val="2"/>
    </font>
    <font>
      <sz val="8"/>
      <name val=".VnTime"/>
      <family val="2"/>
    </font>
    <font>
      <b/>
      <sz val="13"/>
      <color indexed="8"/>
      <name val="Times New Roman"/>
      <family val="1"/>
    </font>
    <font>
      <sz val="10"/>
      <color rgb="FFFF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9"/>
      <color theme="1"/>
      <name val="Arial"/>
      <family val="2"/>
    </font>
    <font>
      <sz val="7"/>
      <color theme="1"/>
      <name val="Times New Roman"/>
      <family val="1"/>
    </font>
    <font>
      <sz val="12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8CCE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A9999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21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1" fillId="0" borderId="0"/>
    <xf numFmtId="0" fontId="25" fillId="0" borderId="0"/>
    <xf numFmtId="43" fontId="25" fillId="0" borderId="0" applyFont="0" applyFill="0" applyBorder="0" applyAlignment="0" applyProtection="0"/>
    <xf numFmtId="0" fontId="26" fillId="0" borderId="0"/>
    <xf numFmtId="9" fontId="3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4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43" fontId="3" fillId="0" borderId="0" applyFont="0" applyFill="0" applyBorder="0" applyAlignment="0" applyProtection="0"/>
  </cellStyleXfs>
  <cellXfs count="1689">
    <xf numFmtId="0" fontId="0" fillId="0" borderId="0" xfId="0"/>
    <xf numFmtId="0" fontId="5" fillId="2" borderId="0" xfId="0" applyFont="1" applyFill="1"/>
    <xf numFmtId="49" fontId="6" fillId="2" borderId="0" xfId="0" applyNumberFormat="1" applyFont="1" applyFill="1" applyAlignment="1">
      <alignment horizontal="center"/>
    </xf>
    <xf numFmtId="49" fontId="5" fillId="2" borderId="0" xfId="0" applyNumberFormat="1" applyFont="1" applyFill="1"/>
    <xf numFmtId="0" fontId="4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" fontId="16" fillId="2" borderId="2" xfId="2" applyNumberFormat="1" applyFont="1" applyFill="1" applyBorder="1" applyAlignment="1">
      <alignment horizontal="left" vertical="center" wrapText="1"/>
    </xf>
    <xf numFmtId="49" fontId="16" fillId="2" borderId="2" xfId="0" quotePrefix="1" applyNumberFormat="1" applyFont="1" applyFill="1" applyBorder="1" applyAlignment="1">
      <alignment horizontal="left" vertical="center" wrapText="1"/>
    </xf>
    <xf numFmtId="14" fontId="16" fillId="2" borderId="2" xfId="2" quotePrefix="1" applyNumberFormat="1" applyFont="1" applyFill="1" applyBorder="1" applyAlignment="1">
      <alignment horizontal="center" vertical="center" wrapText="1"/>
    </xf>
    <xf numFmtId="14" fontId="16" fillId="2" borderId="2" xfId="0" quotePrefix="1" applyNumberFormat="1" applyFont="1" applyFill="1" applyBorder="1" applyAlignment="1">
      <alignment horizontal="center" vertical="center" wrapText="1"/>
    </xf>
    <xf numFmtId="1" fontId="16" fillId="2" borderId="2" xfId="2" applyNumberFormat="1" applyFont="1" applyFill="1" applyBorder="1" applyAlignment="1">
      <alignment horizontal="center" vertical="center" wrapText="1"/>
    </xf>
    <xf numFmtId="43" fontId="16" fillId="2" borderId="2" xfId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" fontId="16" fillId="2" borderId="2" xfId="2" quotePrefix="1" applyNumberFormat="1" applyFont="1" applyFill="1" applyBorder="1" applyAlignment="1">
      <alignment horizontal="center" vertical="center" wrapText="1"/>
    </xf>
    <xf numFmtId="1" fontId="15" fillId="2" borderId="2" xfId="2" quotePrefix="1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vertical="center" wrapText="1"/>
    </xf>
    <xf numFmtId="14" fontId="16" fillId="2" borderId="2" xfId="0" quotePrefix="1" applyNumberFormat="1" applyFont="1" applyFill="1" applyBorder="1" applyAlignment="1">
      <alignment vertical="center" wrapText="1"/>
    </xf>
    <xf numFmtId="1" fontId="15" fillId="2" borderId="2" xfId="2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64" fontId="16" fillId="2" borderId="2" xfId="2" applyNumberFormat="1" applyFont="1" applyFill="1" applyBorder="1" applyAlignment="1">
      <alignment horizontal="center" vertical="center" wrapText="1"/>
    </xf>
    <xf numFmtId="49" fontId="16" fillId="2" borderId="2" xfId="0" quotePrefix="1" applyNumberFormat="1" applyFont="1" applyFill="1" applyBorder="1" applyAlignment="1">
      <alignment horizontal="center" vertical="center" wrapText="1"/>
    </xf>
    <xf numFmtId="49" fontId="16" fillId="2" borderId="2" xfId="0" quotePrefix="1" applyNumberFormat="1" applyFont="1" applyFill="1" applyBorder="1" applyAlignment="1">
      <alignment vertical="center"/>
    </xf>
    <xf numFmtId="164" fontId="16" fillId="2" borderId="2" xfId="2" quotePrefix="1" applyNumberFormat="1" applyFont="1" applyFill="1" applyBorder="1" applyAlignment="1">
      <alignment horizontal="center" vertical="center" wrapText="1"/>
    </xf>
    <xf numFmtId="49" fontId="16" fillId="2" borderId="2" xfId="0" quotePrefix="1" applyNumberFormat="1" applyFont="1" applyFill="1" applyBorder="1" applyAlignment="1">
      <alignment vertical="center" wrapText="1"/>
    </xf>
    <xf numFmtId="49" fontId="22" fillId="2" borderId="0" xfId="0" applyNumberFormat="1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8" fillId="2" borderId="0" xfId="0" applyFont="1" applyFill="1"/>
    <xf numFmtId="49" fontId="27" fillId="2" borderId="0" xfId="0" applyNumberFormat="1" applyFont="1" applyFill="1" applyAlignment="1">
      <alignment horizontal="center"/>
    </xf>
    <xf numFmtId="49" fontId="8" fillId="2" borderId="0" xfId="0" applyNumberFormat="1" applyFont="1" applyFill="1"/>
    <xf numFmtId="14" fontId="4" fillId="2" borderId="0" xfId="0" applyNumberFormat="1" applyFont="1" applyFill="1"/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14" fontId="12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23" fillId="2" borderId="0" xfId="0" applyFont="1" applyFill="1"/>
    <xf numFmtId="14" fontId="19" fillId="2" borderId="0" xfId="0" applyNumberFormat="1" applyFont="1" applyFill="1"/>
    <xf numFmtId="0" fontId="19" fillId="2" borderId="0" xfId="0" applyFont="1" applyFill="1" applyAlignment="1">
      <alignment horizontal="center"/>
    </xf>
    <xf numFmtId="1" fontId="29" fillId="2" borderId="2" xfId="2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12" fillId="2" borderId="2" xfId="2" applyNumberFormat="1" applyFont="1" applyFill="1" applyBorder="1" applyAlignment="1">
      <alignment horizontal="left" vertical="center" wrapText="1"/>
    </xf>
    <xf numFmtId="0" fontId="30" fillId="2" borderId="2" xfId="0" applyFont="1" applyFill="1" applyBorder="1"/>
    <xf numFmtId="14" fontId="11" fillId="2" borderId="2" xfId="0" applyNumberFormat="1" applyFont="1" applyFill="1" applyBorder="1"/>
    <xf numFmtId="49" fontId="23" fillId="2" borderId="2" xfId="0" applyNumberFormat="1" applyFont="1" applyFill="1" applyBorder="1" applyAlignment="1">
      <alignment horizontal="center"/>
    </xf>
    <xf numFmtId="49" fontId="30" fillId="2" borderId="2" xfId="0" applyNumberFormat="1" applyFont="1" applyFill="1" applyBorder="1"/>
    <xf numFmtId="0" fontId="11" fillId="2" borderId="2" xfId="0" applyFont="1" applyFill="1" applyBorder="1" applyAlignment="1">
      <alignment horizontal="center"/>
    </xf>
    <xf numFmtId="43" fontId="16" fillId="2" borderId="2" xfId="5" applyFont="1" applyFill="1" applyBorder="1" applyAlignment="1">
      <alignment horizontal="center" vertical="center" wrapText="1"/>
    </xf>
    <xf numFmtId="165" fontId="16" fillId="2" borderId="2" xfId="2" quotePrefix="1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left" vertical="center"/>
    </xf>
    <xf numFmtId="14" fontId="22" fillId="2" borderId="2" xfId="0" quotePrefix="1" applyNumberFormat="1" applyFont="1" applyFill="1" applyBorder="1" applyAlignment="1">
      <alignment horizontal="center" vertical="center"/>
    </xf>
    <xf numFmtId="0" fontId="16" fillId="2" borderId="2" xfId="0" quotePrefix="1" applyFont="1" applyFill="1" applyBorder="1" applyAlignment="1">
      <alignment horizontal="center" vertical="center" wrapText="1"/>
    </xf>
    <xf numFmtId="1" fontId="31" fillId="2" borderId="2" xfId="2" applyNumberFormat="1" applyFont="1" applyFill="1" applyBorder="1" applyAlignment="1">
      <alignment horizontal="center" vertical="center" wrapText="1"/>
    </xf>
    <xf numFmtId="2" fontId="31" fillId="2" borderId="2" xfId="2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2" fontId="16" fillId="2" borderId="2" xfId="2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49" fontId="22" fillId="2" borderId="2" xfId="0" applyNumberFormat="1" applyFont="1" applyFill="1" applyBorder="1" applyAlignment="1">
      <alignment vertical="center" wrapText="1"/>
    </xf>
    <xf numFmtId="49" fontId="22" fillId="2" borderId="2" xfId="0" quotePrefix="1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vertical="center" wrapText="1"/>
    </xf>
    <xf numFmtId="1" fontId="31" fillId="0" borderId="2" xfId="2" applyNumberFormat="1" applyFont="1" applyBorder="1" applyAlignment="1">
      <alignment horizontal="left" vertical="center" wrapText="1"/>
    </xf>
    <xf numFmtId="49" fontId="31" fillId="0" borderId="2" xfId="2" applyNumberFormat="1" applyFont="1" applyBorder="1" applyAlignment="1">
      <alignment horizontal="center" vertical="center" wrapText="1"/>
    </xf>
    <xf numFmtId="1" fontId="31" fillId="0" borderId="2" xfId="2" applyNumberFormat="1" applyFont="1" applyBorder="1" applyAlignment="1">
      <alignment horizontal="center" vertical="center" wrapText="1"/>
    </xf>
    <xf numFmtId="2" fontId="31" fillId="0" borderId="2" xfId="2" applyNumberFormat="1" applyFont="1" applyBorder="1" applyAlignment="1">
      <alignment horizontal="center" vertical="center" wrapText="1"/>
    </xf>
    <xf numFmtId="49" fontId="16" fillId="0" borderId="2" xfId="0" quotePrefix="1" applyNumberFormat="1" applyFont="1" applyBorder="1" applyAlignment="1">
      <alignment horizontal="left" vertical="center" wrapText="1"/>
    </xf>
    <xf numFmtId="49" fontId="16" fillId="0" borderId="2" xfId="2" applyNumberFormat="1" applyFont="1" applyBorder="1" applyAlignment="1">
      <alignment horizontal="center" vertical="center" wrapText="1"/>
    </xf>
    <xf numFmtId="1" fontId="16" fillId="0" borderId="2" xfId="2" applyNumberFormat="1" applyFont="1" applyBorder="1" applyAlignment="1">
      <alignment horizontal="center" vertical="center" wrapText="1"/>
    </xf>
    <xf numFmtId="14" fontId="16" fillId="0" borderId="2" xfId="0" quotePrefix="1" applyNumberFormat="1" applyFont="1" applyBorder="1" applyAlignment="1">
      <alignment horizontal="center" vertical="center" wrapText="1"/>
    </xf>
    <xf numFmtId="2" fontId="16" fillId="0" borderId="2" xfId="2" applyNumberFormat="1" applyFont="1" applyBorder="1" applyAlignment="1">
      <alignment horizontal="center" vertical="center" wrapText="1"/>
    </xf>
    <xf numFmtId="1" fontId="32" fillId="0" borderId="2" xfId="2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2" xfId="0" quotePrefix="1" applyNumberFormat="1" applyFont="1" applyBorder="1" applyAlignment="1">
      <alignment vertical="center"/>
    </xf>
    <xf numFmtId="166" fontId="16" fillId="0" borderId="2" xfId="2" applyNumberFormat="1" applyFont="1" applyBorder="1" applyAlignment="1">
      <alignment horizontal="center" vertical="center" wrapText="1"/>
    </xf>
    <xf numFmtId="14" fontId="16" fillId="0" borderId="2" xfId="0" quotePrefix="1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49" fontId="16" fillId="0" borderId="2" xfId="2" quotePrefix="1" applyNumberFormat="1" applyFont="1" applyBorder="1" applyAlignment="1">
      <alignment horizontal="center" vertical="center" wrapText="1"/>
    </xf>
    <xf numFmtId="49" fontId="16" fillId="2" borderId="2" xfId="2" applyNumberFormat="1" applyFont="1" applyFill="1" applyBorder="1" applyAlignment="1">
      <alignment horizontal="center" vertical="center" wrapText="1"/>
    </xf>
    <xf numFmtId="1" fontId="34" fillId="2" borderId="2" xfId="2" applyNumberFormat="1" applyFont="1" applyFill="1" applyBorder="1" applyAlignment="1">
      <alignment horizontal="left" vertical="center" wrapText="1"/>
    </xf>
    <xf numFmtId="1" fontId="35" fillId="0" borderId="3" xfId="2" applyNumberFormat="1" applyFont="1" applyBorder="1" applyAlignment="1">
      <alignment horizontal="left" vertical="center" wrapText="1"/>
    </xf>
    <xf numFmtId="49" fontId="35" fillId="2" borderId="2" xfId="0" quotePrefix="1" applyNumberFormat="1" applyFont="1" applyFill="1" applyBorder="1" applyAlignment="1">
      <alignment horizontal="right" vertical="center" wrapText="1"/>
    </xf>
    <xf numFmtId="14" fontId="36" fillId="2" borderId="2" xfId="2" quotePrefix="1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4" fontId="35" fillId="2" borderId="2" xfId="0" quotePrefix="1" applyNumberFormat="1" applyFont="1" applyFill="1" applyBorder="1" applyAlignment="1">
      <alignment horizontal="right" vertical="center" wrapText="1"/>
    </xf>
    <xf numFmtId="1" fontId="35" fillId="0" borderId="2" xfId="2" applyNumberFormat="1" applyFont="1" applyBorder="1" applyAlignment="1">
      <alignment horizontal="center" vertical="center" wrapText="1"/>
    </xf>
    <xf numFmtId="1" fontId="35" fillId="0" borderId="3" xfId="2" applyNumberFormat="1" applyFont="1" applyBorder="1" applyAlignment="1">
      <alignment horizontal="center" vertical="center" wrapText="1"/>
    </xf>
    <xf numFmtId="2" fontId="35" fillId="0" borderId="3" xfId="2" applyNumberFormat="1" applyFont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center" wrapText="1"/>
    </xf>
    <xf numFmtId="1" fontId="35" fillId="0" borderId="3" xfId="2" quotePrefix="1" applyNumberFormat="1" applyFont="1" applyBorder="1" applyAlignment="1">
      <alignment horizontal="center" vertical="center" wrapText="1"/>
    </xf>
    <xf numFmtId="49" fontId="35" fillId="2" borderId="2" xfId="0" quotePrefix="1" applyNumberFormat="1" applyFont="1" applyFill="1" applyBorder="1" applyAlignment="1">
      <alignment horizontal="center" vertical="center" wrapText="1"/>
    </xf>
    <xf numFmtId="49" fontId="35" fillId="2" borderId="2" xfId="0" applyNumberFormat="1" applyFont="1" applyFill="1" applyBorder="1" applyAlignment="1">
      <alignment horizontal="center" vertical="center" wrapText="1"/>
    </xf>
    <xf numFmtId="1" fontId="35" fillId="0" borderId="2" xfId="2" applyNumberFormat="1" applyFont="1" applyBorder="1" applyAlignment="1">
      <alignment horizontal="left" vertical="center" wrapText="1"/>
    </xf>
    <xf numFmtId="49" fontId="35" fillId="2" borderId="2" xfId="0" applyNumberFormat="1" applyFont="1" applyFill="1" applyBorder="1" applyAlignment="1">
      <alignment horizontal="right" vertical="center" wrapText="1"/>
    </xf>
    <xf numFmtId="2" fontId="35" fillId="0" borderId="2" xfId="2" applyNumberFormat="1" applyFont="1" applyBorder="1" applyAlignment="1">
      <alignment horizontal="center" vertical="center" wrapText="1"/>
    </xf>
    <xf numFmtId="1" fontId="35" fillId="0" borderId="2" xfId="2" quotePrefix="1" applyNumberFormat="1" applyFont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vertical="center" wrapText="1"/>
    </xf>
    <xf numFmtId="14" fontId="35" fillId="2" borderId="2" xfId="0" quotePrefix="1" applyNumberFormat="1" applyFont="1" applyFill="1" applyBorder="1" applyAlignment="1">
      <alignment horizontal="right" vertical="center"/>
    </xf>
    <xf numFmtId="1" fontId="35" fillId="2" borderId="2" xfId="2" applyNumberFormat="1" applyFont="1" applyFill="1" applyBorder="1" applyAlignment="1">
      <alignment horizontal="left" vertical="center" wrapText="1"/>
    </xf>
    <xf numFmtId="1" fontId="35" fillId="2" borderId="2" xfId="2" applyNumberFormat="1" applyFont="1" applyFill="1" applyBorder="1" applyAlignment="1">
      <alignment horizontal="center" vertical="center" wrapText="1"/>
    </xf>
    <xf numFmtId="2" fontId="35" fillId="2" borderId="2" xfId="2" applyNumberFormat="1" applyFont="1" applyFill="1" applyBorder="1" applyAlignment="1">
      <alignment horizontal="center" vertical="center" wrapText="1"/>
    </xf>
    <xf numFmtId="1" fontId="35" fillId="2" borderId="2" xfId="2" quotePrefix="1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2" fontId="35" fillId="2" borderId="2" xfId="0" applyNumberFormat="1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left" vertical="center" wrapText="1"/>
    </xf>
    <xf numFmtId="49" fontId="15" fillId="3" borderId="7" xfId="0" applyNumberFormat="1" applyFont="1" applyFill="1" applyBorder="1" applyAlignment="1">
      <alignment horizontal="right" vertical="center" wrapText="1"/>
    </xf>
    <xf numFmtId="14" fontId="15" fillId="3" borderId="7" xfId="0" applyNumberFormat="1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center" vertical="center" wrapText="1"/>
    </xf>
    <xf numFmtId="14" fontId="15" fillId="4" borderId="7" xfId="0" applyNumberFormat="1" applyFont="1" applyFill="1" applyBorder="1" applyAlignment="1">
      <alignment horizontal="right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left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/>
    <xf numFmtId="1" fontId="15" fillId="2" borderId="7" xfId="0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 wrapText="1"/>
    </xf>
    <xf numFmtId="2" fontId="15" fillId="3" borderId="7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/>
    </xf>
    <xf numFmtId="49" fontId="15" fillId="2" borderId="2" xfId="0" quotePrefix="1" applyNumberFormat="1" applyFont="1" applyFill="1" applyBorder="1" applyAlignment="1">
      <alignment horizontal="left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4" fontId="15" fillId="2" borderId="2" xfId="0" quotePrefix="1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49" fontId="15" fillId="2" borderId="2" xfId="0" quotePrefix="1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vertical="center" wrapText="1"/>
    </xf>
    <xf numFmtId="14" fontId="15" fillId="2" borderId="2" xfId="0" quotePrefix="1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49" fontId="15" fillId="2" borderId="2" xfId="0" quotePrefix="1" applyNumberFormat="1" applyFont="1" applyFill="1" applyBorder="1" applyAlignment="1">
      <alignment vertical="center"/>
    </xf>
    <xf numFmtId="14" fontId="15" fillId="0" borderId="0" xfId="0" applyNumberFormat="1" applyFont="1" applyAlignment="1">
      <alignment horizontal="left" vertical="center"/>
    </xf>
    <xf numFmtId="1" fontId="38" fillId="2" borderId="2" xfId="2" quotePrefix="1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1" fontId="7" fillId="0" borderId="2" xfId="2" applyNumberFormat="1" applyFont="1" applyBorder="1" applyAlignment="1">
      <alignment horizontal="left" vertical="center" wrapText="1"/>
    </xf>
    <xf numFmtId="49" fontId="15" fillId="2" borderId="2" xfId="4" applyNumberFormat="1" applyFont="1" applyFill="1" applyBorder="1" applyAlignment="1">
      <alignment vertical="center" wrapText="1"/>
    </xf>
    <xf numFmtId="49" fontId="15" fillId="2" borderId="2" xfId="4" applyNumberFormat="1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 wrapText="1"/>
    </xf>
    <xf numFmtId="49" fontId="15" fillId="2" borderId="2" xfId="4" applyNumberFormat="1" applyFont="1" applyFill="1" applyBorder="1" applyAlignment="1">
      <alignment horizontal="center" vertical="center" wrapText="1"/>
    </xf>
    <xf numFmtId="0" fontId="15" fillId="5" borderId="2" xfId="4" applyFont="1" applyFill="1" applyBorder="1" applyAlignment="1">
      <alignment horizontal="center" vertical="center" wrapText="1"/>
    </xf>
    <xf numFmtId="1" fontId="15" fillId="0" borderId="2" xfId="2" applyNumberFormat="1" applyFont="1" applyBorder="1" applyAlignment="1">
      <alignment horizontal="center" vertical="center" wrapText="1"/>
    </xf>
    <xf numFmtId="2" fontId="15" fillId="0" borderId="2" xfId="2" applyNumberFormat="1" applyFont="1" applyBorder="1" applyAlignment="1">
      <alignment horizontal="center" vertical="center" wrapText="1"/>
    </xf>
    <xf numFmtId="49" fontId="15" fillId="0" borderId="2" xfId="2" applyNumberFormat="1" applyFont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/>
    </xf>
    <xf numFmtId="0" fontId="15" fillId="2" borderId="2" xfId="4" applyFont="1" applyFill="1" applyBorder="1" applyAlignment="1">
      <alignment vertical="center" wrapText="1"/>
    </xf>
    <xf numFmtId="49" fontId="15" fillId="2" borderId="2" xfId="4" quotePrefix="1" applyNumberFormat="1" applyFont="1" applyFill="1" applyBorder="1" applyAlignment="1">
      <alignment horizontal="center" vertical="center"/>
    </xf>
    <xf numFmtId="49" fontId="15" fillId="2" borderId="2" xfId="4" quotePrefix="1" applyNumberFormat="1" applyFont="1" applyFill="1" applyBorder="1" applyAlignment="1">
      <alignment horizontal="center" vertical="center" wrapText="1"/>
    </xf>
    <xf numFmtId="49" fontId="15" fillId="2" borderId="2" xfId="4" applyNumberFormat="1" applyFont="1" applyFill="1" applyBorder="1" applyAlignment="1">
      <alignment horizontal="center"/>
    </xf>
    <xf numFmtId="49" fontId="15" fillId="2" borderId="2" xfId="4" applyNumberFormat="1" applyFont="1" applyFill="1" applyBorder="1" applyAlignment="1">
      <alignment horizontal="left" vertical="center" wrapText="1"/>
    </xf>
    <xf numFmtId="49" fontId="15" fillId="2" borderId="2" xfId="4" quotePrefix="1" applyNumberFormat="1" applyFont="1" applyFill="1" applyBorder="1" applyAlignment="1">
      <alignment vertical="center"/>
    </xf>
    <xf numFmtId="49" fontId="15" fillId="2" borderId="2" xfId="4" applyNumberFormat="1" applyFont="1" applyFill="1" applyBorder="1" applyAlignment="1">
      <alignment horizontal="center" wrapText="1"/>
    </xf>
    <xf numFmtId="1" fontId="16" fillId="0" borderId="4" xfId="2" applyNumberFormat="1" applyFont="1" applyBorder="1" applyAlignment="1">
      <alignment horizontal="left" vertical="center" wrapText="1"/>
    </xf>
    <xf numFmtId="14" fontId="33" fillId="0" borderId="4" xfId="2" applyNumberFormat="1" applyFont="1" applyBorder="1" applyAlignment="1">
      <alignment horizontal="center" vertical="center" wrapText="1"/>
    </xf>
    <xf numFmtId="1" fontId="16" fillId="0" borderId="4" xfId="2" applyNumberFormat="1" applyFont="1" applyBorder="1" applyAlignment="1">
      <alignment horizontal="center" vertical="center" wrapText="1"/>
    </xf>
    <xf numFmtId="1" fontId="33" fillId="0" borderId="4" xfId="2" applyNumberFormat="1" applyFont="1" applyBorder="1" applyAlignment="1">
      <alignment horizontal="center" vertical="center" wrapText="1"/>
    </xf>
    <xf numFmtId="2" fontId="33" fillId="0" borderId="4" xfId="2" applyNumberFormat="1" applyFont="1" applyBorder="1" applyAlignment="1">
      <alignment horizontal="center" vertical="center" wrapText="1"/>
    </xf>
    <xf numFmtId="167" fontId="33" fillId="0" borderId="4" xfId="2" quotePrefix="1" applyNumberFormat="1" applyFont="1" applyBorder="1" applyAlignment="1">
      <alignment horizontal="center" vertical="center" wrapText="1"/>
    </xf>
    <xf numFmtId="1" fontId="33" fillId="2" borderId="4" xfId="2" applyNumberFormat="1" applyFont="1" applyFill="1" applyBorder="1" applyAlignment="1">
      <alignment horizontal="center" vertical="center" wrapText="1"/>
    </xf>
    <xf numFmtId="4" fontId="16" fillId="0" borderId="4" xfId="2" applyNumberFormat="1" applyFont="1" applyBorder="1" applyAlignment="1">
      <alignment horizontal="center" vertical="center" wrapText="1"/>
    </xf>
    <xf numFmtId="1" fontId="41" fillId="0" borderId="4" xfId="2" quotePrefix="1" applyNumberFormat="1" applyFont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vertical="center" wrapText="1"/>
    </xf>
    <xf numFmtId="14" fontId="33" fillId="0" borderId="4" xfId="2" quotePrefix="1" applyNumberFormat="1" applyFont="1" applyBorder="1" applyAlignment="1">
      <alignment horizontal="center" vertical="center" wrapText="1"/>
    </xf>
    <xf numFmtId="49" fontId="38" fillId="0" borderId="2" xfId="2" applyNumberFormat="1" applyFont="1" applyBorder="1" applyAlignment="1">
      <alignment horizontal="right" wrapText="1"/>
    </xf>
    <xf numFmtId="14" fontId="38" fillId="2" borderId="2" xfId="0" quotePrefix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 wrapText="1"/>
    </xf>
    <xf numFmtId="0" fontId="38" fillId="2" borderId="2" xfId="0" quotePrefix="1" applyFont="1" applyFill="1" applyBorder="1" applyAlignment="1">
      <alignment horizontal="right" wrapText="1"/>
    </xf>
    <xf numFmtId="1" fontId="38" fillId="2" borderId="2" xfId="2" applyNumberFormat="1" applyFont="1" applyFill="1" applyBorder="1" applyAlignment="1">
      <alignment horizontal="center" wrapText="1"/>
    </xf>
    <xf numFmtId="2" fontId="38" fillId="2" borderId="2" xfId="2" applyNumberFormat="1" applyFont="1" applyFill="1" applyBorder="1" applyAlignment="1">
      <alignment horizontal="center" wrapText="1"/>
    </xf>
    <xf numFmtId="49" fontId="38" fillId="2" borderId="2" xfId="0" applyNumberFormat="1" applyFont="1" applyFill="1" applyBorder="1" applyAlignment="1">
      <alignment horizontal="center" wrapText="1"/>
    </xf>
    <xf numFmtId="49" fontId="38" fillId="2" borderId="2" xfId="0" applyNumberFormat="1" applyFont="1" applyFill="1" applyBorder="1" applyAlignment="1">
      <alignment horizontal="right" wrapText="1"/>
    </xf>
    <xf numFmtId="49" fontId="16" fillId="0" borderId="2" xfId="0" applyNumberFormat="1" applyFont="1" applyBorder="1" applyAlignment="1">
      <alignment horizontal="center" wrapText="1"/>
    </xf>
    <xf numFmtId="1" fontId="38" fillId="0" borderId="2" xfId="2" applyNumberFormat="1" applyFont="1" applyBorder="1" applyAlignment="1">
      <alignment horizontal="center" wrapText="1"/>
    </xf>
    <xf numFmtId="2" fontId="38" fillId="0" borderId="2" xfId="2" applyNumberFormat="1" applyFont="1" applyBorder="1" applyAlignment="1">
      <alignment horizontal="center" wrapText="1"/>
    </xf>
    <xf numFmtId="49" fontId="38" fillId="2" borderId="2" xfId="0" quotePrefix="1" applyNumberFormat="1" applyFont="1" applyFill="1" applyBorder="1" applyAlignment="1">
      <alignment horizontal="center" wrapText="1"/>
    </xf>
    <xf numFmtId="14" fontId="38" fillId="0" borderId="2" xfId="0" quotePrefix="1" applyNumberFormat="1" applyFont="1" applyBorder="1" applyAlignment="1">
      <alignment horizontal="right"/>
    </xf>
    <xf numFmtId="0" fontId="38" fillId="0" borderId="2" xfId="0" quotePrefix="1" applyFont="1" applyBorder="1" applyAlignment="1">
      <alignment horizontal="right" wrapText="1"/>
    </xf>
    <xf numFmtId="49" fontId="38" fillId="0" borderId="2" xfId="0" applyNumberFormat="1" applyFont="1" applyBorder="1" applyAlignment="1">
      <alignment horizontal="center" wrapText="1"/>
    </xf>
    <xf numFmtId="49" fontId="38" fillId="0" borderId="2" xfId="0" applyNumberFormat="1" applyFont="1" applyBorder="1" applyAlignment="1">
      <alignment horizontal="right" wrapText="1"/>
    </xf>
    <xf numFmtId="0" fontId="38" fillId="0" borderId="2" xfId="0" applyFont="1" applyBorder="1" applyAlignment="1">
      <alignment horizontal="right" wrapText="1"/>
    </xf>
    <xf numFmtId="0" fontId="16" fillId="0" borderId="2" xfId="0" applyFont="1" applyBorder="1" applyAlignment="1">
      <alignment wrapText="1"/>
    </xf>
    <xf numFmtId="0" fontId="8" fillId="2" borderId="2" xfId="0" applyFont="1" applyFill="1" applyBorder="1"/>
    <xf numFmtId="0" fontId="19" fillId="2" borderId="2" xfId="0" applyFont="1" applyFill="1" applyBorder="1"/>
    <xf numFmtId="14" fontId="19" fillId="2" borderId="2" xfId="0" applyNumberFormat="1" applyFont="1" applyFill="1" applyBorder="1"/>
    <xf numFmtId="49" fontId="27" fillId="2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/>
    <xf numFmtId="0" fontId="19" fillId="2" borderId="2" xfId="0" applyFont="1" applyFill="1" applyBorder="1" applyAlignment="1">
      <alignment horizontal="center"/>
    </xf>
    <xf numFmtId="49" fontId="15" fillId="0" borderId="2" xfId="0" applyNumberFormat="1" applyFont="1" applyBorder="1" applyAlignment="1">
      <alignment wrapText="1"/>
    </xf>
    <xf numFmtId="49" fontId="15" fillId="0" borderId="2" xfId="2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2" xfId="0" quotePrefix="1" applyFont="1" applyBorder="1" applyAlignment="1">
      <alignment horizontal="center" wrapText="1"/>
    </xf>
    <xf numFmtId="1" fontId="15" fillId="0" borderId="2" xfId="2" applyNumberFormat="1" applyFont="1" applyBorder="1" applyAlignment="1">
      <alignment horizontal="center" wrapText="1"/>
    </xf>
    <xf numFmtId="2" fontId="15" fillId="0" borderId="2" xfId="2" applyNumberFormat="1" applyFont="1" applyBorder="1" applyAlignment="1">
      <alignment horizontal="center" wrapText="1"/>
    </xf>
    <xf numFmtId="49" fontId="15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14" fontId="15" fillId="0" borderId="2" xfId="0" applyNumberFormat="1" applyFont="1" applyBorder="1"/>
    <xf numFmtId="49" fontId="15" fillId="0" borderId="2" xfId="0" quotePrefix="1" applyNumberFormat="1" applyFont="1" applyBorder="1" applyAlignment="1">
      <alignment horizontal="center" wrapText="1"/>
    </xf>
    <xf numFmtId="49" fontId="31" fillId="0" borderId="2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5" fillId="2" borderId="2" xfId="2" quotePrefix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9" fontId="42" fillId="2" borderId="2" xfId="0" applyNumberFormat="1" applyFont="1" applyFill="1" applyBorder="1" applyAlignment="1">
      <alignment horizontal="center" vertical="center"/>
    </xf>
    <xf numFmtId="0" fontId="15" fillId="2" borderId="2" xfId="0" quotePrefix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5" fillId="0" borderId="2" xfId="2" quotePrefix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49" fontId="22" fillId="2" borderId="2" xfId="0" quotePrefix="1" applyNumberFormat="1" applyFont="1" applyFill="1" applyBorder="1" applyAlignment="1">
      <alignment vertical="center" wrapText="1"/>
    </xf>
    <xf numFmtId="0" fontId="31" fillId="2" borderId="2" xfId="0" applyFont="1" applyFill="1" applyBorder="1" applyAlignment="1">
      <alignment horizontal="center" vertical="center" wrapText="1"/>
    </xf>
    <xf numFmtId="14" fontId="31" fillId="2" borderId="7" xfId="0" applyNumberFormat="1" applyFont="1" applyFill="1" applyBorder="1" applyAlignment="1">
      <alignment horizontal="center" vertical="center"/>
    </xf>
    <xf numFmtId="14" fontId="31" fillId="2" borderId="9" xfId="0" applyNumberFormat="1" applyFont="1" applyFill="1" applyBorder="1" applyAlignment="1">
      <alignment horizontal="center" vertical="center"/>
    </xf>
    <xf numFmtId="0" fontId="31" fillId="2" borderId="2" xfId="0" quotePrefix="1" applyFont="1" applyFill="1" applyBorder="1" applyAlignment="1">
      <alignment horizontal="center" vertical="center" wrapText="1"/>
    </xf>
    <xf numFmtId="0" fontId="31" fillId="2" borderId="2" xfId="11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9" fontId="31" fillId="2" borderId="7" xfId="0" applyNumberFormat="1" applyFont="1" applyFill="1" applyBorder="1" applyAlignment="1">
      <alignment vertical="center" wrapText="1"/>
    </xf>
    <xf numFmtId="49" fontId="31" fillId="2" borderId="7" xfId="0" quotePrefix="1" applyNumberFormat="1" applyFont="1" applyFill="1" applyBorder="1" applyAlignment="1">
      <alignment horizontal="center" vertical="center" wrapText="1"/>
    </xf>
    <xf numFmtId="49" fontId="31" fillId="2" borderId="7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vertical="center" wrapText="1"/>
    </xf>
    <xf numFmtId="14" fontId="31" fillId="2" borderId="2" xfId="0" quotePrefix="1" applyNumberFormat="1" applyFont="1" applyFill="1" applyBorder="1" applyAlignment="1">
      <alignment horizontal="center" vertical="center" wrapText="1"/>
    </xf>
    <xf numFmtId="9" fontId="31" fillId="2" borderId="2" xfId="0" applyNumberFormat="1" applyFont="1" applyFill="1" applyBorder="1" applyAlignment="1">
      <alignment vertical="center" wrapText="1"/>
    </xf>
    <xf numFmtId="0" fontId="31" fillId="2" borderId="7" xfId="0" quotePrefix="1" applyFont="1" applyFill="1" applyBorder="1" applyAlignment="1">
      <alignment horizontal="center" vertical="center" wrapText="1"/>
    </xf>
    <xf numFmtId="49" fontId="31" fillId="2" borderId="9" xfId="0" applyNumberFormat="1" applyFont="1" applyFill="1" applyBorder="1" applyAlignment="1">
      <alignment horizontal="center" vertical="center"/>
    </xf>
    <xf numFmtId="2" fontId="31" fillId="2" borderId="7" xfId="0" applyNumberFormat="1" applyFont="1" applyFill="1" applyBorder="1" applyAlignment="1">
      <alignment horizontal="center" vertical="center" wrapText="1"/>
    </xf>
    <xf numFmtId="49" fontId="31" fillId="2" borderId="7" xfId="0" applyNumberFormat="1" applyFont="1" applyFill="1" applyBorder="1" applyAlignment="1">
      <alignment horizontal="center" vertical="center" wrapText="1"/>
    </xf>
    <xf numFmtId="49" fontId="31" fillId="2" borderId="7" xfId="0" applyNumberFormat="1" applyFont="1" applyFill="1" applyBorder="1" applyAlignment="1">
      <alignment horizontal="left" vertical="center"/>
    </xf>
    <xf numFmtId="49" fontId="31" fillId="2" borderId="7" xfId="0" quotePrefix="1" applyNumberFormat="1" applyFont="1" applyFill="1" applyBorder="1" applyAlignment="1">
      <alignment horizontal="center" vertical="center"/>
    </xf>
    <xf numFmtId="49" fontId="31" fillId="2" borderId="9" xfId="0" quotePrefix="1" applyNumberFormat="1" applyFont="1" applyFill="1" applyBorder="1" applyAlignment="1">
      <alignment horizontal="center" vertical="center"/>
    </xf>
    <xf numFmtId="168" fontId="31" fillId="2" borderId="2" xfId="0" applyNumberFormat="1" applyFont="1" applyFill="1" applyBorder="1" applyAlignment="1">
      <alignment horizontal="center" vertical="center" wrapText="1"/>
    </xf>
    <xf numFmtId="14" fontId="15" fillId="0" borderId="2" xfId="13" quotePrefix="1" applyNumberFormat="1" applyFont="1" applyBorder="1" applyAlignment="1">
      <alignment horizontal="center" vertical="center" wrapText="1"/>
    </xf>
    <xf numFmtId="0" fontId="15" fillId="0" borderId="2" xfId="13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 wrapText="1"/>
    </xf>
    <xf numFmtId="1" fontId="15" fillId="0" borderId="2" xfId="2" applyNumberFormat="1" applyFont="1" applyBorder="1" applyAlignment="1">
      <alignment horizontal="left" vertical="center" wrapText="1"/>
    </xf>
    <xf numFmtId="9" fontId="16" fillId="0" borderId="2" xfId="8" applyNumberFormat="1" applyFont="1" applyBorder="1" applyAlignment="1">
      <alignment horizontal="center" vertical="center" wrapText="1"/>
    </xf>
    <xf numFmtId="43" fontId="16" fillId="0" borderId="2" xfId="8" applyFont="1" applyBorder="1" applyAlignment="1">
      <alignment horizontal="center" vertical="center" wrapText="1"/>
    </xf>
    <xf numFmtId="2" fontId="15" fillId="0" borderId="2" xfId="13" applyNumberFormat="1" applyFont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/>
    </xf>
    <xf numFmtId="9" fontId="16" fillId="2" borderId="2" xfId="10" applyFont="1" applyFill="1" applyBorder="1" applyAlignment="1">
      <alignment horizontal="center" vertical="center" wrapText="1"/>
    </xf>
    <xf numFmtId="2" fontId="16" fillId="2" borderId="2" xfId="0" applyNumberFormat="1" applyFont="1" applyFill="1" applyBorder="1"/>
    <xf numFmtId="49" fontId="31" fillId="2" borderId="2" xfId="0" applyNumberFormat="1" applyFont="1" applyFill="1" applyBorder="1" applyAlignment="1">
      <alignment horizontal="left" vertical="center" wrapText="1"/>
    </xf>
    <xf numFmtId="49" fontId="31" fillId="2" borderId="2" xfId="2" applyNumberFormat="1" applyFont="1" applyFill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horizontal="left" vertical="center"/>
    </xf>
    <xf numFmtId="49" fontId="31" fillId="2" borderId="2" xfId="2" quotePrefix="1" applyNumberFormat="1" applyFont="1" applyFill="1" applyBorder="1" applyAlignment="1">
      <alignment horizontal="center" vertical="center" wrapText="1"/>
    </xf>
    <xf numFmtId="14" fontId="16" fillId="2" borderId="2" xfId="0" quotePrefix="1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 vertical="center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44" fillId="3" borderId="0" xfId="0" applyFont="1" applyFill="1"/>
    <xf numFmtId="14" fontId="16" fillId="3" borderId="0" xfId="0" applyNumberFormat="1" applyFont="1" applyFill="1"/>
    <xf numFmtId="49" fontId="9" fillId="3" borderId="0" xfId="0" applyNumberFormat="1" applyFont="1" applyFill="1" applyAlignment="1">
      <alignment horizontal="center"/>
    </xf>
    <xf numFmtId="49" fontId="44" fillId="3" borderId="0" xfId="0" applyNumberFormat="1" applyFont="1" applyFill="1"/>
    <xf numFmtId="0" fontId="16" fillId="3" borderId="0" xfId="0" applyFont="1" applyFill="1"/>
    <xf numFmtId="14" fontId="16" fillId="3" borderId="7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4" fontId="12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1" fontId="16" fillId="3" borderId="7" xfId="0" applyNumberFormat="1" applyFont="1" applyFill="1" applyBorder="1" applyAlignment="1">
      <alignment horizontal="left" vertical="center" wrapText="1"/>
    </xf>
    <xf numFmtId="49" fontId="16" fillId="3" borderId="7" xfId="0" applyNumberFormat="1" applyFont="1" applyFill="1" applyBorder="1" applyAlignment="1">
      <alignment horizontal="left" vertical="center" wrapText="1"/>
    </xf>
    <xf numFmtId="165" fontId="16" fillId="3" borderId="7" xfId="0" quotePrefix="1" applyNumberFormat="1" applyFont="1" applyFill="1" applyBorder="1" applyAlignment="1">
      <alignment horizontal="center" vertical="center" wrapText="1"/>
    </xf>
    <xf numFmtId="1" fontId="16" fillId="3" borderId="7" xfId="0" applyNumberFormat="1" applyFont="1" applyFill="1" applyBorder="1" applyAlignment="1">
      <alignment horizontal="center" vertical="center" wrapText="1"/>
    </xf>
    <xf numFmtId="43" fontId="16" fillId="3" borderId="7" xfId="0" applyNumberFormat="1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1" fontId="16" fillId="3" borderId="7" xfId="0" quotePrefix="1" applyNumberFormat="1" applyFont="1" applyFill="1" applyBorder="1" applyAlignment="1">
      <alignment horizontal="center" vertical="center" wrapText="1"/>
    </xf>
    <xf numFmtId="1" fontId="15" fillId="3" borderId="7" xfId="0" quotePrefix="1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left" vertical="center" wrapText="1"/>
    </xf>
    <xf numFmtId="49" fontId="16" fillId="3" borderId="7" xfId="0" applyNumberFormat="1" applyFont="1" applyFill="1" applyBorder="1" applyAlignment="1">
      <alignment vertical="center" wrapText="1"/>
    </xf>
    <xf numFmtId="165" fontId="16" fillId="3" borderId="7" xfId="0" applyNumberFormat="1" applyFont="1" applyFill="1" applyBorder="1" applyAlignment="1">
      <alignment horizontal="center" vertical="center" wrapText="1"/>
    </xf>
    <xf numFmtId="164" fontId="16" fillId="3" borderId="7" xfId="0" quotePrefix="1" applyNumberFormat="1" applyFont="1" applyFill="1" applyBorder="1" applyAlignment="1">
      <alignment horizontal="center" vertical="center" wrapText="1"/>
    </xf>
    <xf numFmtId="14" fontId="16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vertical="center" wrapText="1"/>
    </xf>
    <xf numFmtId="0" fontId="16" fillId="3" borderId="7" xfId="0" quotePrefix="1" applyFont="1" applyFill="1" applyBorder="1" applyAlignment="1">
      <alignment horizontal="center" vertical="center" wrapText="1"/>
    </xf>
    <xf numFmtId="164" fontId="16" fillId="3" borderId="7" xfId="0" applyNumberFormat="1" applyFont="1" applyFill="1" applyBorder="1" applyAlignment="1">
      <alignment horizontal="center" vertical="center" wrapText="1"/>
    </xf>
    <xf numFmtId="165" fontId="16" fillId="3" borderId="7" xfId="0" quotePrefix="1" applyNumberFormat="1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left" vertical="center" wrapText="1"/>
    </xf>
    <xf numFmtId="14" fontId="16" fillId="3" borderId="7" xfId="0" quotePrefix="1" applyNumberFormat="1" applyFont="1" applyFill="1" applyBorder="1" applyAlignment="1">
      <alignment horizontal="center" vertical="center" wrapText="1"/>
    </xf>
    <xf numFmtId="2" fontId="16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3" fontId="16" fillId="3" borderId="7" xfId="0" applyNumberFormat="1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right" vertical="center"/>
    </xf>
    <xf numFmtId="164" fontId="16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vertical="center"/>
    </xf>
    <xf numFmtId="2" fontId="16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horizontal="center" vertical="center"/>
    </xf>
    <xf numFmtId="0" fontId="44" fillId="3" borderId="7" xfId="0" applyFont="1" applyFill="1" applyBorder="1"/>
    <xf numFmtId="43" fontId="16" fillId="3" borderId="7" xfId="0" applyNumberFormat="1" applyFont="1" applyFill="1" applyBorder="1" applyAlignment="1">
      <alignment vertical="center"/>
    </xf>
    <xf numFmtId="43" fontId="16" fillId="3" borderId="7" xfId="0" applyNumberFormat="1" applyFont="1" applyFill="1" applyBorder="1" applyAlignment="1">
      <alignment vertical="center" wrapText="1"/>
    </xf>
    <xf numFmtId="0" fontId="44" fillId="3" borderId="7" xfId="0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vertical="center"/>
    </xf>
    <xf numFmtId="1" fontId="16" fillId="3" borderId="7" xfId="0" applyNumberFormat="1" applyFont="1" applyFill="1" applyBorder="1" applyAlignment="1">
      <alignment horizontal="center" vertical="center"/>
    </xf>
    <xf numFmtId="0" fontId="44" fillId="3" borderId="7" xfId="0" applyFont="1" applyFill="1" applyBorder="1" applyAlignment="1">
      <alignment vertical="center"/>
    </xf>
    <xf numFmtId="14" fontId="15" fillId="3" borderId="7" xfId="0" applyNumberFormat="1" applyFont="1" applyFill="1" applyBorder="1" applyAlignment="1">
      <alignment horizontal="center" wrapText="1"/>
    </xf>
    <xf numFmtId="49" fontId="16" fillId="3" borderId="7" xfId="0" applyNumberFormat="1" applyFont="1" applyFill="1" applyBorder="1" applyAlignment="1">
      <alignment horizontal="center" wrapText="1"/>
    </xf>
    <xf numFmtId="2" fontId="16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/>
    <xf numFmtId="49" fontId="7" fillId="3" borderId="7" xfId="0" applyNumberFormat="1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64" fontId="7" fillId="3" borderId="7" xfId="0" quotePrefix="1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1" fontId="7" fillId="3" borderId="7" xfId="0" quotePrefix="1" applyNumberFormat="1" applyFont="1" applyFill="1" applyBorder="1" applyAlignment="1">
      <alignment horizontal="center" vertical="center" wrapText="1"/>
    </xf>
    <xf numFmtId="0" fontId="16" fillId="3" borderId="7" xfId="0" applyFont="1" applyFill="1" applyBorder="1"/>
    <xf numFmtId="165" fontId="16" fillId="3" borderId="7" xfId="0" applyNumberFormat="1" applyFont="1" applyFill="1" applyBorder="1" applyAlignment="1">
      <alignment horizontal="right"/>
    </xf>
    <xf numFmtId="0" fontId="16" fillId="3" borderId="7" xfId="0" applyFont="1" applyFill="1" applyBorder="1" applyAlignment="1">
      <alignment wrapText="1"/>
    </xf>
    <xf numFmtId="3" fontId="16" fillId="3" borderId="7" xfId="0" applyNumberFormat="1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right" vertical="center" wrapText="1"/>
    </xf>
    <xf numFmtId="164" fontId="16" fillId="3" borderId="7" xfId="0" applyNumberFormat="1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right"/>
    </xf>
    <xf numFmtId="0" fontId="16" fillId="0" borderId="7" xfId="0" applyFont="1" applyBorder="1"/>
    <xf numFmtId="3" fontId="16" fillId="0" borderId="7" xfId="0" applyNumberFormat="1" applyFont="1" applyBorder="1" applyAlignment="1">
      <alignment horizontal="right"/>
    </xf>
    <xf numFmtId="49" fontId="16" fillId="0" borderId="7" xfId="0" applyNumberFormat="1" applyFont="1" applyBorder="1" applyAlignment="1">
      <alignment horizontal="right"/>
    </xf>
    <xf numFmtId="49" fontId="16" fillId="3" borderId="7" xfId="0" applyNumberFormat="1" applyFont="1" applyFill="1" applyBorder="1" applyAlignment="1">
      <alignment vertical="center"/>
    </xf>
    <xf numFmtId="164" fontId="16" fillId="3" borderId="7" xfId="0" applyNumberFormat="1" applyFont="1" applyFill="1" applyBorder="1" applyAlignment="1">
      <alignment horizontal="right"/>
    </xf>
    <xf numFmtId="165" fontId="16" fillId="3" borderId="7" xfId="0" applyNumberFormat="1" applyFont="1" applyFill="1" applyBorder="1" applyAlignment="1">
      <alignment horizontal="right" wrapText="1"/>
    </xf>
    <xf numFmtId="0" fontId="16" fillId="3" borderId="7" xfId="0" quotePrefix="1" applyFont="1" applyFill="1" applyBorder="1" applyAlignment="1">
      <alignment horizontal="center"/>
    </xf>
    <xf numFmtId="0" fontId="7" fillId="0" borderId="7" xfId="0" applyFont="1" applyBorder="1"/>
    <xf numFmtId="1" fontId="16" fillId="0" borderId="7" xfId="0" applyNumberFormat="1" applyFont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49" fontId="16" fillId="3" borderId="7" xfId="0" quotePrefix="1" applyNumberFormat="1" applyFont="1" applyFill="1" applyBorder="1" applyAlignment="1">
      <alignment horizontal="center" vertical="center" wrapText="1"/>
    </xf>
    <xf numFmtId="0" fontId="45" fillId="0" borderId="7" xfId="0" applyFont="1" applyBorder="1" applyAlignment="1">
      <alignment vertical="center"/>
    </xf>
    <xf numFmtId="14" fontId="45" fillId="0" borderId="7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164" fontId="45" fillId="0" borderId="7" xfId="0" applyNumberFormat="1" applyFont="1" applyBorder="1" applyAlignment="1">
      <alignment horizontal="center" vertical="center"/>
    </xf>
    <xf numFmtId="14" fontId="33" fillId="3" borderId="7" xfId="0" applyNumberFormat="1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vertical="top" wrapText="1"/>
    </xf>
    <xf numFmtId="17" fontId="16" fillId="3" borderId="7" xfId="0" applyNumberFormat="1" applyFont="1" applyFill="1" applyBorder="1" applyAlignment="1">
      <alignment horizontal="center" vertical="center" wrapText="1"/>
    </xf>
    <xf numFmtId="17" fontId="33" fillId="3" borderId="7" xfId="0" applyNumberFormat="1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wrapText="1"/>
    </xf>
    <xf numFmtId="0" fontId="44" fillId="8" borderId="7" xfId="0" applyFont="1" applyFill="1" applyBorder="1" applyAlignment="1">
      <alignment vertical="center" wrapText="1"/>
    </xf>
    <xf numFmtId="14" fontId="16" fillId="8" borderId="7" xfId="0" applyNumberFormat="1" applyFont="1" applyFill="1" applyBorder="1" applyAlignment="1">
      <alignment horizontal="center" wrapText="1"/>
    </xf>
    <xf numFmtId="0" fontId="46" fillId="8" borderId="7" xfId="0" applyFont="1" applyFill="1" applyBorder="1" applyAlignment="1">
      <alignment horizontal="center" wrapText="1"/>
    </xf>
    <xf numFmtId="14" fontId="16" fillId="8" borderId="7" xfId="0" applyNumberFormat="1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6" fillId="8" borderId="7" xfId="0" applyFont="1" applyFill="1" applyBorder="1" applyAlignment="1">
      <alignment vertical="center" wrapText="1"/>
    </xf>
    <xf numFmtId="0" fontId="18" fillId="8" borderId="7" xfId="0" applyFont="1" applyFill="1" applyBorder="1" applyAlignment="1">
      <alignment horizontal="center" vertical="center" wrapText="1"/>
    </xf>
    <xf numFmtId="164" fontId="16" fillId="8" borderId="7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vertical="center" wrapText="1"/>
    </xf>
    <xf numFmtId="0" fontId="16" fillId="8" borderId="7" xfId="0" applyFont="1" applyFill="1" applyBorder="1" applyAlignment="1">
      <alignment horizontal="right" vertical="center" wrapText="1"/>
    </xf>
    <xf numFmtId="1" fontId="16" fillId="3" borderId="7" xfId="0" quotePrefix="1" applyNumberFormat="1" applyFont="1" applyFill="1" applyBorder="1" applyAlignment="1">
      <alignment horizontal="right" vertical="center" wrapText="1"/>
    </xf>
    <xf numFmtId="1" fontId="16" fillId="3" borderId="7" xfId="0" applyNumberFormat="1" applyFont="1" applyFill="1" applyBorder="1" applyAlignment="1">
      <alignment horizontal="left" wrapText="1"/>
    </xf>
    <xf numFmtId="49" fontId="16" fillId="3" borderId="7" xfId="0" applyNumberFormat="1" applyFont="1" applyFill="1" applyBorder="1" applyAlignment="1">
      <alignment horizontal="left" wrapText="1"/>
    </xf>
    <xf numFmtId="1" fontId="16" fillId="3" borderId="7" xfId="0" applyNumberFormat="1" applyFont="1" applyFill="1" applyBorder="1" applyAlignment="1">
      <alignment horizontal="center" wrapText="1"/>
    </xf>
    <xf numFmtId="165" fontId="16" fillId="3" borderId="7" xfId="0" applyNumberFormat="1" applyFont="1" applyFill="1" applyBorder="1" applyAlignment="1">
      <alignment horizontal="center" wrapText="1"/>
    </xf>
    <xf numFmtId="2" fontId="16" fillId="3" borderId="7" xfId="0" applyNumberFormat="1" applyFont="1" applyFill="1" applyBorder="1" applyAlignment="1">
      <alignment horizontal="center" wrapText="1"/>
    </xf>
    <xf numFmtId="49" fontId="16" fillId="3" borderId="7" xfId="0" applyNumberFormat="1" applyFont="1" applyFill="1" applyBorder="1"/>
    <xf numFmtId="1" fontId="12" fillId="3" borderId="7" xfId="0" applyNumberFormat="1" applyFont="1" applyFill="1" applyBorder="1" applyAlignment="1">
      <alignment horizontal="left" wrapText="1"/>
    </xf>
    <xf numFmtId="49" fontId="16" fillId="3" borderId="7" xfId="0" applyNumberFormat="1" applyFont="1" applyFill="1" applyBorder="1" applyAlignment="1">
      <alignment wrapText="1"/>
    </xf>
    <xf numFmtId="2" fontId="16" fillId="3" borderId="7" xfId="0" quotePrefix="1" applyNumberFormat="1" applyFont="1" applyFill="1" applyBorder="1" applyAlignment="1">
      <alignment horizontal="center" wrapText="1"/>
    </xf>
    <xf numFmtId="14" fontId="16" fillId="3" borderId="7" xfId="0" applyNumberFormat="1" applyFont="1" applyFill="1" applyBorder="1" applyAlignment="1">
      <alignment horizontal="center"/>
    </xf>
    <xf numFmtId="0" fontId="16" fillId="3" borderId="7" xfId="0" quotePrefix="1" applyFont="1" applyFill="1" applyBorder="1" applyAlignment="1">
      <alignment vertical="center" wrapText="1"/>
    </xf>
    <xf numFmtId="1" fontId="47" fillId="3" borderId="7" xfId="0" applyNumberFormat="1" applyFont="1" applyFill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left" vertical="center" wrapText="1"/>
    </xf>
    <xf numFmtId="1" fontId="16" fillId="0" borderId="7" xfId="0" quotePrefix="1" applyNumberFormat="1" applyFont="1" applyBorder="1" applyAlignment="1">
      <alignment horizontal="center" vertical="center" wrapText="1"/>
    </xf>
    <xf numFmtId="1" fontId="33" fillId="0" borderId="7" xfId="0" applyNumberFormat="1" applyFont="1" applyBorder="1" applyAlignment="1">
      <alignment horizontal="center" vertical="center" wrapText="1"/>
    </xf>
    <xf numFmtId="14" fontId="16" fillId="0" borderId="7" xfId="0" quotePrefix="1" applyNumberFormat="1" applyFont="1" applyBorder="1" applyAlignment="1">
      <alignment horizontal="center" vertical="center" wrapText="1"/>
    </xf>
    <xf numFmtId="43" fontId="16" fillId="0" borderId="7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5" fillId="3" borderId="7" xfId="0" quotePrefix="1" applyNumberFormat="1" applyFont="1" applyFill="1" applyBorder="1" applyAlignment="1">
      <alignment horizontal="center" vertical="center" wrapText="1"/>
    </xf>
    <xf numFmtId="49" fontId="16" fillId="8" borderId="7" xfId="0" quotePrefix="1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right" vertical="center" wrapText="1"/>
    </xf>
    <xf numFmtId="49" fontId="16" fillId="0" borderId="7" xfId="0" quotePrefix="1" applyNumberFormat="1" applyFont="1" applyBorder="1" applyAlignment="1">
      <alignment horizontal="center" vertical="center" wrapText="1"/>
    </xf>
    <xf numFmtId="165" fontId="16" fillId="3" borderId="9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65" fontId="16" fillId="8" borderId="7" xfId="0" applyNumberFormat="1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164" fontId="16" fillId="0" borderId="7" xfId="0" quotePrefix="1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16" fillId="0" borderId="7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6" fillId="0" borderId="7" xfId="0" quotePrefix="1" applyFont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wrapText="1"/>
    </xf>
    <xf numFmtId="1" fontId="16" fillId="3" borderId="7" xfId="0" applyNumberFormat="1" applyFont="1" applyFill="1" applyBorder="1" applyAlignment="1">
      <alignment wrapText="1"/>
    </xf>
    <xf numFmtId="43" fontId="16" fillId="3" borderId="7" xfId="0" applyNumberFormat="1" applyFont="1" applyFill="1" applyBorder="1" applyAlignment="1">
      <alignment wrapText="1"/>
    </xf>
    <xf numFmtId="1" fontId="16" fillId="3" borderId="7" xfId="0" quotePrefix="1" applyNumberFormat="1" applyFont="1" applyFill="1" applyBorder="1" applyAlignment="1">
      <alignment wrapText="1"/>
    </xf>
    <xf numFmtId="0" fontId="7" fillId="8" borderId="7" xfId="0" applyFont="1" applyFill="1" applyBorder="1" applyAlignment="1">
      <alignment horizontal="center" wrapText="1"/>
    </xf>
    <xf numFmtId="14" fontId="15" fillId="8" borderId="7" xfId="0" applyNumberFormat="1" applyFont="1" applyFill="1" applyBorder="1" applyAlignment="1">
      <alignment horizontal="center" wrapText="1"/>
    </xf>
    <xf numFmtId="0" fontId="16" fillId="0" borderId="15" xfId="0" applyFont="1" applyBorder="1"/>
    <xf numFmtId="164" fontId="7" fillId="8" borderId="7" xfId="0" applyNumberFormat="1" applyFont="1" applyFill="1" applyBorder="1" applyAlignment="1">
      <alignment horizontal="center" wrapText="1"/>
    </xf>
    <xf numFmtId="49" fontId="16" fillId="3" borderId="15" xfId="0" applyNumberFormat="1" applyFont="1" applyFill="1" applyBorder="1" applyAlignment="1">
      <alignment vertical="center"/>
    </xf>
    <xf numFmtId="14" fontId="16" fillId="8" borderId="15" xfId="0" applyNumberFormat="1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wrapText="1"/>
    </xf>
    <xf numFmtId="0" fontId="16" fillId="8" borderId="15" xfId="0" applyFont="1" applyFill="1" applyBorder="1" applyAlignment="1">
      <alignment horizontal="center" vertical="center" wrapText="1"/>
    </xf>
    <xf numFmtId="14" fontId="15" fillId="8" borderId="15" xfId="0" applyNumberFormat="1" applyFont="1" applyFill="1" applyBorder="1" applyAlignment="1">
      <alignment horizontal="center" wrapText="1"/>
    </xf>
    <xf numFmtId="164" fontId="16" fillId="0" borderId="15" xfId="0" applyNumberFormat="1" applyFont="1" applyBorder="1" applyAlignment="1">
      <alignment horizontal="center" vertical="center" wrapText="1"/>
    </xf>
    <xf numFmtId="164" fontId="7" fillId="8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/>
    </xf>
    <xf numFmtId="164" fontId="16" fillId="3" borderId="7" xfId="0" quotePrefix="1" applyNumberFormat="1" applyFont="1" applyFill="1" applyBorder="1" applyAlignment="1">
      <alignment horizontal="center"/>
    </xf>
    <xf numFmtId="164" fontId="16" fillId="3" borderId="7" xfId="0" quotePrefix="1" applyNumberFormat="1" applyFont="1" applyFill="1" applyBorder="1" applyAlignment="1">
      <alignment horizontal="right"/>
    </xf>
    <xf numFmtId="3" fontId="16" fillId="3" borderId="7" xfId="0" applyNumberFormat="1" applyFont="1" applyFill="1" applyBorder="1" applyAlignment="1">
      <alignment horizontal="center"/>
    </xf>
    <xf numFmtId="43" fontId="16" fillId="3" borderId="7" xfId="0" applyNumberFormat="1" applyFont="1" applyFill="1" applyBorder="1" applyAlignment="1">
      <alignment horizontal="center"/>
    </xf>
    <xf numFmtId="1" fontId="16" fillId="3" borderId="7" xfId="0" quotePrefix="1" applyNumberFormat="1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/>
    </xf>
    <xf numFmtId="164" fontId="15" fillId="3" borderId="7" xfId="0" quotePrefix="1" applyNumberFormat="1" applyFont="1" applyFill="1" applyBorder="1" applyAlignment="1">
      <alignment horizontal="center"/>
    </xf>
    <xf numFmtId="164" fontId="15" fillId="3" borderId="7" xfId="0" applyNumberFormat="1" applyFont="1" applyFill="1" applyBorder="1" applyAlignment="1">
      <alignment horizontal="right"/>
    </xf>
    <xf numFmtId="0" fontId="15" fillId="3" borderId="7" xfId="0" applyFont="1" applyFill="1" applyBorder="1"/>
    <xf numFmtId="3" fontId="15" fillId="3" borderId="7" xfId="0" applyNumberFormat="1" applyFont="1" applyFill="1" applyBorder="1" applyAlignment="1">
      <alignment horizontal="center"/>
    </xf>
    <xf numFmtId="43" fontId="15" fillId="3" borderId="7" xfId="0" applyNumberFormat="1" applyFont="1" applyFill="1" applyBorder="1" applyAlignment="1">
      <alignment horizontal="center"/>
    </xf>
    <xf numFmtId="49" fontId="15" fillId="0" borderId="7" xfId="0" applyNumberFormat="1" applyFont="1" applyBorder="1" applyAlignment="1">
      <alignment horizontal="center" vertical="center" wrapText="1"/>
    </xf>
    <xf numFmtId="164" fontId="15" fillId="0" borderId="7" xfId="0" quotePrefix="1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right"/>
    </xf>
    <xf numFmtId="0" fontId="15" fillId="0" borderId="7" xfId="0" applyFont="1" applyBorder="1"/>
    <xf numFmtId="43" fontId="15" fillId="0" borderId="7" xfId="0" applyNumberFormat="1" applyFont="1" applyBorder="1"/>
    <xf numFmtId="0" fontId="44" fillId="0" borderId="7" xfId="0" applyFont="1" applyBorder="1"/>
    <xf numFmtId="3" fontId="15" fillId="0" borderId="7" xfId="0" applyNumberFormat="1" applyFont="1" applyBorder="1"/>
    <xf numFmtId="0" fontId="0" fillId="2" borderId="0" xfId="0" applyFill="1"/>
    <xf numFmtId="0" fontId="19" fillId="5" borderId="0" xfId="0" applyFont="1" applyFill="1"/>
    <xf numFmtId="0" fontId="8" fillId="5" borderId="0" xfId="0" applyFont="1" applyFill="1"/>
    <xf numFmtId="0" fontId="8" fillId="0" borderId="0" xfId="0" applyFont="1"/>
    <xf numFmtId="0" fontId="51" fillId="2" borderId="2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/>
    </xf>
    <xf numFmtId="164" fontId="13" fillId="2" borderId="2" xfId="0" quotePrefix="1" applyNumberFormat="1" applyFont="1" applyFill="1" applyBorder="1" applyAlignment="1">
      <alignment horizontal="center"/>
    </xf>
    <xf numFmtId="0" fontId="7" fillId="2" borderId="2" xfId="17" applyFont="1" applyFill="1" applyBorder="1"/>
    <xf numFmtId="1" fontId="7" fillId="5" borderId="2" xfId="6" applyNumberFormat="1" applyFont="1" applyFill="1" applyBorder="1" applyAlignment="1">
      <alignment vertical="center"/>
    </xf>
    <xf numFmtId="0" fontId="53" fillId="2" borderId="2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53" fillId="2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56" fillId="2" borderId="2" xfId="0" applyFont="1" applyFill="1" applyBorder="1" applyAlignment="1">
      <alignment horizontal="center" vertical="center" wrapText="1"/>
    </xf>
    <xf numFmtId="49" fontId="56" fillId="2" borderId="2" xfId="0" applyNumberFormat="1" applyFont="1" applyFill="1" applyBorder="1" applyAlignment="1">
      <alignment horizontal="center" vertical="center" wrapText="1"/>
    </xf>
    <xf numFmtId="49" fontId="7" fillId="2" borderId="2" xfId="0" quotePrefix="1" applyNumberFormat="1" applyFont="1" applyFill="1" applyBorder="1" applyAlignment="1">
      <alignment horizontal="left" vertical="center" wrapText="1"/>
    </xf>
    <xf numFmtId="14" fontId="7" fillId="2" borderId="2" xfId="2" quotePrefix="1" applyNumberFormat="1" applyFont="1" applyFill="1" applyBorder="1" applyAlignment="1">
      <alignment horizontal="center" vertical="center" wrapText="1"/>
    </xf>
    <xf numFmtId="14" fontId="7" fillId="2" borderId="2" xfId="0" quotePrefix="1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" fontId="7" fillId="2" borderId="2" xfId="2" quotePrefix="1" applyNumberFormat="1" applyFont="1" applyFill="1" applyBorder="1" applyAlignment="1">
      <alignment horizontal="center" vertical="center" wrapText="1"/>
    </xf>
    <xf numFmtId="14" fontId="7" fillId="2" borderId="2" xfId="0" quotePrefix="1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49" fontId="7" fillId="2" borderId="2" xfId="0" quotePrefix="1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2" xfId="0" quotePrefix="1" applyNumberFormat="1" applyFont="1" applyFill="1" applyBorder="1" applyAlignment="1">
      <alignment vertical="center"/>
    </xf>
    <xf numFmtId="49" fontId="7" fillId="2" borderId="2" xfId="0" quotePrefix="1" applyNumberFormat="1" applyFont="1" applyFill="1" applyBorder="1" applyAlignment="1">
      <alignment vertical="center" wrapText="1"/>
    </xf>
    <xf numFmtId="49" fontId="13" fillId="2" borderId="2" xfId="0" quotePrefix="1" applyNumberFormat="1" applyFont="1" applyFill="1" applyBorder="1" applyAlignment="1">
      <alignment horizontal="left" wrapText="1"/>
    </xf>
    <xf numFmtId="1" fontId="13" fillId="2" borderId="2" xfId="2" quotePrefix="1" applyNumberFormat="1" applyFont="1" applyFill="1" applyBorder="1" applyAlignment="1">
      <alignment horizontal="center" wrapText="1"/>
    </xf>
    <xf numFmtId="1" fontId="13" fillId="2" borderId="2" xfId="2" applyNumberFormat="1" applyFont="1" applyFill="1" applyBorder="1" applyAlignment="1">
      <alignment horizontal="center" wrapText="1"/>
    </xf>
    <xf numFmtId="14" fontId="13" fillId="2" borderId="2" xfId="0" quotePrefix="1" applyNumberFormat="1" applyFont="1" applyFill="1" applyBorder="1" applyAlignment="1">
      <alignment horizontal="center" wrapText="1"/>
    </xf>
    <xf numFmtId="2" fontId="13" fillId="2" borderId="2" xfId="2" applyNumberFormat="1" applyFont="1" applyFill="1" applyBorder="1" applyAlignment="1">
      <alignment horizontal="center" wrapText="1"/>
    </xf>
    <xf numFmtId="49" fontId="13" fillId="2" borderId="2" xfId="0" applyNumberFormat="1" applyFont="1" applyFill="1" applyBorder="1" applyAlignment="1">
      <alignment horizontal="center" wrapText="1"/>
    </xf>
    <xf numFmtId="1" fontId="13" fillId="2" borderId="2" xfId="2" quotePrefix="1" applyNumberFormat="1" applyFont="1" applyFill="1" applyBorder="1" applyAlignment="1">
      <alignment horizontal="right" wrapText="1"/>
    </xf>
    <xf numFmtId="43" fontId="13" fillId="2" borderId="2" xfId="1" applyFont="1" applyFill="1" applyBorder="1" applyAlignment="1">
      <alignment horizontal="right" wrapText="1"/>
    </xf>
    <xf numFmtId="1" fontId="13" fillId="2" borderId="3" xfId="2" applyNumberFormat="1" applyFont="1" applyFill="1" applyBorder="1" applyAlignment="1">
      <alignment horizontal="center" wrapText="1"/>
    </xf>
    <xf numFmtId="2" fontId="13" fillId="2" borderId="3" xfId="2" applyNumberFormat="1" applyFont="1" applyFill="1" applyBorder="1" applyAlignment="1">
      <alignment horizontal="center" wrapText="1"/>
    </xf>
    <xf numFmtId="1" fontId="13" fillId="2" borderId="3" xfId="2" quotePrefix="1" applyNumberFormat="1" applyFont="1" applyFill="1" applyBorder="1" applyAlignment="1">
      <alignment horizontal="right" wrapText="1"/>
    </xf>
    <xf numFmtId="1" fontId="7" fillId="0" borderId="3" xfId="2" applyNumberFormat="1" applyFont="1" applyBorder="1" applyAlignment="1">
      <alignment horizontal="center" vertical="center" wrapText="1"/>
    </xf>
    <xf numFmtId="1" fontId="7" fillId="0" borderId="3" xfId="2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" fontId="7" fillId="0" borderId="3" xfId="2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" fontId="7" fillId="0" borderId="2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" fontId="7" fillId="0" borderId="2" xfId="2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2" fillId="2" borderId="2" xfId="0" applyFont="1" applyFill="1" applyBorder="1"/>
    <xf numFmtId="1" fontId="57" fillId="2" borderId="2" xfId="2" quotePrefix="1" applyNumberFormat="1" applyFont="1" applyFill="1" applyBorder="1" applyAlignment="1">
      <alignment wrapText="1"/>
    </xf>
    <xf numFmtId="1" fontId="57" fillId="2" borderId="2" xfId="2" applyNumberFormat="1" applyFont="1" applyFill="1" applyBorder="1" applyAlignment="1">
      <alignment horizontal="center" wrapText="1"/>
    </xf>
    <xf numFmtId="1" fontId="57" fillId="2" borderId="2" xfId="2" quotePrefix="1" applyNumberFormat="1" applyFont="1" applyFill="1" applyBorder="1" applyAlignment="1">
      <alignment horizontal="center" wrapText="1"/>
    </xf>
    <xf numFmtId="43" fontId="57" fillId="2" borderId="2" xfId="1" applyFont="1" applyFill="1" applyBorder="1" applyAlignment="1">
      <alignment horizontal="center" wrapText="1"/>
    </xf>
    <xf numFmtId="1" fontId="57" fillId="2" borderId="2" xfId="2" quotePrefix="1" applyNumberFormat="1" applyFont="1" applyFill="1" applyBorder="1" applyAlignment="1">
      <alignment horizontal="right" wrapText="1"/>
    </xf>
    <xf numFmtId="43" fontId="57" fillId="2" borderId="2" xfId="1" applyFont="1" applyFill="1" applyBorder="1" applyAlignment="1">
      <alignment horizontal="right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14" fontId="7" fillId="8" borderId="2" xfId="0" applyNumberFormat="1" applyFont="1" applyFill="1" applyBorder="1" applyAlignment="1">
      <alignment horizontal="center" vertical="center"/>
    </xf>
    <xf numFmtId="14" fontId="7" fillId="8" borderId="2" xfId="0" quotePrefix="1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49" fontId="7" fillId="8" borderId="2" xfId="0" applyNumberFormat="1" applyFont="1" applyFill="1" applyBorder="1" applyAlignment="1">
      <alignment horizontal="center" vertical="center"/>
    </xf>
    <xf numFmtId="4" fontId="7" fillId="8" borderId="2" xfId="0" applyNumberFormat="1" applyFont="1" applyFill="1" applyBorder="1" applyAlignment="1">
      <alignment horizontal="center" vertical="center"/>
    </xf>
    <xf numFmtId="0" fontId="7" fillId="8" borderId="2" xfId="0" quotePrefix="1" applyFont="1" applyFill="1" applyBorder="1" applyAlignment="1">
      <alignment horizontal="center" vertical="center"/>
    </xf>
    <xf numFmtId="17" fontId="7" fillId="8" borderId="2" xfId="0" quotePrefix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vertical="center"/>
    </xf>
    <xf numFmtId="14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4" fontId="7" fillId="7" borderId="2" xfId="0" quotePrefix="1" applyNumberFormat="1" applyFont="1" applyFill="1" applyBorder="1" applyAlignment="1">
      <alignment horizontal="center"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4" fontId="7" fillId="7" borderId="2" xfId="0" applyNumberFormat="1" applyFont="1" applyFill="1" applyBorder="1" applyAlignment="1">
      <alignment horizontal="center" vertical="center"/>
    </xf>
    <xf numFmtId="164" fontId="7" fillId="7" borderId="2" xfId="0" quotePrefix="1" applyNumberFormat="1" applyFont="1" applyFill="1" applyBorder="1" applyAlignment="1">
      <alignment horizontal="center" vertical="center"/>
    </xf>
    <xf numFmtId="167" fontId="7" fillId="8" borderId="2" xfId="0" quotePrefix="1" applyNumberFormat="1" applyFont="1" applyFill="1" applyBorder="1" applyAlignment="1">
      <alignment horizontal="center" vertical="center"/>
    </xf>
    <xf numFmtId="167" fontId="7" fillId="7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vertical="center" wrapText="1"/>
    </xf>
    <xf numFmtId="49" fontId="13" fillId="2" borderId="2" xfId="0" quotePrefix="1" applyNumberFormat="1" applyFont="1" applyFill="1" applyBorder="1" applyAlignment="1">
      <alignment horizontal="center"/>
    </xf>
    <xf numFmtId="14" fontId="13" fillId="2" borderId="2" xfId="0" quotePrefix="1" applyNumberFormat="1" applyFont="1" applyFill="1" applyBorder="1" applyAlignment="1">
      <alignment horizontal="center" vertical="center" wrapText="1"/>
    </xf>
    <xf numFmtId="1" fontId="13" fillId="2" borderId="2" xfId="2" applyNumberFormat="1" applyFont="1" applyFill="1" applyBorder="1" applyAlignment="1">
      <alignment horizontal="center" vertical="center" wrapText="1"/>
    </xf>
    <xf numFmtId="2" fontId="13" fillId="2" borderId="2" xfId="2" applyNumberFormat="1" applyFont="1" applyFill="1" applyBorder="1" applyAlignment="1">
      <alignment horizontal="center" vertical="center" wrapText="1"/>
    </xf>
    <xf numFmtId="49" fontId="13" fillId="2" borderId="2" xfId="0" quotePrefix="1" applyNumberFormat="1" applyFont="1" applyFill="1" applyBorder="1" applyAlignment="1">
      <alignment horizontal="center" vertical="center" wrapText="1"/>
    </xf>
    <xf numFmtId="1" fontId="13" fillId="2" borderId="2" xfId="2" quotePrefix="1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14" fontId="7" fillId="0" borderId="2" xfId="2" quotePrefix="1" applyNumberFormat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4" fontId="7" fillId="2" borderId="2" xfId="2" applyNumberFormat="1" applyFont="1" applyFill="1" applyBorder="1" applyAlignment="1">
      <alignment horizontal="center" vertical="center" wrapText="1"/>
    </xf>
    <xf numFmtId="49" fontId="7" fillId="0" borderId="2" xfId="2" quotePrefix="1" applyNumberFormat="1" applyFont="1" applyBorder="1" applyAlignment="1">
      <alignment horizontal="center" vertical="center" wrapText="1"/>
    </xf>
    <xf numFmtId="14" fontId="7" fillId="0" borderId="2" xfId="0" quotePrefix="1" applyNumberFormat="1" applyFont="1" applyBorder="1" applyAlignment="1">
      <alignment horizontal="center" vertical="center"/>
    </xf>
    <xf numFmtId="49" fontId="7" fillId="2" borderId="2" xfId="2" quotePrefix="1" applyNumberFormat="1" applyFont="1" applyFill="1" applyBorder="1" applyAlignment="1">
      <alignment horizontal="center" vertical="center" wrapText="1"/>
    </xf>
    <xf numFmtId="14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7" fillId="2" borderId="2" xfId="2" applyNumberFormat="1" applyFont="1" applyFill="1" applyBorder="1" applyAlignment="1">
      <alignment horizontal="center" vertical="center" wrapText="1"/>
    </xf>
    <xf numFmtId="0" fontId="57" fillId="0" borderId="21" xfId="0" applyFont="1" applyBorder="1" applyAlignment="1">
      <alignment vertical="center"/>
    </xf>
    <xf numFmtId="0" fontId="57" fillId="0" borderId="11" xfId="0" applyFont="1" applyBorder="1" applyAlignment="1">
      <alignment vertical="center"/>
    </xf>
    <xf numFmtId="49" fontId="13" fillId="2" borderId="2" xfId="0" applyNumberFormat="1" applyFont="1" applyFill="1" applyBorder="1" applyAlignment="1">
      <alignment horizontal="left" vertical="center" wrapText="1"/>
    </xf>
    <xf numFmtId="14" fontId="58" fillId="2" borderId="2" xfId="0" applyNumberFormat="1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164" fontId="58" fillId="2" borderId="2" xfId="0" applyNumberFormat="1" applyFont="1" applyFill="1" applyBorder="1" applyAlignment="1">
      <alignment horizontal="center" vertical="center"/>
    </xf>
    <xf numFmtId="164" fontId="52" fillId="2" borderId="2" xfId="0" applyNumberFormat="1" applyFont="1" applyFill="1" applyBorder="1" applyAlignment="1">
      <alignment horizontal="center" vertical="center"/>
    </xf>
    <xf numFmtId="0" fontId="7" fillId="2" borderId="2" xfId="1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left" vertical="center"/>
    </xf>
    <xf numFmtId="49" fontId="7" fillId="0" borderId="2" xfId="4" quotePrefix="1" applyNumberFormat="1" applyFont="1" applyBorder="1" applyAlignment="1">
      <alignment horizontal="left" vertical="center" wrapText="1"/>
    </xf>
    <xf numFmtId="14" fontId="7" fillId="0" borderId="2" xfId="15" quotePrefix="1" applyNumberFormat="1" applyFont="1" applyBorder="1" applyAlignment="1">
      <alignment horizontal="center" vertical="center"/>
    </xf>
    <xf numFmtId="14" fontId="7" fillId="0" borderId="2" xfId="4" quotePrefix="1" applyNumberFormat="1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9" fontId="7" fillId="0" borderId="2" xfId="2" applyNumberFormat="1" applyFont="1" applyBorder="1" applyAlignment="1">
      <alignment horizontal="center" vertical="center" wrapText="1"/>
    </xf>
    <xf numFmtId="2" fontId="7" fillId="0" borderId="2" xfId="2" quotePrefix="1" applyNumberFormat="1" applyFont="1" applyBorder="1" applyAlignment="1">
      <alignment horizontal="center" vertical="center" wrapText="1"/>
    </xf>
    <xf numFmtId="49" fontId="7" fillId="0" borderId="2" xfId="4" applyNumberFormat="1" applyFont="1" applyBorder="1" applyAlignment="1">
      <alignment horizontal="center" vertical="center" wrapText="1"/>
    </xf>
    <xf numFmtId="0" fontId="7" fillId="0" borderId="2" xfId="4" applyFont="1" applyBorder="1" applyAlignment="1">
      <alignment vertical="center" wrapText="1"/>
    </xf>
    <xf numFmtId="49" fontId="7" fillId="0" borderId="2" xfId="4" applyNumberFormat="1" applyFont="1" applyBorder="1" applyAlignment="1">
      <alignment vertical="center" wrapText="1"/>
    </xf>
    <xf numFmtId="0" fontId="7" fillId="0" borderId="2" xfId="4" applyFont="1" applyBorder="1" applyAlignment="1">
      <alignment horizontal="center" vertical="center" wrapText="1"/>
    </xf>
    <xf numFmtId="49" fontId="7" fillId="0" borderId="2" xfId="4" applyNumberFormat="1" applyFont="1" applyBorder="1" applyAlignment="1">
      <alignment horizontal="left" vertical="center" wrapText="1"/>
    </xf>
    <xf numFmtId="49" fontId="7" fillId="0" borderId="2" xfId="4" quotePrefix="1" applyNumberFormat="1" applyFont="1" applyBorder="1" applyAlignment="1">
      <alignment vertical="center"/>
    </xf>
    <xf numFmtId="14" fontId="7" fillId="0" borderId="2" xfId="4" quotePrefix="1" applyNumberFormat="1" applyFont="1" applyBorder="1" applyAlignment="1">
      <alignment horizontal="center" vertical="center"/>
    </xf>
    <xf numFmtId="170" fontId="7" fillId="0" borderId="2" xfId="4" quotePrefix="1" applyNumberFormat="1" applyFont="1" applyBorder="1" applyAlignment="1">
      <alignment horizontal="center" vertical="center"/>
    </xf>
    <xf numFmtId="14" fontId="7" fillId="2" borderId="2" xfId="4" quotePrefix="1" applyNumberFormat="1" applyFont="1" applyFill="1" applyBorder="1" applyAlignment="1">
      <alignment horizontal="center" vertical="center"/>
    </xf>
    <xf numFmtId="14" fontId="7" fillId="2" borderId="2" xfId="4" quotePrefix="1" applyNumberFormat="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/>
    </xf>
    <xf numFmtId="9" fontId="7" fillId="2" borderId="2" xfId="2" applyNumberFormat="1" applyFont="1" applyFill="1" applyBorder="1" applyAlignment="1">
      <alignment horizontal="center" vertical="center" wrapText="1"/>
    </xf>
    <xf numFmtId="2" fontId="7" fillId="2" borderId="2" xfId="2" quotePrefix="1" applyNumberFormat="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49" fontId="7" fillId="2" borderId="2" xfId="14" quotePrefix="1" applyNumberFormat="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left" vertical="center"/>
    </xf>
    <xf numFmtId="49" fontId="7" fillId="2" borderId="2" xfId="4" applyNumberFormat="1" applyFont="1" applyFill="1" applyBorder="1" applyAlignment="1">
      <alignment vertical="center" wrapText="1"/>
    </xf>
    <xf numFmtId="14" fontId="7" fillId="2" borderId="2" xfId="15" quotePrefix="1" applyNumberFormat="1" applyFont="1" applyFill="1" applyBorder="1" applyAlignment="1">
      <alignment horizontal="center" vertical="center"/>
    </xf>
    <xf numFmtId="49" fontId="7" fillId="2" borderId="2" xfId="4" quotePrefix="1" applyNumberFormat="1" applyFont="1" applyFill="1" applyBorder="1" applyAlignment="1">
      <alignment horizontal="center" vertical="center" wrapText="1"/>
    </xf>
    <xf numFmtId="14" fontId="13" fillId="2" borderId="2" xfId="16" quotePrefix="1" applyNumberFormat="1" applyFont="1" applyFill="1" applyBorder="1" applyAlignment="1">
      <alignment horizontal="center" vertical="center" wrapText="1"/>
    </xf>
    <xf numFmtId="0" fontId="13" fillId="2" borderId="2" xfId="16" applyFont="1" applyFill="1" applyBorder="1" applyAlignment="1">
      <alignment horizontal="center" vertical="center" wrapText="1"/>
    </xf>
    <xf numFmtId="2" fontId="13" fillId="2" borderId="2" xfId="16" quotePrefix="1" applyNumberFormat="1" applyFont="1" applyFill="1" applyBorder="1" applyAlignment="1">
      <alignment horizontal="center" vertical="center" wrapText="1"/>
    </xf>
    <xf numFmtId="0" fontId="13" fillId="2" borderId="2" xfId="16" quotePrefix="1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2" quotePrefix="1" applyNumberFormat="1" applyFont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7" fillId="5" borderId="2" xfId="17" applyFont="1" applyFill="1" applyBorder="1"/>
    <xf numFmtId="1" fontId="7" fillId="5" borderId="2" xfId="2" applyNumberFormat="1" applyFont="1" applyFill="1" applyBorder="1" applyAlignment="1">
      <alignment vertical="center" wrapText="1"/>
    </xf>
    <xf numFmtId="1" fontId="59" fillId="5" borderId="2" xfId="2" applyNumberFormat="1" applyFont="1" applyFill="1" applyBorder="1" applyAlignment="1">
      <alignment vertical="center" wrapText="1"/>
    </xf>
    <xf numFmtId="0" fontId="59" fillId="5" borderId="2" xfId="0" applyFont="1" applyFill="1" applyBorder="1" applyAlignment="1">
      <alignment vertical="center" wrapText="1"/>
    </xf>
    <xf numFmtId="14" fontId="59" fillId="5" borderId="2" xfId="0" quotePrefix="1" applyNumberFormat="1" applyFont="1" applyFill="1" applyBorder="1" applyAlignment="1">
      <alignment horizontal="center" vertical="center" wrapText="1"/>
    </xf>
    <xf numFmtId="0" fontId="7" fillId="5" borderId="2" xfId="7" applyFont="1" applyFill="1" applyBorder="1"/>
    <xf numFmtId="0" fontId="7" fillId="5" borderId="2" xfId="18" applyFont="1" applyFill="1" applyBorder="1"/>
    <xf numFmtId="0" fontId="7" fillId="5" borderId="2" xfId="9" applyFont="1" applyFill="1" applyBorder="1"/>
    <xf numFmtId="0" fontId="7" fillId="5" borderId="2" xfId="11" quotePrefix="1" applyFont="1" applyFill="1" applyBorder="1"/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7" applyFont="1" applyBorder="1"/>
    <xf numFmtId="49" fontId="7" fillId="0" borderId="2" xfId="0" applyNumberFormat="1" applyFont="1" applyBorder="1" applyAlignment="1">
      <alignment vertical="center" wrapText="1"/>
    </xf>
    <xf numFmtId="17" fontId="7" fillId="5" borderId="2" xfId="11" quotePrefix="1" applyNumberFormat="1" applyFont="1" applyFill="1" applyBorder="1"/>
    <xf numFmtId="0" fontId="7" fillId="5" borderId="2" xfId="6" applyFont="1" applyFill="1" applyBorder="1"/>
    <xf numFmtId="1" fontId="7" fillId="2" borderId="2" xfId="2" applyNumberFormat="1" applyFont="1" applyFill="1" applyBorder="1" applyAlignment="1">
      <alignment vertical="center" wrapText="1"/>
    </xf>
    <xf numFmtId="1" fontId="59" fillId="2" borderId="2" xfId="2" applyNumberFormat="1" applyFont="1" applyFill="1" applyBorder="1" applyAlignment="1">
      <alignment vertical="center" wrapText="1"/>
    </xf>
    <xf numFmtId="0" fontId="59" fillId="2" borderId="2" xfId="0" applyFont="1" applyFill="1" applyBorder="1" applyAlignment="1">
      <alignment vertical="center" wrapText="1"/>
    </xf>
    <xf numFmtId="14" fontId="59" fillId="2" borderId="2" xfId="0" quotePrefix="1" applyNumberFormat="1" applyFont="1" applyFill="1" applyBorder="1" applyAlignment="1">
      <alignment horizontal="center" vertical="center" wrapText="1"/>
    </xf>
    <xf numFmtId="0" fontId="7" fillId="2" borderId="2" xfId="7" applyFont="1" applyFill="1" applyBorder="1"/>
    <xf numFmtId="0" fontId="7" fillId="2" borderId="2" xfId="18" applyFont="1" applyFill="1" applyBorder="1"/>
    <xf numFmtId="0" fontId="7" fillId="2" borderId="2" xfId="9" applyFont="1" applyFill="1" applyBorder="1"/>
    <xf numFmtId="17" fontId="7" fillId="2" borderId="2" xfId="11" quotePrefix="1" applyNumberFormat="1" applyFont="1" applyFill="1" applyBorder="1"/>
    <xf numFmtId="49" fontId="59" fillId="2" borderId="2" xfId="0" applyNumberFormat="1" applyFont="1" applyFill="1" applyBorder="1" applyAlignment="1">
      <alignment horizontal="center" vertical="center" wrapText="1"/>
    </xf>
    <xf numFmtId="0" fontId="7" fillId="2" borderId="2" xfId="18" applyFont="1" applyFill="1" applyBorder="1" applyAlignment="1">
      <alignment vertical="center"/>
    </xf>
    <xf numFmtId="0" fontId="7" fillId="2" borderId="2" xfId="9" quotePrefix="1" applyFont="1" applyFill="1" applyBorder="1" applyAlignment="1">
      <alignment vertical="center"/>
    </xf>
    <xf numFmtId="17" fontId="7" fillId="2" borderId="2" xfId="11" quotePrefix="1" applyNumberFormat="1" applyFont="1" applyFill="1" applyBorder="1" applyAlignment="1">
      <alignment vertical="center"/>
    </xf>
    <xf numFmtId="0" fontId="7" fillId="2" borderId="2" xfId="17" applyFont="1" applyFill="1" applyBorder="1" applyAlignment="1">
      <alignment vertical="center"/>
    </xf>
    <xf numFmtId="0" fontId="7" fillId="2" borderId="2" xfId="18" applyFont="1" applyFill="1" applyBorder="1" applyAlignment="1">
      <alignment vertical="center" wrapText="1"/>
    </xf>
    <xf numFmtId="0" fontId="7" fillId="2" borderId="2" xfId="9" applyFont="1" applyFill="1" applyBorder="1" applyAlignment="1">
      <alignment vertical="center" wrapText="1"/>
    </xf>
    <xf numFmtId="17" fontId="7" fillId="2" borderId="2" xfId="11" quotePrefix="1" applyNumberFormat="1" applyFont="1" applyFill="1" applyBorder="1" applyAlignment="1">
      <alignment vertical="center" wrapText="1"/>
    </xf>
    <xf numFmtId="0" fontId="7" fillId="2" borderId="2" xfId="11" quotePrefix="1" applyFont="1" applyFill="1" applyBorder="1" applyAlignment="1">
      <alignment vertical="center" wrapText="1"/>
    </xf>
    <xf numFmtId="0" fontId="7" fillId="2" borderId="2" xfId="11" quotePrefix="1" applyFont="1" applyFill="1" applyBorder="1"/>
    <xf numFmtId="0" fontId="7" fillId="2" borderId="2" xfId="17" applyFont="1" applyFill="1" applyBorder="1" applyAlignment="1">
      <alignment horizontal="left" vertical="center" wrapText="1"/>
    </xf>
    <xf numFmtId="171" fontId="7" fillId="0" borderId="2" xfId="8" applyNumberFormat="1" applyFont="1" applyBorder="1" applyAlignment="1"/>
    <xf numFmtId="14" fontId="7" fillId="0" borderId="2" xfId="3" quotePrefix="1" applyNumberFormat="1" applyFont="1" applyBorder="1" applyAlignment="1">
      <alignment vertical="center" wrapText="1"/>
    </xf>
    <xf numFmtId="14" fontId="59" fillId="0" borderId="2" xfId="3" quotePrefix="1" applyNumberFormat="1" applyFont="1" applyBorder="1" applyAlignment="1">
      <alignment vertical="center" wrapText="1"/>
    </xf>
    <xf numFmtId="2" fontId="7" fillId="5" borderId="2" xfId="2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14" fontId="7" fillId="5" borderId="2" xfId="0" quotePrefix="1" applyNumberFormat="1" applyFont="1" applyFill="1" applyBorder="1" applyAlignment="1">
      <alignment horizontal="center" vertical="center" wrapText="1"/>
    </xf>
    <xf numFmtId="2" fontId="7" fillId="5" borderId="2" xfId="9" applyNumberFormat="1" applyFont="1" applyFill="1" applyBorder="1"/>
    <xf numFmtId="0" fontId="7" fillId="5" borderId="2" xfId="17" applyFont="1" applyFill="1" applyBorder="1" applyAlignment="1">
      <alignment vertical="center"/>
    </xf>
    <xf numFmtId="1" fontId="7" fillId="0" borderId="2" xfId="2" applyNumberFormat="1" applyFont="1" applyBorder="1" applyAlignment="1">
      <alignment vertical="center" wrapText="1"/>
    </xf>
    <xf numFmtId="3" fontId="53" fillId="2" borderId="2" xfId="0" applyNumberFormat="1" applyFont="1" applyFill="1" applyBorder="1" applyAlignment="1">
      <alignment horizontal="center" vertical="center" wrapText="1"/>
    </xf>
    <xf numFmtId="164" fontId="53" fillId="2" borderId="2" xfId="0" applyNumberFormat="1" applyFont="1" applyFill="1" applyBorder="1" applyAlignment="1">
      <alignment horizontal="center" vertical="center"/>
    </xf>
    <xf numFmtId="0" fontId="59" fillId="5" borderId="2" xfId="17" applyFont="1" applyFill="1" applyBorder="1"/>
    <xf numFmtId="14" fontId="59" fillId="5" borderId="2" xfId="0" applyNumberFormat="1" applyFont="1" applyFill="1" applyBorder="1" applyAlignment="1">
      <alignment horizontal="center" vertical="center" wrapText="1"/>
    </xf>
    <xf numFmtId="14" fontId="7" fillId="0" borderId="2" xfId="2" applyNumberFormat="1" applyFont="1" applyBorder="1" applyAlignment="1">
      <alignment horizontal="center" vertical="center" wrapText="1"/>
    </xf>
    <xf numFmtId="14" fontId="7" fillId="2" borderId="2" xfId="0" quotePrefix="1" applyNumberFormat="1" applyFont="1" applyFill="1" applyBorder="1" applyAlignment="1">
      <alignment vertical="center" wrapText="1"/>
    </xf>
    <xf numFmtId="4" fontId="7" fillId="0" borderId="2" xfId="2" applyNumberFormat="1" applyFont="1" applyBorder="1" applyAlignment="1">
      <alignment horizontal="center" vertical="center" wrapText="1"/>
    </xf>
    <xf numFmtId="1" fontId="7" fillId="0" borderId="22" xfId="2" applyNumberFormat="1" applyFont="1" applyBorder="1" applyAlignment="1">
      <alignment horizontal="center" vertical="center" wrapText="1"/>
    </xf>
    <xf numFmtId="2" fontId="7" fillId="0" borderId="22" xfId="2" applyNumberFormat="1" applyFont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1" fontId="7" fillId="2" borderId="2" xfId="2" applyNumberFormat="1" applyFont="1" applyFill="1" applyBorder="1" applyAlignment="1">
      <alignment horizontal="left" vertical="center" wrapText="1"/>
    </xf>
    <xf numFmtId="14" fontId="7" fillId="2" borderId="2" xfId="2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59" fillId="2" borderId="2" xfId="0" applyNumberFormat="1" applyFont="1" applyFill="1" applyBorder="1" applyAlignment="1">
      <alignment vertical="center" wrapText="1"/>
    </xf>
    <xf numFmtId="14" fontId="59" fillId="0" borderId="2" xfId="2" applyNumberFormat="1" applyFont="1" applyBorder="1" applyAlignment="1">
      <alignment horizontal="center" vertical="center" wrapText="1"/>
    </xf>
    <xf numFmtId="1" fontId="59" fillId="0" borderId="2" xfId="2" applyNumberFormat="1" applyFont="1" applyBorder="1" applyAlignment="1">
      <alignment horizontal="center" vertical="center" wrapText="1"/>
    </xf>
    <xf numFmtId="2" fontId="59" fillId="0" borderId="2" xfId="2" applyNumberFormat="1" applyFont="1" applyBorder="1" applyAlignment="1">
      <alignment horizontal="center" vertical="center" wrapText="1"/>
    </xf>
    <xf numFmtId="1" fontId="59" fillId="0" borderId="2" xfId="2" quotePrefix="1" applyNumberFormat="1" applyFont="1" applyBorder="1" applyAlignment="1">
      <alignment horizontal="center" vertical="center" wrapText="1"/>
    </xf>
    <xf numFmtId="49" fontId="59" fillId="2" borderId="2" xfId="0" quotePrefix="1" applyNumberFormat="1" applyFont="1" applyFill="1" applyBorder="1" applyAlignment="1">
      <alignment horizontal="center" vertical="center" wrapText="1"/>
    </xf>
    <xf numFmtId="1" fontId="59" fillId="0" borderId="2" xfId="2" applyNumberFormat="1" applyFont="1" applyBorder="1" applyAlignment="1">
      <alignment horizontal="left" vertical="center" wrapText="1"/>
    </xf>
    <xf numFmtId="14" fontId="53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43" fontId="7" fillId="2" borderId="2" xfId="5" applyFont="1" applyFill="1" applyBorder="1" applyAlignment="1">
      <alignment horizontal="center" vertical="center" wrapText="1"/>
    </xf>
    <xf numFmtId="164" fontId="7" fillId="2" borderId="2" xfId="2" quotePrefix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14" fontId="7" fillId="2" borderId="7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7" xfId="0" quotePrefix="1" applyNumberFormat="1" applyFont="1" applyFill="1" applyBorder="1" applyAlignment="1">
      <alignment horizontal="center" vertical="center" wrapText="1"/>
    </xf>
    <xf numFmtId="168" fontId="7" fillId="2" borderId="7" xfId="0" applyNumberFormat="1" applyFont="1" applyFill="1" applyBorder="1" applyAlignment="1">
      <alignment horizontal="center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wrapText="1"/>
    </xf>
    <xf numFmtId="0" fontId="60" fillId="2" borderId="2" xfId="0" applyFont="1" applyFill="1" applyBorder="1" applyAlignment="1">
      <alignment horizontal="center" vertical="center" wrapText="1"/>
    </xf>
    <xf numFmtId="14" fontId="60" fillId="2" borderId="2" xfId="0" quotePrefix="1" applyNumberFormat="1" applyFont="1" applyFill="1" applyBorder="1" applyAlignment="1">
      <alignment horizontal="center" vertical="center" wrapText="1"/>
    </xf>
    <xf numFmtId="0" fontId="60" fillId="2" borderId="2" xfId="0" applyFont="1" applyFill="1" applyBorder="1" applyAlignment="1">
      <alignment vertical="center" wrapText="1"/>
    </xf>
    <xf numFmtId="168" fontId="60" fillId="2" borderId="2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14" fontId="7" fillId="2" borderId="6" xfId="0" applyNumberFormat="1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 wrapText="1"/>
    </xf>
    <xf numFmtId="14" fontId="7" fillId="2" borderId="3" xfId="0" quotePrefix="1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quotePrefix="1" applyFont="1" applyFill="1" applyAlignment="1">
      <alignment horizontal="center" vertical="center" wrapText="1"/>
    </xf>
    <xf numFmtId="43" fontId="7" fillId="2" borderId="2" xfId="5" quotePrefix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53" fillId="2" borderId="2" xfId="0" applyFont="1" applyFill="1" applyBorder="1"/>
    <xf numFmtId="164" fontId="7" fillId="2" borderId="2" xfId="2" applyNumberFormat="1" applyFont="1" applyFill="1" applyBorder="1" applyAlignment="1">
      <alignment horizontal="center" vertical="center" wrapText="1"/>
    </xf>
    <xf numFmtId="49" fontId="7" fillId="2" borderId="2" xfId="3" quotePrefix="1" applyNumberFormat="1" applyFont="1" applyFill="1" applyBorder="1" applyAlignment="1">
      <alignment horizontal="left" vertical="center" wrapText="1"/>
    </xf>
    <xf numFmtId="17" fontId="53" fillId="2" borderId="2" xfId="3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14" fontId="7" fillId="2" borderId="2" xfId="3" quotePrefix="1" applyNumberFormat="1" applyFont="1" applyFill="1" applyBorder="1" applyAlignment="1">
      <alignment horizontal="center" vertical="center" wrapText="1"/>
    </xf>
    <xf numFmtId="0" fontId="53" fillId="2" borderId="2" xfId="4" applyFont="1" applyFill="1" applyBorder="1" applyAlignment="1">
      <alignment horizontal="center"/>
    </xf>
    <xf numFmtId="0" fontId="53" fillId="2" borderId="2" xfId="3" applyFont="1" applyFill="1" applyBorder="1" applyAlignment="1">
      <alignment horizontal="center"/>
    </xf>
    <xf numFmtId="49" fontId="7" fillId="2" borderId="2" xfId="3" applyNumberFormat="1" applyFont="1" applyFill="1" applyBorder="1" applyAlignment="1">
      <alignment horizontal="center" vertical="center" wrapText="1"/>
    </xf>
    <xf numFmtId="164" fontId="53" fillId="2" borderId="2" xfId="3" quotePrefix="1" applyNumberFormat="1" applyFont="1" applyFill="1" applyBorder="1" applyAlignment="1">
      <alignment horizontal="center"/>
    </xf>
    <xf numFmtId="164" fontId="53" fillId="2" borderId="2" xfId="3" quotePrefix="1" applyNumberFormat="1" applyFont="1" applyFill="1" applyBorder="1" applyAlignment="1">
      <alignment horizontal="right"/>
    </xf>
    <xf numFmtId="43" fontId="53" fillId="2" borderId="2" xfId="5" applyFont="1" applyFill="1" applyBorder="1"/>
    <xf numFmtId="1" fontId="7" fillId="2" borderId="2" xfId="2" quotePrefix="1" applyNumberFormat="1" applyFont="1" applyFill="1" applyBorder="1" applyAlignment="1">
      <alignment horizontal="center" wrapText="1"/>
    </xf>
    <xf numFmtId="164" fontId="7" fillId="2" borderId="2" xfId="3" applyNumberFormat="1" applyFont="1" applyFill="1" applyBorder="1" applyAlignment="1">
      <alignment horizontal="right"/>
    </xf>
    <xf numFmtId="17" fontId="53" fillId="2" borderId="0" xfId="3" applyNumberFormat="1" applyFont="1" applyFill="1" applyAlignment="1">
      <alignment horizontal="center" vertical="center" wrapText="1"/>
    </xf>
    <xf numFmtId="49" fontId="7" fillId="2" borderId="2" xfId="0" quotePrefix="1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right" vertical="center" wrapText="1"/>
    </xf>
    <xf numFmtId="14" fontId="7" fillId="0" borderId="2" xfId="13" quotePrefix="1" applyNumberFormat="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20" applyFont="1" applyBorder="1" applyAlignment="1">
      <alignment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0" borderId="2" xfId="5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2" fontId="53" fillId="2" borderId="2" xfId="0" applyNumberFormat="1" applyFont="1" applyFill="1" applyBorder="1" applyAlignment="1">
      <alignment horizontal="center"/>
    </xf>
    <xf numFmtId="0" fontId="61" fillId="2" borderId="2" xfId="0" applyFont="1" applyFill="1" applyBorder="1" applyAlignment="1">
      <alignment horizontal="center"/>
    </xf>
    <xf numFmtId="2" fontId="53" fillId="2" borderId="2" xfId="0" applyNumberFormat="1" applyFont="1" applyFill="1" applyBorder="1" applyAlignment="1">
      <alignment horizontal="center"/>
    </xf>
    <xf numFmtId="164" fontId="53" fillId="2" borderId="2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left" vertical="center" wrapText="1"/>
    </xf>
    <xf numFmtId="172" fontId="53" fillId="2" borderId="0" xfId="0" applyNumberFormat="1" applyFont="1" applyFill="1" applyAlignment="1">
      <alignment horizontal="center"/>
    </xf>
    <xf numFmtId="0" fontId="61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2" fontId="53" fillId="2" borderId="0" xfId="0" applyNumberFormat="1" applyFont="1" applyFill="1" applyAlignment="1">
      <alignment horizontal="center"/>
    </xf>
    <xf numFmtId="164" fontId="53" fillId="2" borderId="3" xfId="0" applyNumberFormat="1" applyFont="1" applyFill="1" applyBorder="1" applyAlignment="1">
      <alignment horizontal="center"/>
    </xf>
    <xf numFmtId="0" fontId="7" fillId="0" borderId="7" xfId="0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166" fontId="7" fillId="2" borderId="2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right" vertical="center"/>
    </xf>
    <xf numFmtId="14" fontId="7" fillId="3" borderId="7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9" fontId="7" fillId="3" borderId="15" xfId="0" applyNumberFormat="1" applyFont="1" applyFill="1" applyBorder="1" applyAlignment="1">
      <alignment vertical="center" wrapText="1"/>
    </xf>
    <xf numFmtId="49" fontId="7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49" fontId="7" fillId="2" borderId="4" xfId="0" quotePrefix="1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vertical="center"/>
    </xf>
    <xf numFmtId="0" fontId="7" fillId="2" borderId="4" xfId="0" quotePrefix="1" applyFont="1" applyFill="1" applyBorder="1" applyAlignment="1">
      <alignment horizontal="center" vertical="center" wrapText="1"/>
    </xf>
    <xf numFmtId="1" fontId="7" fillId="0" borderId="4" xfId="2" quotePrefix="1" applyNumberFormat="1" applyFont="1" applyBorder="1" applyAlignment="1">
      <alignment horizontal="center" vertical="center" wrapText="1"/>
    </xf>
    <xf numFmtId="0" fontId="57" fillId="0" borderId="2" xfId="0" applyFont="1" applyBorder="1" applyAlignment="1">
      <alignment vertical="center"/>
    </xf>
    <xf numFmtId="49" fontId="7" fillId="3" borderId="2" xfId="0" applyNumberFormat="1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/>
    <xf numFmtId="14" fontId="62" fillId="2" borderId="2" xfId="0" applyNumberFormat="1" applyFont="1" applyFill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164" fontId="62" fillId="2" borderId="2" xfId="0" quotePrefix="1" applyNumberFormat="1" applyFont="1" applyFill="1" applyBorder="1" applyAlignment="1">
      <alignment horizontal="center" vertical="center"/>
    </xf>
    <xf numFmtId="164" fontId="53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/>
    <xf numFmtId="0" fontId="13" fillId="2" borderId="2" xfId="0" applyFont="1" applyFill="1" applyBorder="1"/>
    <xf numFmtId="0" fontId="7" fillId="7" borderId="7" xfId="0" applyFont="1" applyFill="1" applyBorder="1" applyAlignment="1">
      <alignment horizontal="left"/>
    </xf>
    <xf numFmtId="1" fontId="7" fillId="2" borderId="7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/>
    </xf>
    <xf numFmtId="2" fontId="7" fillId="7" borderId="7" xfId="0" applyNumberFormat="1" applyFont="1" applyFill="1" applyBorder="1" applyAlignment="1">
      <alignment horizontal="center"/>
    </xf>
    <xf numFmtId="0" fontId="7" fillId="7" borderId="7" xfId="0" applyFont="1" applyFill="1" applyBorder="1"/>
    <xf numFmtId="49" fontId="7" fillId="6" borderId="7" xfId="0" quotePrefix="1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center"/>
    </xf>
    <xf numFmtId="49" fontId="38" fillId="2" borderId="2" xfId="0" applyNumberFormat="1" applyFont="1" applyFill="1" applyBorder="1" applyAlignment="1">
      <alignment horizontal="center" vertical="center" wrapText="1"/>
    </xf>
    <xf numFmtId="1" fontId="36" fillId="0" borderId="2" xfId="2" applyNumberFormat="1" applyFont="1" applyBorder="1" applyAlignment="1">
      <alignment horizontal="left" vertical="center" wrapText="1"/>
    </xf>
    <xf numFmtId="49" fontId="36" fillId="0" borderId="2" xfId="2" applyNumberFormat="1" applyFont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 wrapText="1"/>
    </xf>
    <xf numFmtId="1" fontId="36" fillId="0" borderId="2" xfId="2" applyNumberFormat="1" applyFont="1" applyBorder="1" applyAlignment="1">
      <alignment horizontal="center" vertical="center" wrapText="1"/>
    </xf>
    <xf numFmtId="14" fontId="36" fillId="2" borderId="2" xfId="0" quotePrefix="1" applyNumberFormat="1" applyFont="1" applyFill="1" applyBorder="1" applyAlignment="1">
      <alignment horizontal="center" vertical="center" wrapText="1"/>
    </xf>
    <xf numFmtId="2" fontId="36" fillId="0" borderId="2" xfId="2" applyNumberFormat="1" applyFont="1" applyBorder="1" applyAlignment="1">
      <alignment horizontal="center" vertical="center" wrapText="1"/>
    </xf>
    <xf numFmtId="43" fontId="36" fillId="0" borderId="2" xfId="8" applyFont="1" applyBorder="1" applyAlignment="1">
      <alignment horizontal="center" vertical="center" wrapText="1"/>
    </xf>
    <xf numFmtId="49" fontId="36" fillId="2" borderId="2" xfId="0" quotePrefix="1" applyNumberFormat="1" applyFont="1" applyFill="1" applyBorder="1" applyAlignment="1">
      <alignment horizontal="center" vertical="center" wrapText="1"/>
    </xf>
    <xf numFmtId="49" fontId="36" fillId="2" borderId="2" xfId="0" quotePrefix="1" applyNumberFormat="1" applyFont="1" applyFill="1" applyBorder="1" applyAlignment="1">
      <alignment horizontal="left" vertical="center" wrapText="1"/>
    </xf>
    <xf numFmtId="14" fontId="36" fillId="2" borderId="2" xfId="0" quotePrefix="1" applyNumberFormat="1" applyFont="1" applyFill="1" applyBorder="1" applyAlignment="1">
      <alignment horizontal="center" vertical="center"/>
    </xf>
    <xf numFmtId="1" fontId="36" fillId="2" borderId="2" xfId="2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1" fontId="36" fillId="2" borderId="2" xfId="2" quotePrefix="1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/>
    </xf>
    <xf numFmtId="1" fontId="36" fillId="0" borderId="2" xfId="2" quotePrefix="1" applyNumberFormat="1" applyFont="1" applyBorder="1" applyAlignment="1">
      <alignment horizontal="center" vertical="center" wrapText="1"/>
    </xf>
    <xf numFmtId="9" fontId="64" fillId="2" borderId="2" xfId="0" applyNumberFormat="1" applyFont="1" applyFill="1" applyBorder="1" applyAlignment="1">
      <alignment horizontal="center" vertical="center"/>
    </xf>
    <xf numFmtId="49" fontId="36" fillId="2" borderId="2" xfId="13" quotePrefix="1" applyNumberFormat="1" applyFont="1" applyFill="1" applyBorder="1" applyAlignment="1">
      <alignment horizontal="left" vertical="center" wrapText="1"/>
    </xf>
    <xf numFmtId="49" fontId="36" fillId="2" borderId="2" xfId="13" applyNumberFormat="1" applyFont="1" applyFill="1" applyBorder="1" applyAlignment="1">
      <alignment horizontal="center" vertical="center"/>
    </xf>
    <xf numFmtId="0" fontId="36" fillId="2" borderId="2" xfId="13" applyFont="1" applyFill="1" applyBorder="1" applyAlignment="1">
      <alignment horizontal="center" vertical="center" wrapText="1"/>
    </xf>
    <xf numFmtId="49" fontId="36" fillId="2" borderId="2" xfId="13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left" vertical="center" wrapText="1"/>
    </xf>
    <xf numFmtId="14" fontId="36" fillId="2" borderId="2" xfId="0" applyNumberFormat="1" applyFont="1" applyFill="1" applyBorder="1" applyAlignment="1">
      <alignment horizontal="center" vertical="center" wrapText="1"/>
    </xf>
    <xf numFmtId="14" fontId="36" fillId="2" borderId="2" xfId="0" applyNumberFormat="1" applyFont="1" applyFill="1" applyBorder="1" applyAlignment="1">
      <alignment vertical="center" wrapText="1"/>
    </xf>
    <xf numFmtId="0" fontId="36" fillId="0" borderId="2" xfId="0" applyFont="1" applyBorder="1"/>
    <xf numFmtId="49" fontId="36" fillId="0" borderId="2" xfId="2" applyNumberFormat="1" applyFont="1" applyBorder="1" applyAlignment="1">
      <alignment horizontal="center" wrapText="1"/>
    </xf>
    <xf numFmtId="14" fontId="36" fillId="2" borderId="2" xfId="0" quotePrefix="1" applyNumberFormat="1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 wrapText="1"/>
    </xf>
    <xf numFmtId="0" fontId="36" fillId="2" borderId="2" xfId="0" quotePrefix="1" applyFont="1" applyFill="1" applyBorder="1" applyAlignment="1">
      <alignment horizontal="center" wrapText="1"/>
    </xf>
    <xf numFmtId="1" fontId="36" fillId="2" borderId="2" xfId="2" applyNumberFormat="1" applyFont="1" applyFill="1" applyBorder="1" applyAlignment="1">
      <alignment horizontal="center" wrapText="1"/>
    </xf>
    <xf numFmtId="1" fontId="36" fillId="0" borderId="2" xfId="2" applyNumberFormat="1" applyFont="1" applyBorder="1" applyAlignment="1">
      <alignment horizontal="center" wrapText="1"/>
    </xf>
    <xf numFmtId="2" fontId="36" fillId="0" borderId="2" xfId="2" applyNumberFormat="1" applyFont="1" applyBorder="1" applyAlignment="1">
      <alignment horizontal="center" wrapText="1"/>
    </xf>
    <xf numFmtId="49" fontId="36" fillId="2" borderId="2" xfId="0" applyNumberFormat="1" applyFont="1" applyFill="1" applyBorder="1" applyAlignment="1">
      <alignment horizontal="center" wrapText="1"/>
    </xf>
    <xf numFmtId="2" fontId="36" fillId="2" borderId="2" xfId="2" applyNumberFormat="1" applyFont="1" applyFill="1" applyBorder="1" applyAlignment="1">
      <alignment horizontal="center" wrapText="1"/>
    </xf>
    <xf numFmtId="49" fontId="36" fillId="2" borderId="2" xfId="0" quotePrefix="1" applyNumberFormat="1" applyFont="1" applyFill="1" applyBorder="1" applyAlignment="1">
      <alignment horizontal="center" wrapText="1"/>
    </xf>
    <xf numFmtId="0" fontId="36" fillId="0" borderId="2" xfId="0" applyFont="1" applyBorder="1" applyAlignment="1">
      <alignment vertical="center"/>
    </xf>
    <xf numFmtId="2" fontId="36" fillId="2" borderId="2" xfId="2" applyNumberFormat="1" applyFont="1" applyFill="1" applyBorder="1" applyAlignment="1">
      <alignment horizontal="center" vertical="center" wrapText="1"/>
    </xf>
    <xf numFmtId="49" fontId="65" fillId="0" borderId="2" xfId="2" applyNumberFormat="1" applyFont="1" applyBorder="1" applyAlignment="1">
      <alignment horizontal="center" vertical="center" wrapText="1"/>
    </xf>
    <xf numFmtId="0" fontId="36" fillId="2" borderId="2" xfId="0" quotePrefix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4" fontId="36" fillId="0" borderId="2" xfId="0" quotePrefix="1" applyNumberFormat="1" applyFont="1" applyBorder="1" applyAlignment="1">
      <alignment horizontal="center" vertical="center"/>
    </xf>
    <xf numFmtId="14" fontId="36" fillId="0" borderId="2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 wrapText="1"/>
    </xf>
    <xf numFmtId="14" fontId="36" fillId="0" borderId="2" xfId="0" quotePrefix="1" applyNumberFormat="1" applyFont="1" applyBorder="1" applyAlignment="1">
      <alignment horizontal="center" vertical="center" wrapText="1"/>
    </xf>
    <xf numFmtId="3" fontId="36" fillId="0" borderId="2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18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/>
    </xf>
    <xf numFmtId="0" fontId="32" fillId="0" borderId="2" xfId="0" applyFont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 wrapText="1"/>
    </xf>
    <xf numFmtId="0" fontId="38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43" fillId="2" borderId="2" xfId="0" applyFont="1" applyFill="1" applyBorder="1" applyAlignment="1">
      <alignment horizontal="left"/>
    </xf>
    <xf numFmtId="0" fontId="35" fillId="0" borderId="2" xfId="0" applyFont="1" applyBorder="1" applyAlignment="1">
      <alignment horizontal="left" vertical="center"/>
    </xf>
    <xf numFmtId="0" fontId="17" fillId="2" borderId="2" xfId="0" applyFont="1" applyFill="1" applyBorder="1" applyAlignment="1">
      <alignment horizontal="left"/>
    </xf>
    <xf numFmtId="0" fontId="31" fillId="2" borderId="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0" fillId="0" borderId="2" xfId="0" applyBorder="1"/>
    <xf numFmtId="0" fontId="23" fillId="2" borderId="2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/>
    </xf>
    <xf numFmtId="14" fontId="43" fillId="2" borderId="2" xfId="0" applyNumberFormat="1" applyFont="1" applyFill="1" applyBorder="1"/>
    <xf numFmtId="49" fontId="23" fillId="2" borderId="2" xfId="0" applyNumberFormat="1" applyFont="1" applyFill="1" applyBorder="1"/>
    <xf numFmtId="0" fontId="27" fillId="2" borderId="0" xfId="0" applyFont="1" applyFill="1"/>
    <xf numFmtId="0" fontId="38" fillId="2" borderId="7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vertical="center" wrapText="1"/>
    </xf>
    <xf numFmtId="14" fontId="38" fillId="2" borderId="7" xfId="0" applyNumberFormat="1" applyFont="1" applyFill="1" applyBorder="1" applyAlignment="1">
      <alignment vertical="center" wrapText="1"/>
    </xf>
    <xf numFmtId="14" fontId="38" fillId="2" borderId="7" xfId="0" applyNumberFormat="1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vertical="center" wrapText="1"/>
    </xf>
    <xf numFmtId="49" fontId="38" fillId="2" borderId="11" xfId="0" applyNumberFormat="1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vertical="center" wrapText="1"/>
    </xf>
    <xf numFmtId="0" fontId="38" fillId="2" borderId="7" xfId="0" applyFont="1" applyFill="1" applyBorder="1" applyAlignment="1">
      <alignment wrapText="1"/>
    </xf>
    <xf numFmtId="0" fontId="66" fillId="2" borderId="7" xfId="0" applyFont="1" applyFill="1" applyBorder="1" applyAlignment="1">
      <alignment horizontal="center" vertical="center" wrapText="1"/>
    </xf>
    <xf numFmtId="9" fontId="38" fillId="2" borderId="7" xfId="0" applyNumberFormat="1" applyFont="1" applyFill="1" applyBorder="1" applyAlignment="1">
      <alignment horizontal="center" vertical="center" wrapText="1"/>
    </xf>
    <xf numFmtId="0" fontId="30" fillId="2" borderId="0" xfId="0" applyFont="1" applyFill="1"/>
    <xf numFmtId="49" fontId="38" fillId="2" borderId="2" xfId="0" applyNumberFormat="1" applyFont="1" applyFill="1" applyBorder="1" applyAlignment="1">
      <alignment vertical="center" wrapText="1"/>
    </xf>
    <xf numFmtId="2" fontId="38" fillId="2" borderId="7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vertical="center" wrapText="1"/>
    </xf>
    <xf numFmtId="14" fontId="38" fillId="2" borderId="6" xfId="0" applyNumberFormat="1" applyFont="1" applyFill="1" applyBorder="1" applyAlignment="1">
      <alignment vertical="center" wrapText="1"/>
    </xf>
    <xf numFmtId="14" fontId="38" fillId="2" borderId="6" xfId="0" applyNumberFormat="1" applyFont="1" applyFill="1" applyBorder="1" applyAlignment="1">
      <alignment horizontal="center" vertical="center" wrapText="1"/>
    </xf>
    <xf numFmtId="0" fontId="38" fillId="2" borderId="26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vertical="center" wrapText="1"/>
    </xf>
    <xf numFmtId="0" fontId="30" fillId="2" borderId="0" xfId="0" applyFont="1" applyFill="1" applyAlignment="1">
      <alignment horizontal="center"/>
    </xf>
    <xf numFmtId="0" fontId="5" fillId="0" borderId="0" xfId="0" applyFont="1"/>
    <xf numFmtId="43" fontId="16" fillId="0" borderId="6" xfId="0" applyNumberFormat="1" applyFont="1" applyBorder="1" applyAlignment="1">
      <alignment horizontal="center" vertical="center" wrapText="1"/>
    </xf>
    <xf numFmtId="0" fontId="7" fillId="3" borderId="0" xfId="0" applyFont="1" applyFill="1"/>
    <xf numFmtId="14" fontId="16" fillId="3" borderId="7" xfId="0" applyNumberFormat="1" applyFont="1" applyFill="1" applyBorder="1"/>
    <xf numFmtId="49" fontId="44" fillId="3" borderId="7" xfId="0" applyNumberFormat="1" applyFont="1" applyFill="1" applyBorder="1"/>
    <xf numFmtId="14" fontId="16" fillId="0" borderId="7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49" fontId="16" fillId="0" borderId="6" xfId="0" applyNumberFormat="1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164" fontId="16" fillId="0" borderId="6" xfId="0" quotePrefix="1" applyNumberFormat="1" applyFont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49" fontId="23" fillId="2" borderId="0" xfId="0" applyNumberFormat="1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14" fontId="43" fillId="2" borderId="0" xfId="0" applyNumberFormat="1" applyFont="1" applyFill="1"/>
    <xf numFmtId="49" fontId="23" fillId="2" borderId="0" xfId="0" applyNumberFormat="1" applyFont="1" applyFill="1"/>
    <xf numFmtId="0" fontId="13" fillId="2" borderId="2" xfId="0" applyFont="1" applyFill="1" applyBorder="1" applyAlignment="1">
      <alignment horizontal="center" vertical="center" wrapText="1"/>
    </xf>
    <xf numFmtId="0" fontId="69" fillId="3" borderId="0" xfId="0" applyFont="1" applyFill="1"/>
    <xf numFmtId="0" fontId="71" fillId="3" borderId="7" xfId="0" applyFont="1" applyFill="1" applyBorder="1" applyAlignment="1">
      <alignment horizontal="center" vertical="center" wrapText="1"/>
    </xf>
    <xf numFmtId="14" fontId="40" fillId="3" borderId="7" xfId="0" quotePrefix="1" applyNumberFormat="1" applyFont="1" applyFill="1" applyBorder="1" applyAlignment="1">
      <alignment horizontal="center" vertical="center" wrapText="1"/>
    </xf>
    <xf numFmtId="0" fontId="72" fillId="0" borderId="0" xfId="0" applyFont="1"/>
    <xf numFmtId="3" fontId="7" fillId="0" borderId="2" xfId="2" applyNumberFormat="1" applyFont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" fontId="7" fillId="2" borderId="2" xfId="2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49" fontId="7" fillId="0" borderId="2" xfId="2" quotePrefix="1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2" fontId="7" fillId="0" borderId="2" xfId="2" quotePrefix="1" applyNumberFormat="1" applyFont="1" applyBorder="1" applyAlignment="1">
      <alignment horizontal="left" vertical="center" wrapText="1"/>
    </xf>
    <xf numFmtId="49" fontId="7" fillId="2" borderId="2" xfId="2" quotePrefix="1" applyNumberFormat="1" applyFont="1" applyFill="1" applyBorder="1" applyAlignment="1">
      <alignment horizontal="left" vertical="center" wrapText="1"/>
    </xf>
    <xf numFmtId="49" fontId="7" fillId="2" borderId="2" xfId="2" applyNumberFormat="1" applyFont="1" applyFill="1" applyBorder="1" applyAlignment="1">
      <alignment horizontal="left" vertical="center" wrapText="1"/>
    </xf>
    <xf numFmtId="43" fontId="7" fillId="9" borderId="2" xfId="12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right" vertical="center" wrapText="1"/>
    </xf>
    <xf numFmtId="49" fontId="7" fillId="0" borderId="2" xfId="0" quotePrefix="1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" fontId="7" fillId="2" borderId="3" xfId="2" quotePrefix="1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vertical="center"/>
    </xf>
    <xf numFmtId="0" fontId="7" fillId="2" borderId="4" xfId="2" applyFont="1" applyFill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" fillId="2" borderId="0" xfId="0" applyFont="1" applyFill="1"/>
    <xf numFmtId="49" fontId="13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7" fillId="3" borderId="7" xfId="0" applyNumberFormat="1" applyFont="1" applyFill="1" applyBorder="1" applyAlignment="1">
      <alignment horizontal="center" vertical="center" wrapText="1"/>
    </xf>
    <xf numFmtId="0" fontId="7" fillId="3" borderId="7" xfId="0" quotePrefix="1" applyFont="1" applyFill="1" applyBorder="1" applyAlignment="1">
      <alignment horizontal="center" vertical="center" wrapText="1"/>
    </xf>
    <xf numFmtId="49" fontId="7" fillId="3" borderId="7" xfId="0" quotePrefix="1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 wrapText="1"/>
    </xf>
    <xf numFmtId="14" fontId="7" fillId="3" borderId="16" xfId="0" quotePrefix="1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2" fillId="0" borderId="4" xfId="2" applyNumberFormat="1" applyFont="1" applyBorder="1" applyAlignment="1">
      <alignment horizontal="left" vertical="center" wrapText="1"/>
    </xf>
    <xf numFmtId="0" fontId="33" fillId="2" borderId="4" xfId="2" applyFont="1" applyFill="1" applyBorder="1" applyAlignment="1">
      <alignment horizontal="center" vertical="center"/>
    </xf>
    <xf numFmtId="49" fontId="33" fillId="2" borderId="4" xfId="0" applyNumberFormat="1" applyFont="1" applyFill="1" applyBorder="1" applyAlignment="1">
      <alignment horizontal="center" vertical="center" wrapText="1"/>
    </xf>
    <xf numFmtId="14" fontId="33" fillId="2" borderId="4" xfId="0" quotePrefix="1" applyNumberFormat="1" applyFont="1" applyFill="1" applyBorder="1" applyAlignment="1">
      <alignment horizontal="center"/>
    </xf>
    <xf numFmtId="49" fontId="73" fillId="2" borderId="30" xfId="0" applyNumberFormat="1" applyFont="1" applyFill="1" applyBorder="1" applyAlignment="1">
      <alignment horizontal="center" vertical="center" wrapText="1"/>
    </xf>
    <xf numFmtId="14" fontId="33" fillId="2" borderId="4" xfId="0" quotePrefix="1" applyNumberFormat="1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/>
    </xf>
    <xf numFmtId="49" fontId="33" fillId="2" borderId="4" xfId="0" applyNumberFormat="1" applyFont="1" applyFill="1" applyBorder="1" applyAlignment="1">
      <alignment horizontal="center"/>
    </xf>
    <xf numFmtId="0" fontId="33" fillId="2" borderId="4" xfId="0" applyFont="1" applyFill="1" applyBorder="1" applyAlignment="1">
      <alignment horizontal="center" vertical="center" wrapText="1"/>
    </xf>
    <xf numFmtId="49" fontId="7" fillId="2" borderId="21" xfId="2" quotePrefix="1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53" fillId="2" borderId="21" xfId="0" applyFont="1" applyFill="1" applyBorder="1"/>
    <xf numFmtId="0" fontId="31" fillId="0" borderId="2" xfId="0" applyFont="1" applyBorder="1" applyAlignment="1">
      <alignment vertical="center"/>
    </xf>
    <xf numFmtId="49" fontId="31" fillId="2" borderId="2" xfId="0" quotePrefix="1" applyNumberFormat="1" applyFont="1" applyFill="1" applyBorder="1" applyAlignment="1">
      <alignment horizontal="center" vertical="center" wrapText="1"/>
    </xf>
    <xf numFmtId="167" fontId="31" fillId="0" borderId="2" xfId="2" quotePrefix="1" applyNumberFormat="1" applyFont="1" applyBorder="1" applyAlignment="1">
      <alignment horizontal="center" vertical="center" wrapText="1"/>
    </xf>
    <xf numFmtId="0" fontId="3" fillId="0" borderId="0" xfId="0" applyFont="1"/>
    <xf numFmtId="49" fontId="53" fillId="2" borderId="2" xfId="0" applyNumberFormat="1" applyFont="1" applyFill="1" applyBorder="1"/>
    <xf numFmtId="49" fontId="31" fillId="0" borderId="2" xfId="0" applyNumberFormat="1" applyFont="1" applyBorder="1" applyAlignment="1">
      <alignment horizontal="left" vertical="center" wrapText="1"/>
    </xf>
    <xf numFmtId="14" fontId="31" fillId="0" borderId="2" xfId="0" applyNumberFormat="1" applyFont="1" applyBorder="1" applyAlignment="1">
      <alignment horizontal="center" vertical="center"/>
    </xf>
    <xf numFmtId="3" fontId="31" fillId="0" borderId="2" xfId="0" applyNumberFormat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vertical="center"/>
    </xf>
    <xf numFmtId="14" fontId="31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vertical="center" wrapText="1"/>
    </xf>
    <xf numFmtId="14" fontId="31" fillId="0" borderId="2" xfId="0" quotePrefix="1" applyNumberFormat="1" applyFont="1" applyBorder="1" applyAlignment="1">
      <alignment horizontal="center" vertical="center"/>
    </xf>
    <xf numFmtId="0" fontId="75" fillId="3" borderId="7" xfId="0" applyFont="1" applyFill="1" applyBorder="1" applyAlignment="1">
      <alignment horizontal="center" vertical="center" wrapText="1"/>
    </xf>
    <xf numFmtId="0" fontId="76" fillId="3" borderId="7" xfId="0" applyFont="1" applyFill="1" applyBorder="1" applyAlignment="1">
      <alignment horizontal="center" vertical="center" wrapText="1"/>
    </xf>
    <xf numFmtId="165" fontId="40" fillId="3" borderId="7" xfId="0" quotePrefix="1" applyNumberFormat="1" applyFont="1" applyFill="1" applyBorder="1" applyAlignment="1">
      <alignment horizontal="center" vertical="center" wrapText="1"/>
    </xf>
    <xf numFmtId="1" fontId="33" fillId="3" borderId="7" xfId="0" applyNumberFormat="1" applyFont="1" applyFill="1" applyBorder="1" applyAlignment="1">
      <alignment horizontal="center" vertical="center" wrapText="1"/>
    </xf>
    <xf numFmtId="43" fontId="33" fillId="3" borderId="7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14" fontId="16" fillId="3" borderId="7" xfId="0" applyNumberFormat="1" applyFont="1" applyFill="1" applyBorder="1" applyAlignment="1">
      <alignment vertical="center" wrapText="1"/>
    </xf>
    <xf numFmtId="14" fontId="40" fillId="3" borderId="7" xfId="0" applyNumberFormat="1" applyFont="1" applyFill="1" applyBorder="1" applyAlignment="1">
      <alignment vertical="center" wrapText="1"/>
    </xf>
    <xf numFmtId="0" fontId="40" fillId="3" borderId="7" xfId="0" quotePrefix="1" applyFont="1" applyFill="1" applyBorder="1" applyAlignment="1">
      <alignment horizontal="center" vertical="center" wrapText="1"/>
    </xf>
    <xf numFmtId="165" fontId="40" fillId="3" borderId="7" xfId="0" quotePrefix="1" applyNumberFormat="1" applyFont="1" applyFill="1" applyBorder="1" applyAlignment="1">
      <alignment vertical="center" wrapText="1"/>
    </xf>
    <xf numFmtId="165" fontId="40" fillId="3" borderId="7" xfId="0" applyNumberFormat="1" applyFont="1" applyFill="1" applyBorder="1" applyAlignment="1">
      <alignment horizontal="center" vertical="center" wrapText="1"/>
    </xf>
    <xf numFmtId="2" fontId="33" fillId="3" borderId="7" xfId="0" applyNumberFormat="1" applyFont="1" applyFill="1" applyBorder="1" applyAlignment="1">
      <alignment horizontal="center" vertical="center" wrapText="1"/>
    </xf>
    <xf numFmtId="14" fontId="40" fillId="3" borderId="7" xfId="0" applyNumberFormat="1" applyFont="1" applyFill="1" applyBorder="1" applyAlignment="1">
      <alignment horizontal="center" vertical="center" wrapText="1"/>
    </xf>
    <xf numFmtId="0" fontId="16" fillId="3" borderId="7" xfId="0" quotePrefix="1" applyFont="1" applyFill="1" applyBorder="1" applyAlignment="1">
      <alignment horizontal="center" wrapText="1"/>
    </xf>
    <xf numFmtId="0" fontId="77" fillId="8" borderId="7" xfId="0" quotePrefix="1" applyFont="1" applyFill="1" applyBorder="1" applyAlignment="1">
      <alignment horizontal="center"/>
    </xf>
    <xf numFmtId="0" fontId="77" fillId="8" borderId="15" xfId="0" quotePrefix="1" applyFont="1" applyFill="1" applyBorder="1" applyAlignment="1">
      <alignment horizontal="center"/>
    </xf>
    <xf numFmtId="14" fontId="16" fillId="3" borderId="7" xfId="0" applyNumberFormat="1" applyFont="1" applyFill="1" applyBorder="1" applyAlignment="1">
      <alignment horizontal="center" wrapText="1"/>
    </xf>
    <xf numFmtId="0" fontId="13" fillId="3" borderId="9" xfId="0" applyFont="1" applyFill="1" applyBorder="1"/>
    <xf numFmtId="0" fontId="12" fillId="3" borderId="13" xfId="0" applyFont="1" applyFill="1" applyBorder="1"/>
    <xf numFmtId="0" fontId="12" fillId="3" borderId="7" xfId="0" applyFont="1" applyFill="1" applyBorder="1"/>
    <xf numFmtId="164" fontId="40" fillId="3" borderId="7" xfId="0" applyNumberFormat="1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left"/>
    </xf>
    <xf numFmtId="3" fontId="33" fillId="3" borderId="7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right"/>
    </xf>
    <xf numFmtId="0" fontId="33" fillId="3" borderId="7" xfId="0" applyFont="1" applyFill="1" applyBorder="1"/>
    <xf numFmtId="3" fontId="7" fillId="3" borderId="7" xfId="0" applyNumberFormat="1" applyFont="1" applyFill="1" applyBorder="1"/>
    <xf numFmtId="43" fontId="7" fillId="3" borderId="7" xfId="0" applyNumberFormat="1" applyFont="1" applyFill="1" applyBorder="1"/>
    <xf numFmtId="0" fontId="40" fillId="3" borderId="7" xfId="0" applyFont="1" applyFill="1" applyBorder="1"/>
    <xf numFmtId="49" fontId="76" fillId="3" borderId="7" xfId="0" applyNumberFormat="1" applyFont="1" applyFill="1" applyBorder="1" applyAlignment="1">
      <alignment horizontal="center"/>
    </xf>
    <xf numFmtId="49" fontId="33" fillId="3" borderId="7" xfId="0" applyNumberFormat="1" applyFont="1" applyFill="1" applyBorder="1"/>
    <xf numFmtId="164" fontId="40" fillId="3" borderId="7" xfId="0" quotePrefix="1" applyNumberFormat="1" applyFont="1" applyFill="1" applyBorder="1" applyAlignment="1">
      <alignment horizontal="center" vertical="center" wrapText="1"/>
    </xf>
    <xf numFmtId="49" fontId="33" fillId="3" borderId="7" xfId="0" quotePrefix="1" applyNumberFormat="1" applyFont="1" applyFill="1" applyBorder="1" applyAlignment="1">
      <alignment horizontal="right" vertical="center" wrapText="1"/>
    </xf>
    <xf numFmtId="164" fontId="40" fillId="11" borderId="7" xfId="0" applyNumberFormat="1" applyFont="1" applyFill="1" applyBorder="1" applyAlignment="1">
      <alignment horizontal="center" vertical="center" wrapText="1"/>
    </xf>
    <xf numFmtId="2" fontId="33" fillId="0" borderId="7" xfId="0" applyNumberFormat="1" applyFont="1" applyBorder="1" applyAlignment="1">
      <alignment horizontal="center" vertical="center" wrapText="1"/>
    </xf>
    <xf numFmtId="0" fontId="45" fillId="3" borderId="7" xfId="0" applyFont="1" applyFill="1" applyBorder="1" applyAlignment="1">
      <alignment vertical="center"/>
    </xf>
    <xf numFmtId="14" fontId="45" fillId="3" borderId="7" xfId="0" applyNumberFormat="1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164" fontId="45" fillId="3" borderId="7" xfId="0" quotePrefix="1" applyNumberFormat="1" applyFont="1" applyFill="1" applyBorder="1" applyAlignment="1">
      <alignment horizontal="center" vertical="center"/>
    </xf>
    <xf numFmtId="0" fontId="45" fillId="3" borderId="7" xfId="0" applyFont="1" applyFill="1" applyBorder="1" applyAlignment="1">
      <alignment horizontal="center" vertical="center"/>
    </xf>
    <xf numFmtId="0" fontId="78" fillId="0" borderId="7" xfId="0" applyFont="1" applyBorder="1" applyAlignment="1">
      <alignment horizontal="center" vertical="center"/>
    </xf>
    <xf numFmtId="164" fontId="22" fillId="3" borderId="7" xfId="0" quotePrefix="1" applyNumberFormat="1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/>
    </xf>
    <xf numFmtId="0" fontId="33" fillId="0" borderId="7" xfId="0" applyFont="1" applyBorder="1" applyAlignment="1">
      <alignment horizontal="left" vertical="center" wrapText="1"/>
    </xf>
    <xf numFmtId="49" fontId="33" fillId="3" borderId="7" xfId="0" applyNumberFormat="1" applyFont="1" applyFill="1" applyBorder="1" applyAlignment="1">
      <alignment vertical="center"/>
    </xf>
    <xf numFmtId="14" fontId="33" fillId="0" borderId="7" xfId="0" applyNumberFormat="1" applyFont="1" applyBorder="1" applyAlignment="1">
      <alignment horizontal="center" vertical="center" wrapText="1"/>
    </xf>
    <xf numFmtId="14" fontId="40" fillId="3" borderId="7" xfId="0" quotePrefix="1" applyNumberFormat="1" applyFont="1" applyFill="1" applyBorder="1" applyAlignment="1">
      <alignment horizontal="center" wrapText="1"/>
    </xf>
    <xf numFmtId="0" fontId="33" fillId="0" borderId="7" xfId="0" applyFont="1" applyBorder="1" applyAlignment="1">
      <alignment horizontal="center"/>
    </xf>
    <xf numFmtId="0" fontId="33" fillId="0" borderId="7" xfId="0" applyFont="1" applyBorder="1" applyAlignment="1">
      <alignment horizontal="right"/>
    </xf>
    <xf numFmtId="164" fontId="33" fillId="0" borderId="7" xfId="0" applyNumberFormat="1" applyFont="1" applyBorder="1" applyAlignment="1">
      <alignment horizontal="center"/>
    </xf>
    <xf numFmtId="49" fontId="33" fillId="3" borderId="7" xfId="0" quotePrefix="1" applyNumberFormat="1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/>
    </xf>
    <xf numFmtId="14" fontId="33" fillId="3" borderId="7" xfId="0" applyNumberFormat="1" applyFont="1" applyFill="1" applyBorder="1" applyAlignment="1">
      <alignment horizontal="center" vertical="center"/>
    </xf>
    <xf numFmtId="14" fontId="33" fillId="0" borderId="7" xfId="0" applyNumberFormat="1" applyFont="1" applyBorder="1" applyAlignment="1">
      <alignment horizontal="center" vertical="center"/>
    </xf>
    <xf numFmtId="43" fontId="33" fillId="0" borderId="7" xfId="0" applyNumberFormat="1" applyFont="1" applyBorder="1" applyAlignment="1">
      <alignment horizontal="right"/>
    </xf>
    <xf numFmtId="49" fontId="33" fillId="3" borderId="7" xfId="0" applyNumberFormat="1" applyFont="1" applyFill="1" applyBorder="1" applyAlignment="1">
      <alignment vertical="center" wrapText="1"/>
    </xf>
    <xf numFmtId="43" fontId="33" fillId="0" borderId="7" xfId="0" applyNumberFormat="1" applyFont="1" applyBorder="1" applyAlignment="1">
      <alignment horizontal="center" vertical="center" wrapText="1"/>
    </xf>
    <xf numFmtId="1" fontId="33" fillId="0" borderId="7" xfId="0" quotePrefix="1" applyNumberFormat="1" applyFont="1" applyBorder="1" applyAlignment="1">
      <alignment horizontal="center" vertical="center" wrapText="1"/>
    </xf>
    <xf numFmtId="0" fontId="33" fillId="0" borderId="7" xfId="0" quotePrefix="1" applyFont="1" applyBorder="1" applyAlignment="1">
      <alignment horizontal="center" vertical="center" wrapText="1"/>
    </xf>
    <xf numFmtId="14" fontId="33" fillId="0" borderId="7" xfId="0" quotePrefix="1" applyNumberFormat="1" applyFont="1" applyBorder="1" applyAlignment="1">
      <alignment horizontal="center" vertical="center" wrapText="1"/>
    </xf>
    <xf numFmtId="0" fontId="40" fillId="3" borderId="7" xfId="0" quotePrefix="1" applyFont="1" applyFill="1" applyBorder="1" applyAlignment="1">
      <alignment horizontal="center"/>
    </xf>
    <xf numFmtId="14" fontId="12" fillId="3" borderId="7" xfId="0" applyNumberFormat="1" applyFont="1" applyFill="1" applyBorder="1"/>
    <xf numFmtId="0" fontId="75" fillId="3" borderId="7" xfId="0" applyFont="1" applyFill="1" applyBorder="1"/>
    <xf numFmtId="49" fontId="76" fillId="3" borderId="7" xfId="0" applyNumberFormat="1" applyFont="1" applyFill="1" applyBorder="1"/>
    <xf numFmtId="0" fontId="76" fillId="3" borderId="7" xfId="0" applyFont="1" applyFill="1" applyBorder="1"/>
    <xf numFmtId="0" fontId="67" fillId="3" borderId="7" xfId="0" applyFont="1" applyFill="1" applyBorder="1"/>
    <xf numFmtId="49" fontId="67" fillId="3" borderId="7" xfId="0" applyNumberFormat="1" applyFont="1" applyFill="1" applyBorder="1"/>
    <xf numFmtId="0" fontId="67" fillId="3" borderId="7" xfId="0" applyFont="1" applyFill="1" applyBorder="1" applyAlignment="1">
      <alignment horizontal="center"/>
    </xf>
    <xf numFmtId="0" fontId="46" fillId="3" borderId="7" xfId="0" applyFont="1" applyFill="1" applyBorder="1" applyAlignment="1">
      <alignment horizontal="center" wrapText="1"/>
    </xf>
    <xf numFmtId="49" fontId="40" fillId="3" borderId="7" xfId="0" applyNumberFormat="1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wrapText="1"/>
    </xf>
    <xf numFmtId="0" fontId="44" fillId="3" borderId="7" xfId="0" applyFont="1" applyFill="1" applyBorder="1" applyAlignment="1">
      <alignment vertical="center" wrapText="1"/>
    </xf>
    <xf numFmtId="0" fontId="33" fillId="8" borderId="7" xfId="0" applyFont="1" applyFill="1" applyBorder="1" applyAlignment="1">
      <alignment horizontal="center" wrapText="1"/>
    </xf>
    <xf numFmtId="49" fontId="40" fillId="3" borderId="7" xfId="0" quotePrefix="1" applyNumberFormat="1" applyFont="1" applyFill="1" applyBorder="1" applyAlignment="1">
      <alignment horizontal="center" vertical="center" wrapText="1"/>
    </xf>
    <xf numFmtId="0" fontId="16" fillId="3" borderId="0" xfId="0" quotePrefix="1" applyFont="1" applyFill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16" fillId="8" borderId="7" xfId="0" quotePrefix="1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 wrapText="1"/>
    </xf>
    <xf numFmtId="0" fontId="48" fillId="8" borderId="7" xfId="0" applyFont="1" applyFill="1" applyBorder="1" applyAlignment="1">
      <alignment horizontal="center" vertical="center" wrapText="1"/>
    </xf>
    <xf numFmtId="0" fontId="16" fillId="8" borderId="7" xfId="0" quotePrefix="1" applyFont="1" applyFill="1" applyBorder="1" applyAlignment="1">
      <alignment horizontal="center" wrapText="1"/>
    </xf>
    <xf numFmtId="0" fontId="33" fillId="0" borderId="7" xfId="0" applyFont="1" applyBorder="1" applyAlignment="1">
      <alignment horizontal="center" vertical="center" wrapText="1"/>
    </xf>
    <xf numFmtId="0" fontId="16" fillId="0" borderId="0" xfId="0" applyFont="1"/>
    <xf numFmtId="14" fontId="40" fillId="3" borderId="7" xfId="0" quotePrefix="1" applyNumberFormat="1" applyFont="1" applyFill="1" applyBorder="1" applyAlignment="1">
      <alignment wrapText="1"/>
    </xf>
    <xf numFmtId="1" fontId="33" fillId="3" borderId="7" xfId="0" applyNumberFormat="1" applyFont="1" applyFill="1" applyBorder="1" applyAlignment="1">
      <alignment horizontal="center" wrapText="1"/>
    </xf>
    <xf numFmtId="2" fontId="33" fillId="3" borderId="7" xfId="0" applyNumberFormat="1" applyFont="1" applyFill="1" applyBorder="1" applyAlignment="1">
      <alignment horizontal="center" wrapText="1"/>
    </xf>
    <xf numFmtId="1" fontId="40" fillId="3" borderId="7" xfId="0" quotePrefix="1" applyNumberFormat="1" applyFont="1" applyFill="1" applyBorder="1" applyAlignment="1">
      <alignment horizontal="center" wrapText="1"/>
    </xf>
    <xf numFmtId="1" fontId="40" fillId="3" borderId="7" xfId="0" applyNumberFormat="1" applyFont="1" applyFill="1" applyBorder="1" applyAlignment="1">
      <alignment horizontal="center" wrapText="1"/>
    </xf>
    <xf numFmtId="43" fontId="33" fillId="3" borderId="7" xfId="0" applyNumberFormat="1" applyFont="1" applyFill="1" applyBorder="1" applyAlignment="1">
      <alignment horizontal="center" wrapText="1"/>
    </xf>
    <xf numFmtId="43" fontId="33" fillId="3" borderId="7" xfId="0" applyNumberFormat="1" applyFont="1" applyFill="1" applyBorder="1" applyAlignment="1">
      <alignment wrapText="1"/>
    </xf>
    <xf numFmtId="0" fontId="40" fillId="3" borderId="7" xfId="0" quotePrefix="1" applyFont="1" applyFill="1" applyBorder="1" applyAlignment="1">
      <alignment vertical="center" wrapText="1"/>
    </xf>
    <xf numFmtId="1" fontId="76" fillId="3" borderId="7" xfId="0" applyNumberFormat="1" applyFont="1" applyFill="1" applyBorder="1" applyAlignment="1">
      <alignment horizontal="center" vertical="center" wrapText="1"/>
    </xf>
    <xf numFmtId="1" fontId="16" fillId="3" borderId="15" xfId="0" applyNumberFormat="1" applyFont="1" applyFill="1" applyBorder="1" applyAlignment="1">
      <alignment horizontal="left" vertical="center" wrapText="1"/>
    </xf>
    <xf numFmtId="1" fontId="16" fillId="3" borderId="15" xfId="0" quotePrefix="1" applyNumberFormat="1" applyFont="1" applyFill="1" applyBorder="1" applyAlignment="1">
      <alignment horizontal="center" vertical="center" wrapText="1"/>
    </xf>
    <xf numFmtId="1" fontId="18" fillId="3" borderId="15" xfId="0" applyNumberFormat="1" applyFont="1" applyFill="1" applyBorder="1" applyAlignment="1">
      <alignment horizontal="center" vertical="center" wrapText="1"/>
    </xf>
    <xf numFmtId="14" fontId="40" fillId="3" borderId="7" xfId="0" quotePrefix="1" applyNumberFormat="1" applyFont="1" applyFill="1" applyBorder="1" applyAlignment="1">
      <alignment vertical="center" wrapText="1"/>
    </xf>
    <xf numFmtId="1" fontId="33" fillId="3" borderId="15" xfId="0" applyNumberFormat="1" applyFont="1" applyFill="1" applyBorder="1" applyAlignment="1">
      <alignment horizontal="center" vertical="center" wrapText="1"/>
    </xf>
    <xf numFmtId="2" fontId="33" fillId="3" borderId="15" xfId="0" applyNumberFormat="1" applyFont="1" applyFill="1" applyBorder="1" applyAlignment="1">
      <alignment horizontal="center" vertical="center" wrapText="1"/>
    </xf>
    <xf numFmtId="0" fontId="15" fillId="3" borderId="15" xfId="0" quotePrefix="1" applyFont="1" applyFill="1" applyBorder="1" applyAlignment="1">
      <alignment horizontal="center" vertical="center" wrapText="1"/>
    </xf>
    <xf numFmtId="1" fontId="15" fillId="3" borderId="15" xfId="0" quotePrefix="1" applyNumberFormat="1" applyFont="1" applyFill="1" applyBorder="1" applyAlignment="1">
      <alignment horizontal="center" vertical="center" wrapText="1"/>
    </xf>
    <xf numFmtId="49" fontId="16" fillId="3" borderId="7" xfId="0" quotePrefix="1" applyNumberFormat="1" applyFont="1" applyFill="1" applyBorder="1" applyAlignment="1">
      <alignment horizontal="center"/>
    </xf>
    <xf numFmtId="1" fontId="40" fillId="3" borderId="7" xfId="0" quotePrefix="1" applyNumberFormat="1" applyFont="1" applyFill="1" applyBorder="1" applyAlignment="1">
      <alignment horizontal="center" vertical="center" wrapText="1"/>
    </xf>
    <xf numFmtId="1" fontId="33" fillId="3" borderId="13" xfId="0" applyNumberFormat="1" applyFont="1" applyFill="1" applyBorder="1" applyAlignment="1">
      <alignment horizontal="center" vertical="center" wrapText="1"/>
    </xf>
    <xf numFmtId="0" fontId="16" fillId="3" borderId="7" xfId="0" quotePrefix="1" applyFont="1" applyFill="1" applyBorder="1" applyAlignment="1">
      <alignment horizontal="center" vertical="center"/>
    </xf>
    <xf numFmtId="0" fontId="40" fillId="3" borderId="0" xfId="0" quotePrefix="1" applyFont="1" applyFill="1" applyAlignment="1">
      <alignment horizontal="center" vertical="center" wrapText="1"/>
    </xf>
    <xf numFmtId="0" fontId="16" fillId="3" borderId="9" xfId="0" quotePrefix="1" applyFont="1" applyFill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wrapText="1"/>
    </xf>
    <xf numFmtId="49" fontId="16" fillId="3" borderId="13" xfId="0" applyNumberFormat="1" applyFont="1" applyFill="1" applyBorder="1" applyAlignment="1">
      <alignment horizontal="left"/>
    </xf>
    <xf numFmtId="165" fontId="16" fillId="3" borderId="14" xfId="0" applyNumberFormat="1" applyFont="1" applyFill="1" applyBorder="1" applyAlignment="1">
      <alignment horizontal="center"/>
    </xf>
    <xf numFmtId="165" fontId="16" fillId="3" borderId="13" xfId="0" applyNumberFormat="1" applyFont="1" applyFill="1" applyBorder="1" applyAlignment="1">
      <alignment horizontal="center"/>
    </xf>
    <xf numFmtId="0" fontId="33" fillId="3" borderId="13" xfId="0" applyFont="1" applyFill="1" applyBorder="1" applyAlignment="1">
      <alignment horizontal="center"/>
    </xf>
    <xf numFmtId="1" fontId="33" fillId="3" borderId="13" xfId="0" applyNumberFormat="1" applyFont="1" applyFill="1" applyBorder="1" applyAlignment="1">
      <alignment horizontal="center"/>
    </xf>
    <xf numFmtId="43" fontId="33" fillId="3" borderId="13" xfId="0" applyNumberFormat="1" applyFont="1" applyFill="1" applyBorder="1" applyAlignment="1">
      <alignment horizontal="center"/>
    </xf>
    <xf numFmtId="49" fontId="15" fillId="3" borderId="13" xfId="0" applyNumberFormat="1" applyFont="1" applyFill="1" applyBorder="1" applyAlignment="1">
      <alignment horizontal="center"/>
    </xf>
    <xf numFmtId="164" fontId="15" fillId="3" borderId="13" xfId="0" applyNumberFormat="1" applyFont="1" applyFill="1" applyBorder="1" applyAlignment="1">
      <alignment horizontal="center"/>
    </xf>
    <xf numFmtId="49" fontId="15" fillId="3" borderId="7" xfId="0" applyNumberFormat="1" applyFont="1" applyFill="1" applyBorder="1" applyAlignment="1">
      <alignment horizontal="center"/>
    </xf>
    <xf numFmtId="1" fontId="15" fillId="3" borderId="13" xfId="0" applyNumberFormat="1" applyFont="1" applyFill="1" applyBorder="1" applyAlignment="1">
      <alignment horizontal="center"/>
    </xf>
    <xf numFmtId="43" fontId="15" fillId="3" borderId="13" xfId="0" applyNumberFormat="1" applyFont="1" applyFill="1" applyBorder="1" applyAlignment="1">
      <alignment horizontal="center"/>
    </xf>
    <xf numFmtId="167" fontId="15" fillId="3" borderId="13" xfId="0" applyNumberFormat="1" applyFont="1" applyFill="1" applyBorder="1" applyAlignment="1">
      <alignment horizontal="center"/>
    </xf>
    <xf numFmtId="0" fontId="40" fillId="3" borderId="15" xfId="0" quotePrefix="1" applyFont="1" applyFill="1" applyBorder="1" applyAlignment="1">
      <alignment horizontal="center"/>
    </xf>
    <xf numFmtId="1" fontId="33" fillId="0" borderId="17" xfId="0" applyNumberFormat="1" applyFont="1" applyBorder="1" applyAlignment="1">
      <alignment horizontal="center" vertical="center" wrapText="1"/>
    </xf>
    <xf numFmtId="1" fontId="33" fillId="0" borderId="6" xfId="0" applyNumberFormat="1" applyFont="1" applyBorder="1" applyAlignment="1">
      <alignment horizontal="center" vertical="center" wrapText="1"/>
    </xf>
    <xf numFmtId="43" fontId="33" fillId="0" borderId="6" xfId="0" applyNumberFormat="1" applyFont="1" applyBorder="1" applyAlignment="1">
      <alignment horizontal="center" vertical="center" wrapText="1"/>
    </xf>
    <xf numFmtId="1" fontId="33" fillId="0" borderId="13" xfId="0" applyNumberFormat="1" applyFont="1" applyBorder="1" applyAlignment="1">
      <alignment horizontal="center" vertical="center" wrapText="1"/>
    </xf>
    <xf numFmtId="0" fontId="40" fillId="3" borderId="7" xfId="0" quotePrefix="1" applyFont="1" applyFill="1" applyBorder="1" applyAlignment="1">
      <alignment wrapText="1"/>
    </xf>
    <xf numFmtId="0" fontId="33" fillId="3" borderId="0" xfId="0" applyFont="1" applyFill="1"/>
    <xf numFmtId="1" fontId="33" fillId="3" borderId="7" xfId="0" applyNumberFormat="1" applyFont="1" applyFill="1" applyBorder="1" applyAlignment="1">
      <alignment wrapText="1"/>
    </xf>
    <xf numFmtId="0" fontId="7" fillId="3" borderId="0" xfId="0" applyFont="1" applyFill="1" applyAlignment="1">
      <alignment horizontal="center"/>
    </xf>
    <xf numFmtId="0" fontId="16" fillId="8" borderId="13" xfId="0" applyFont="1" applyFill="1" applyBorder="1" applyAlignment="1">
      <alignment wrapText="1"/>
    </xf>
    <xf numFmtId="0" fontId="33" fillId="3" borderId="7" xfId="0" applyFont="1" applyFill="1" applyBorder="1" applyAlignment="1">
      <alignment horizontal="right" wrapText="1"/>
    </xf>
    <xf numFmtId="164" fontId="7" fillId="3" borderId="7" xfId="0" applyNumberFormat="1" applyFont="1" applyFill="1" applyBorder="1" applyAlignment="1">
      <alignment horizontal="center" wrapText="1"/>
    </xf>
    <xf numFmtId="0" fontId="16" fillId="8" borderId="18" xfId="0" applyFont="1" applyFill="1" applyBorder="1" applyAlignment="1">
      <alignment wrapText="1"/>
    </xf>
    <xf numFmtId="14" fontId="16" fillId="8" borderId="15" xfId="0" applyNumberFormat="1" applyFont="1" applyFill="1" applyBorder="1" applyAlignment="1">
      <alignment horizontal="center" wrapText="1"/>
    </xf>
    <xf numFmtId="0" fontId="33" fillId="3" borderId="15" xfId="0" applyFont="1" applyFill="1" applyBorder="1" applyAlignment="1">
      <alignment horizontal="center" wrapText="1"/>
    </xf>
    <xf numFmtId="0" fontId="33" fillId="3" borderId="15" xfId="0" applyFont="1" applyFill="1" applyBorder="1" applyAlignment="1">
      <alignment horizontal="right" wrapText="1"/>
    </xf>
    <xf numFmtId="164" fontId="7" fillId="3" borderId="15" xfId="0" applyNumberFormat="1" applyFont="1" applyFill="1" applyBorder="1" applyAlignment="1">
      <alignment horizontal="center" wrapText="1"/>
    </xf>
    <xf numFmtId="0" fontId="40" fillId="3" borderId="13" xfId="0" quotePrefix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 wrapText="1"/>
    </xf>
    <xf numFmtId="169" fontId="16" fillId="3" borderId="7" xfId="0" quotePrefix="1" applyNumberFormat="1" applyFont="1" applyFill="1" applyBorder="1" applyAlignment="1">
      <alignment horizontal="center" vertical="center" wrapText="1"/>
    </xf>
    <xf numFmtId="169" fontId="16" fillId="3" borderId="7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165" fontId="16" fillId="0" borderId="7" xfId="0" quotePrefix="1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/>
    </xf>
    <xf numFmtId="0" fontId="40" fillId="3" borderId="7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vertical="center"/>
    </xf>
    <xf numFmtId="14" fontId="16" fillId="7" borderId="2" xfId="0" applyNumberFormat="1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14" fontId="16" fillId="7" borderId="2" xfId="0" quotePrefix="1" applyNumberFormat="1" applyFont="1" applyFill="1" applyBorder="1" applyAlignment="1">
      <alignment horizontal="center" vertical="center"/>
    </xf>
    <xf numFmtId="4" fontId="16" fillId="7" borderId="2" xfId="0" applyNumberFormat="1" applyFont="1" applyFill="1" applyBorder="1" applyAlignment="1">
      <alignment horizontal="center" vertical="center"/>
    </xf>
    <xf numFmtId="0" fontId="7" fillId="2" borderId="19" xfId="0" applyFont="1" applyFill="1" applyBorder="1"/>
    <xf numFmtId="49" fontId="7" fillId="2" borderId="0" xfId="0" quotePrefix="1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/>
    </xf>
    <xf numFmtId="2" fontId="7" fillId="7" borderId="0" xfId="0" applyNumberFormat="1" applyFont="1" applyFill="1" applyAlignment="1">
      <alignment horizontal="center"/>
    </xf>
    <xf numFmtId="1" fontId="16" fillId="2" borderId="2" xfId="0" applyNumberFormat="1" applyFont="1" applyFill="1" applyBorder="1" applyAlignment="1">
      <alignment horizontal="left" vertical="center" wrapText="1"/>
    </xf>
    <xf numFmtId="0" fontId="33" fillId="7" borderId="2" xfId="0" applyFont="1" applyFill="1" applyBorder="1"/>
    <xf numFmtId="49" fontId="33" fillId="2" borderId="2" xfId="0" quotePrefix="1" applyNumberFormat="1" applyFont="1" applyFill="1" applyBorder="1" applyAlignment="1">
      <alignment horizontal="center" vertical="center" wrapText="1"/>
    </xf>
    <xf numFmtId="1" fontId="79" fillId="2" borderId="2" xfId="0" applyNumberFormat="1" applyFont="1" applyFill="1" applyBorder="1" applyAlignment="1">
      <alignment horizontal="center" vertical="center" wrapText="1"/>
    </xf>
    <xf numFmtId="49" fontId="79" fillId="2" borderId="2" xfId="0" applyNumberFormat="1" applyFont="1" applyFill="1" applyBorder="1" applyAlignment="1">
      <alignment horizontal="center" vertical="center" wrapText="1"/>
    </xf>
    <xf numFmtId="49" fontId="80" fillId="2" borderId="2" xfId="0" applyNumberFormat="1" applyFont="1" applyFill="1" applyBorder="1" applyAlignment="1">
      <alignment horizontal="center" vertical="center" wrapText="1"/>
    </xf>
    <xf numFmtId="2" fontId="79" fillId="3" borderId="2" xfId="0" applyNumberFormat="1" applyFont="1" applyFill="1" applyBorder="1" applyAlignment="1">
      <alignment horizontal="center" vertical="center" wrapText="1"/>
    </xf>
    <xf numFmtId="0" fontId="79" fillId="7" borderId="2" xfId="0" applyFont="1" applyFill="1" applyBorder="1" applyAlignment="1">
      <alignment horizontal="center"/>
    </xf>
    <xf numFmtId="49" fontId="79" fillId="2" borderId="2" xfId="0" quotePrefix="1" applyNumberFormat="1" applyFont="1" applyFill="1" applyBorder="1" applyAlignment="1">
      <alignment horizontal="center" vertical="center" wrapText="1"/>
    </xf>
    <xf numFmtId="0" fontId="79" fillId="0" borderId="7" xfId="0" applyFont="1" applyBorder="1" applyAlignment="1">
      <alignment horizontal="center"/>
    </xf>
    <xf numFmtId="2" fontId="79" fillId="0" borderId="7" xfId="0" applyNumberFormat="1" applyFont="1" applyBorder="1" applyAlignment="1">
      <alignment horizontal="center"/>
    </xf>
    <xf numFmtId="0" fontId="33" fillId="7" borderId="2" xfId="0" applyFont="1" applyFill="1" applyBorder="1" applyAlignment="1">
      <alignment horizontal="center"/>
    </xf>
    <xf numFmtId="0" fontId="33" fillId="7" borderId="2" xfId="0" applyFont="1" applyFill="1" applyBorder="1" applyAlignment="1">
      <alignment horizontal="left"/>
    </xf>
    <xf numFmtId="1" fontId="16" fillId="2" borderId="13" xfId="0" applyNumberFormat="1" applyFont="1" applyFill="1" applyBorder="1" applyAlignment="1">
      <alignment horizontal="left" vertical="center" wrapText="1"/>
    </xf>
    <xf numFmtId="49" fontId="33" fillId="2" borderId="7" xfId="0" quotePrefix="1" applyNumberFormat="1" applyFont="1" applyFill="1" applyBorder="1" applyAlignment="1">
      <alignment horizontal="center" vertical="center" wrapText="1"/>
    </xf>
    <xf numFmtId="0" fontId="81" fillId="2" borderId="0" xfId="0" applyFont="1" applyFill="1"/>
    <xf numFmtId="1" fontId="79" fillId="2" borderId="7" xfId="0" applyNumberFormat="1" applyFont="1" applyFill="1" applyBorder="1" applyAlignment="1">
      <alignment horizontal="center" vertical="center" wrapText="1"/>
    </xf>
    <xf numFmtId="49" fontId="79" fillId="2" borderId="7" xfId="0" applyNumberFormat="1" applyFont="1" applyFill="1" applyBorder="1" applyAlignment="1">
      <alignment horizontal="center" vertical="center" wrapText="1"/>
    </xf>
    <xf numFmtId="49" fontId="80" fillId="2" borderId="7" xfId="0" applyNumberFormat="1" applyFont="1" applyFill="1" applyBorder="1" applyAlignment="1">
      <alignment horizontal="center" vertical="center" wrapText="1"/>
    </xf>
    <xf numFmtId="2" fontId="79" fillId="3" borderId="7" xfId="0" applyNumberFormat="1" applyFont="1" applyFill="1" applyBorder="1" applyAlignment="1">
      <alignment horizontal="center" vertical="center" wrapText="1"/>
    </xf>
    <xf numFmtId="0" fontId="79" fillId="7" borderId="7" xfId="0" applyFont="1" applyFill="1" applyBorder="1" applyAlignment="1">
      <alignment horizontal="center"/>
    </xf>
    <xf numFmtId="49" fontId="79" fillId="2" borderId="7" xfId="0" quotePrefix="1" applyNumberFormat="1" applyFont="1" applyFill="1" applyBorder="1" applyAlignment="1">
      <alignment horizontal="center" vertical="center" wrapText="1"/>
    </xf>
    <xf numFmtId="0" fontId="80" fillId="7" borderId="21" xfId="0" applyFont="1" applyFill="1" applyBorder="1" applyAlignment="1">
      <alignment horizontal="center"/>
    </xf>
    <xf numFmtId="49" fontId="82" fillId="2" borderId="2" xfId="0" applyNumberFormat="1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vertical="center" wrapText="1"/>
    </xf>
    <xf numFmtId="0" fontId="83" fillId="2" borderId="2" xfId="0" applyFont="1" applyFill="1" applyBorder="1" applyAlignment="1">
      <alignment horizontal="center" vertical="center" wrapText="1"/>
    </xf>
    <xf numFmtId="0" fontId="70" fillId="2" borderId="2" xfId="0" applyFont="1" applyFill="1" applyBorder="1" applyAlignment="1">
      <alignment horizontal="center" vertical="center" wrapText="1"/>
    </xf>
    <xf numFmtId="14" fontId="82" fillId="2" borderId="2" xfId="0" quotePrefix="1" applyNumberFormat="1" applyFont="1" applyFill="1" applyBorder="1" applyAlignment="1">
      <alignment horizontal="center" vertical="center" wrapText="1"/>
    </xf>
    <xf numFmtId="14" fontId="70" fillId="2" borderId="2" xfId="0" quotePrefix="1" applyNumberFormat="1" applyFont="1" applyFill="1" applyBorder="1" applyAlignment="1">
      <alignment horizontal="center" wrapText="1"/>
    </xf>
    <xf numFmtId="14" fontId="70" fillId="2" borderId="3" xfId="0" quotePrefix="1" applyNumberFormat="1" applyFont="1" applyFill="1" applyBorder="1" applyAlignment="1">
      <alignment horizontal="center" wrapText="1"/>
    </xf>
    <xf numFmtId="49" fontId="82" fillId="2" borderId="3" xfId="0" quotePrefix="1" applyNumberFormat="1" applyFont="1" applyFill="1" applyBorder="1" applyAlignment="1">
      <alignment horizontal="center" vertical="center" wrapText="1"/>
    </xf>
    <xf numFmtId="49" fontId="82" fillId="2" borderId="2" xfId="0" quotePrefix="1" applyNumberFormat="1" applyFont="1" applyFill="1" applyBorder="1" applyAlignment="1">
      <alignment horizontal="center" vertical="center" wrapText="1"/>
    </xf>
    <xf numFmtId="0" fontId="84" fillId="2" borderId="2" xfId="0" applyFont="1" applyFill="1" applyBorder="1"/>
    <xf numFmtId="0" fontId="82" fillId="8" borderId="2" xfId="0" applyFont="1" applyFill="1" applyBorder="1" applyAlignment="1">
      <alignment horizontal="center" vertical="center"/>
    </xf>
    <xf numFmtId="0" fontId="82" fillId="7" borderId="2" xfId="0" applyFont="1" applyFill="1" applyBorder="1" applyAlignment="1">
      <alignment horizontal="center" vertical="center"/>
    </xf>
    <xf numFmtId="14" fontId="70" fillId="2" borderId="2" xfId="0" quotePrefix="1" applyNumberFormat="1" applyFont="1" applyFill="1" applyBorder="1" applyAlignment="1">
      <alignment horizontal="center" vertical="center" wrapText="1"/>
    </xf>
    <xf numFmtId="14" fontId="82" fillId="2" borderId="2" xfId="4" quotePrefix="1" applyNumberFormat="1" applyFont="1" applyFill="1" applyBorder="1" applyAlignment="1">
      <alignment horizontal="center" vertical="center" wrapText="1"/>
    </xf>
    <xf numFmtId="14" fontId="70" fillId="2" borderId="2" xfId="0" applyNumberFormat="1" applyFont="1" applyFill="1" applyBorder="1" applyAlignment="1">
      <alignment horizontal="center" vertical="center" wrapText="1"/>
    </xf>
    <xf numFmtId="49" fontId="85" fillId="2" borderId="2" xfId="0" applyNumberFormat="1" applyFont="1" applyFill="1" applyBorder="1" applyAlignment="1">
      <alignment horizontal="center" vertical="center" wrapText="1"/>
    </xf>
    <xf numFmtId="0" fontId="82" fillId="2" borderId="2" xfId="0" quotePrefix="1" applyFont="1" applyFill="1" applyBorder="1" applyAlignment="1">
      <alignment horizontal="center" vertical="center" wrapText="1"/>
    </xf>
    <xf numFmtId="14" fontId="82" fillId="2" borderId="2" xfId="0" applyNumberFormat="1" applyFont="1" applyFill="1" applyBorder="1" applyAlignment="1">
      <alignment horizontal="center" vertical="center" wrapText="1"/>
    </xf>
    <xf numFmtId="0" fontId="82" fillId="2" borderId="2" xfId="0" applyFont="1" applyFill="1" applyBorder="1" applyAlignment="1">
      <alignment horizontal="center" vertical="center" wrapText="1"/>
    </xf>
    <xf numFmtId="14" fontId="86" fillId="2" borderId="2" xfId="0" quotePrefix="1" applyNumberFormat="1" applyFont="1" applyFill="1" applyBorder="1" applyAlignment="1">
      <alignment horizontal="center" vertical="center" wrapText="1"/>
    </xf>
    <xf numFmtId="14" fontId="82" fillId="2" borderId="3" xfId="0" quotePrefix="1" applyNumberFormat="1" applyFont="1" applyFill="1" applyBorder="1" applyAlignment="1">
      <alignment horizontal="center" vertical="center" wrapText="1"/>
    </xf>
    <xf numFmtId="14" fontId="82" fillId="2" borderId="2" xfId="0" quotePrefix="1" applyNumberFormat="1" applyFont="1" applyFill="1" applyBorder="1" applyAlignment="1">
      <alignment vertical="center" wrapText="1"/>
    </xf>
    <xf numFmtId="14" fontId="82" fillId="2" borderId="2" xfId="3" quotePrefix="1" applyNumberFormat="1" applyFont="1" applyFill="1" applyBorder="1" applyAlignment="1">
      <alignment horizontal="center" vertical="center" wrapText="1"/>
    </xf>
    <xf numFmtId="0" fontId="82" fillId="2" borderId="0" xfId="0" applyFont="1" applyFill="1" applyAlignment="1">
      <alignment horizontal="center" vertical="center" wrapText="1"/>
    </xf>
    <xf numFmtId="0" fontId="87" fillId="2" borderId="2" xfId="0" applyFont="1" applyFill="1" applyBorder="1"/>
    <xf numFmtId="14" fontId="82" fillId="2" borderId="0" xfId="0" quotePrefix="1" applyNumberFormat="1" applyFont="1" applyFill="1" applyAlignment="1">
      <alignment horizontal="center" vertical="center" wrapText="1"/>
    </xf>
    <xf numFmtId="49" fontId="82" fillId="2" borderId="7" xfId="0" applyNumberFormat="1" applyFont="1" applyFill="1" applyBorder="1" applyAlignment="1">
      <alignment horizontal="center" vertical="center" wrapText="1"/>
    </xf>
    <xf numFmtId="49" fontId="82" fillId="2" borderId="0" xfId="0" applyNumberFormat="1" applyFont="1" applyFill="1" applyAlignment="1">
      <alignment horizontal="center" vertical="center" wrapText="1"/>
    </xf>
    <xf numFmtId="0" fontId="82" fillId="2" borderId="2" xfId="0" applyFont="1" applyFill="1" applyBorder="1"/>
    <xf numFmtId="0" fontId="88" fillId="2" borderId="0" xfId="0" applyFont="1" applyFill="1"/>
    <xf numFmtId="49" fontId="70" fillId="2" borderId="2" xfId="0" applyNumberFormat="1" applyFont="1" applyFill="1" applyBorder="1" applyAlignment="1">
      <alignment horizontal="center" wrapText="1"/>
    </xf>
    <xf numFmtId="0" fontId="82" fillId="2" borderId="2" xfId="0" applyFont="1" applyFill="1" applyBorder="1" applyAlignment="1">
      <alignment horizontal="left" vertical="center" wrapText="1"/>
    </xf>
    <xf numFmtId="14" fontId="22" fillId="7" borderId="2" xfId="0" applyNumberFormat="1" applyFont="1" applyFill="1" applyBorder="1" applyAlignment="1">
      <alignment horizontal="center" vertical="center"/>
    </xf>
    <xf numFmtId="49" fontId="70" fillId="2" borderId="2" xfId="0" applyNumberFormat="1" applyFont="1" applyFill="1" applyBorder="1" applyAlignment="1">
      <alignment horizontal="center" vertical="center" wrapText="1"/>
    </xf>
    <xf numFmtId="1" fontId="82" fillId="2" borderId="2" xfId="2" applyNumberFormat="1" applyFont="1" applyFill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49" fontId="82" fillId="0" borderId="2" xfId="4" applyNumberFormat="1" applyFont="1" applyBorder="1" applyAlignment="1">
      <alignment horizontal="center" vertical="center" wrapText="1"/>
    </xf>
    <xf numFmtId="0" fontId="82" fillId="2" borderId="2" xfId="4" applyFont="1" applyFill="1" applyBorder="1" applyAlignment="1">
      <alignment horizontal="center" vertical="center" wrapText="1"/>
    </xf>
    <xf numFmtId="1" fontId="82" fillId="0" borderId="2" xfId="2" quotePrefix="1" applyNumberFormat="1" applyFont="1" applyBorder="1" applyAlignment="1">
      <alignment horizontal="center" vertical="center" wrapText="1"/>
    </xf>
    <xf numFmtId="0" fontId="70" fillId="2" borderId="2" xfId="0" applyFont="1" applyFill="1" applyBorder="1" applyAlignment="1">
      <alignment horizontal="center"/>
    </xf>
    <xf numFmtId="49" fontId="82" fillId="0" borderId="2" xfId="0" applyNumberFormat="1" applyFont="1" applyBorder="1" applyAlignment="1">
      <alignment horizontal="center" vertical="center" wrapText="1"/>
    </xf>
    <xf numFmtId="1" fontId="82" fillId="0" borderId="2" xfId="2" applyNumberFormat="1" applyFont="1" applyBorder="1" applyAlignment="1">
      <alignment horizontal="center" vertical="center" wrapText="1"/>
    </xf>
    <xf numFmtId="0" fontId="86" fillId="2" borderId="2" xfId="0" applyFont="1" applyFill="1" applyBorder="1"/>
    <xf numFmtId="0" fontId="82" fillId="2" borderId="4" xfId="0" applyFont="1" applyFill="1" applyBorder="1" applyAlignment="1">
      <alignment horizontal="center" vertical="center" wrapText="1"/>
    </xf>
    <xf numFmtId="0" fontId="82" fillId="2" borderId="3" xfId="0" applyFont="1" applyFill="1" applyBorder="1" applyAlignment="1">
      <alignment horizontal="center" vertical="center" wrapText="1"/>
    </xf>
    <xf numFmtId="0" fontId="86" fillId="2" borderId="2" xfId="0" applyFont="1" applyFill="1" applyBorder="1" applyAlignment="1">
      <alignment horizontal="center" vertical="center" wrapText="1"/>
    </xf>
    <xf numFmtId="49" fontId="82" fillId="2" borderId="21" xfId="0" applyNumberFormat="1" applyFont="1" applyFill="1" applyBorder="1" applyAlignment="1">
      <alignment horizontal="center" vertical="center" wrapText="1"/>
    </xf>
    <xf numFmtId="3" fontId="87" fillId="2" borderId="2" xfId="3" applyNumberFormat="1" applyFont="1" applyFill="1" applyBorder="1"/>
    <xf numFmtId="0" fontId="82" fillId="2" borderId="2" xfId="0" applyFont="1" applyFill="1" applyBorder="1" applyAlignment="1">
      <alignment horizontal="center" vertical="center"/>
    </xf>
    <xf numFmtId="49" fontId="82" fillId="2" borderId="2" xfId="2" quotePrefix="1" applyNumberFormat="1" applyFont="1" applyFill="1" applyBorder="1" applyAlignment="1">
      <alignment horizontal="center" vertical="center" wrapText="1"/>
    </xf>
    <xf numFmtId="3" fontId="82" fillId="0" borderId="2" xfId="0" applyNumberFormat="1" applyFont="1" applyBorder="1" applyAlignment="1">
      <alignment horizontal="center" vertical="center"/>
    </xf>
    <xf numFmtId="0" fontId="87" fillId="2" borderId="2" xfId="0" applyFont="1" applyFill="1" applyBorder="1" applyAlignment="1">
      <alignment horizontal="center"/>
    </xf>
    <xf numFmtId="49" fontId="82" fillId="2" borderId="4" xfId="0" applyNumberFormat="1" applyFont="1" applyFill="1" applyBorder="1" applyAlignment="1">
      <alignment horizontal="center" vertical="center" wrapText="1"/>
    </xf>
    <xf numFmtId="0" fontId="90" fillId="2" borderId="2" xfId="0" applyFont="1" applyFill="1" applyBorder="1" applyAlignment="1">
      <alignment horizontal="center" vertical="center"/>
    </xf>
    <xf numFmtId="0" fontId="82" fillId="7" borderId="7" xfId="0" applyFont="1" applyFill="1" applyBorder="1" applyAlignment="1">
      <alignment horizontal="center"/>
    </xf>
    <xf numFmtId="0" fontId="82" fillId="7" borderId="0" xfId="0" applyFont="1" applyFill="1" applyAlignment="1">
      <alignment horizontal="center"/>
    </xf>
    <xf numFmtId="0" fontId="82" fillId="2" borderId="2" xfId="0" applyFont="1" applyFill="1" applyBorder="1" applyAlignment="1">
      <alignment horizontal="center"/>
    </xf>
    <xf numFmtId="49" fontId="82" fillId="3" borderId="7" xfId="0" applyNumberFormat="1" applyFont="1" applyFill="1" applyBorder="1" applyAlignment="1">
      <alignment horizontal="center" vertical="center" wrapText="1"/>
    </xf>
    <xf numFmtId="49" fontId="82" fillId="3" borderId="6" xfId="0" applyNumberFormat="1" applyFont="1" applyFill="1" applyBorder="1" applyAlignment="1">
      <alignment horizontal="center" vertical="center" wrapText="1"/>
    </xf>
    <xf numFmtId="49" fontId="82" fillId="3" borderId="9" xfId="0" applyNumberFormat="1" applyFont="1" applyFill="1" applyBorder="1" applyAlignment="1">
      <alignment horizontal="center" vertical="center" wrapText="1"/>
    </xf>
    <xf numFmtId="49" fontId="82" fillId="8" borderId="2" xfId="0" quotePrefix="1" applyNumberFormat="1" applyFont="1" applyFill="1" applyBorder="1" applyAlignment="1">
      <alignment horizontal="center" vertical="center"/>
    </xf>
    <xf numFmtId="49" fontId="82" fillId="8" borderId="2" xfId="0" applyNumberFormat="1" applyFont="1" applyFill="1" applyBorder="1" applyAlignment="1">
      <alignment horizontal="center" vertical="center"/>
    </xf>
    <xf numFmtId="49" fontId="82" fillId="7" borderId="2" xfId="0" quotePrefix="1" applyNumberFormat="1" applyFont="1" applyFill="1" applyBorder="1" applyAlignment="1">
      <alignment horizontal="center" vertical="center"/>
    </xf>
    <xf numFmtId="49" fontId="82" fillId="7" borderId="2" xfId="0" applyNumberFormat="1" applyFont="1" applyFill="1" applyBorder="1" applyAlignment="1">
      <alignment horizontal="center" vertical="center"/>
    </xf>
    <xf numFmtId="49" fontId="22" fillId="7" borderId="2" xfId="0" quotePrefix="1" applyNumberFormat="1" applyFont="1" applyFill="1" applyBorder="1" applyAlignment="1">
      <alignment horizontal="center" vertical="center"/>
    </xf>
    <xf numFmtId="49" fontId="82" fillId="0" borderId="2" xfId="4" applyNumberFormat="1" applyFont="1" applyBorder="1" applyAlignment="1">
      <alignment horizontal="center" vertical="center"/>
    </xf>
    <xf numFmtId="1" fontId="82" fillId="2" borderId="2" xfId="0" quotePrefix="1" applyNumberFormat="1" applyFont="1" applyFill="1" applyBorder="1" applyAlignment="1">
      <alignment horizontal="center" vertical="center" wrapText="1"/>
    </xf>
    <xf numFmtId="1" fontId="82" fillId="2" borderId="2" xfId="0" applyNumberFormat="1" applyFont="1" applyFill="1" applyBorder="1" applyAlignment="1">
      <alignment horizontal="center" vertical="center" wrapText="1"/>
    </xf>
    <xf numFmtId="0" fontId="82" fillId="2" borderId="2" xfId="0" applyFont="1" applyFill="1" applyBorder="1" applyAlignment="1">
      <alignment wrapText="1"/>
    </xf>
    <xf numFmtId="14" fontId="85" fillId="2" borderId="2" xfId="0" applyNumberFormat="1" applyFont="1" applyFill="1" applyBorder="1" applyAlignment="1">
      <alignment vertical="center" wrapText="1"/>
    </xf>
    <xf numFmtId="49" fontId="82" fillId="2" borderId="2" xfId="0" quotePrefix="1" applyNumberFormat="1" applyFont="1" applyFill="1" applyBorder="1" applyAlignment="1">
      <alignment vertical="center" wrapText="1"/>
    </xf>
    <xf numFmtId="49" fontId="82" fillId="2" borderId="3" xfId="2" quotePrefix="1" applyNumberFormat="1" applyFont="1" applyFill="1" applyBorder="1" applyAlignment="1">
      <alignment horizontal="center" vertical="center" wrapText="1"/>
    </xf>
    <xf numFmtId="49" fontId="82" fillId="2" borderId="4" xfId="2" quotePrefix="1" applyNumberFormat="1" applyFont="1" applyFill="1" applyBorder="1" applyAlignment="1">
      <alignment horizontal="center" vertical="center" wrapText="1"/>
    </xf>
    <xf numFmtId="0" fontId="7" fillId="2" borderId="21" xfId="14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left" vertical="center"/>
    </xf>
    <xf numFmtId="49" fontId="16" fillId="0" borderId="2" xfId="4" applyNumberFormat="1" applyFont="1" applyBorder="1" applyAlignment="1">
      <alignment vertical="center" wrapText="1"/>
    </xf>
    <xf numFmtId="14" fontId="16" fillId="0" borderId="2" xfId="4" quotePrefix="1" applyNumberFormat="1" applyFont="1" applyBorder="1" applyAlignment="1">
      <alignment horizontal="center" vertical="center"/>
    </xf>
    <xf numFmtId="14" fontId="16" fillId="0" borderId="2" xfId="4" quotePrefix="1" applyNumberFormat="1" applyFont="1" applyBorder="1" applyAlignment="1">
      <alignment horizontal="center" vertical="center" wrapText="1"/>
    </xf>
    <xf numFmtId="173" fontId="22" fillId="0" borderId="2" xfId="4" applyNumberFormat="1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9" fontId="16" fillId="0" borderId="2" xfId="2" applyNumberFormat="1" applyFont="1" applyBorder="1" applyAlignment="1">
      <alignment horizontal="center" vertical="center" wrapText="1"/>
    </xf>
    <xf numFmtId="2" fontId="16" fillId="0" borderId="2" xfId="2" quotePrefix="1" applyNumberFormat="1" applyFont="1" applyBorder="1" applyAlignment="1">
      <alignment horizontal="center" vertical="center" wrapText="1"/>
    </xf>
    <xf numFmtId="1" fontId="39" fillId="2" borderId="2" xfId="0" quotePrefix="1" applyNumberFormat="1" applyFont="1" applyFill="1" applyBorder="1" applyAlignment="1">
      <alignment horizontal="center" vertical="center" wrapText="1"/>
    </xf>
    <xf numFmtId="1" fontId="33" fillId="0" borderId="2" xfId="2" applyNumberFormat="1" applyFont="1" applyBorder="1" applyAlignment="1">
      <alignment horizontal="center" vertical="center" wrapText="1"/>
    </xf>
    <xf numFmtId="14" fontId="33" fillId="2" borderId="2" xfId="0" applyNumberFormat="1" applyFont="1" applyFill="1" applyBorder="1" applyAlignment="1">
      <alignment horizontal="center" vertical="center" wrapText="1"/>
    </xf>
    <xf numFmtId="3" fontId="15" fillId="0" borderId="2" xfId="2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/>
    </xf>
    <xf numFmtId="164" fontId="15" fillId="0" borderId="2" xfId="2" quotePrefix="1" applyNumberFormat="1" applyFont="1" applyBorder="1" applyAlignment="1">
      <alignment horizontal="center" vertical="center" wrapText="1"/>
    </xf>
    <xf numFmtId="3" fontId="16" fillId="0" borderId="2" xfId="2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/>
    </xf>
    <xf numFmtId="164" fontId="16" fillId="0" borderId="2" xfId="2" quotePrefix="1" applyNumberFormat="1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49" fontId="82" fillId="3" borderId="7" xfId="0" quotePrefix="1" applyNumberFormat="1" applyFont="1" applyFill="1" applyBorder="1" applyAlignment="1">
      <alignment horizontal="center" vertical="center" wrapText="1"/>
    </xf>
    <xf numFmtId="49" fontId="82" fillId="2" borderId="2" xfId="0" applyNumberFormat="1" applyFont="1" applyFill="1" applyBorder="1" applyAlignment="1">
      <alignment vertical="center" wrapText="1"/>
    </xf>
    <xf numFmtId="0" fontId="71" fillId="2" borderId="2" xfId="0" applyFont="1" applyFill="1" applyBorder="1" applyAlignment="1">
      <alignment horizontal="center" vertical="center" wrapText="1"/>
    </xf>
    <xf numFmtId="0" fontId="92" fillId="2" borderId="2" xfId="0" applyFont="1" applyFill="1" applyBorder="1" applyAlignment="1">
      <alignment horizontal="center" vertical="center" wrapText="1"/>
    </xf>
    <xf numFmtId="14" fontId="22" fillId="2" borderId="2" xfId="0" quotePrefix="1" applyNumberFormat="1" applyFont="1" applyFill="1" applyBorder="1" applyAlignment="1">
      <alignment horizontal="center" vertical="center" wrapText="1"/>
    </xf>
    <xf numFmtId="14" fontId="22" fillId="2" borderId="2" xfId="0" applyNumberFormat="1" applyFont="1" applyFill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14" fontId="93" fillId="2" borderId="2" xfId="0" quotePrefix="1" applyNumberFormat="1" applyFont="1" applyFill="1" applyBorder="1" applyAlignment="1">
      <alignment horizontal="center" vertical="center" wrapText="1"/>
    </xf>
    <xf numFmtId="14" fontId="39" fillId="2" borderId="2" xfId="0" quotePrefix="1" applyNumberFormat="1" applyFont="1" applyFill="1" applyBorder="1" applyAlignment="1">
      <alignment horizontal="center" vertical="center" wrapText="1"/>
    </xf>
    <xf numFmtId="14" fontId="39" fillId="2" borderId="0" xfId="0" quotePrefix="1" applyNumberFormat="1" applyFont="1" applyFill="1" applyAlignment="1">
      <alignment horizontal="center" vertical="center" wrapText="1"/>
    </xf>
    <xf numFmtId="1" fontId="40" fillId="2" borderId="4" xfId="2" quotePrefix="1" applyNumberFormat="1" applyFont="1" applyFill="1" applyBorder="1" applyAlignment="1">
      <alignment horizontal="center" vertical="center" wrapText="1"/>
    </xf>
    <xf numFmtId="14" fontId="40" fillId="2" borderId="4" xfId="0" quotePrefix="1" applyNumberFormat="1" applyFont="1" applyFill="1" applyBorder="1" applyAlignment="1">
      <alignment horizontal="center" vertical="center" wrapText="1"/>
    </xf>
    <xf numFmtId="49" fontId="22" fillId="0" borderId="2" xfId="0" quotePrefix="1" applyNumberFormat="1" applyFont="1" applyBorder="1" applyAlignment="1">
      <alignment horizontal="center" wrapText="1"/>
    </xf>
    <xf numFmtId="14" fontId="22" fillId="0" borderId="2" xfId="0" quotePrefix="1" applyNumberFormat="1" applyFont="1" applyBorder="1" applyAlignment="1">
      <alignment horizontal="center" vertical="center" wrapText="1"/>
    </xf>
    <xf numFmtId="0" fontId="39" fillId="2" borderId="2" xfId="2" quotePrefix="1" applyFont="1" applyFill="1" applyBorder="1" applyAlignment="1">
      <alignment horizontal="center" vertical="center" wrapText="1"/>
    </xf>
    <xf numFmtId="0" fontId="39" fillId="0" borderId="2" xfId="2" quotePrefix="1" applyFont="1" applyBorder="1" applyAlignment="1">
      <alignment horizontal="center" vertical="center" wrapText="1"/>
    </xf>
    <xf numFmtId="1" fontId="22" fillId="0" borderId="2" xfId="2" quotePrefix="1" applyNumberFormat="1" applyFont="1" applyBorder="1" applyAlignment="1">
      <alignment horizontal="center" vertical="center" wrapText="1"/>
    </xf>
    <xf numFmtId="1" fontId="22" fillId="2" borderId="2" xfId="2" quotePrefix="1" applyNumberFormat="1" applyFont="1" applyFill="1" applyBorder="1" applyAlignment="1">
      <alignment horizontal="center" vertical="center" wrapText="1"/>
    </xf>
    <xf numFmtId="0" fontId="22" fillId="2" borderId="2" xfId="0" quotePrefix="1" applyFont="1" applyFill="1" applyBorder="1" applyAlignment="1">
      <alignment horizontal="center" vertical="center" wrapText="1"/>
    </xf>
    <xf numFmtId="1" fontId="22" fillId="2" borderId="2" xfId="0" quotePrefix="1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/>
    <xf numFmtId="0" fontId="70" fillId="2" borderId="2" xfId="0" applyFont="1" applyFill="1" applyBorder="1" applyAlignment="1">
      <alignment horizontal="center" vertical="center" wrapText="1"/>
    </xf>
    <xf numFmtId="0" fontId="53" fillId="2" borderId="21" xfId="0" applyFont="1" applyFill="1" applyBorder="1" applyAlignment="1">
      <alignment horizontal="center"/>
    </xf>
    <xf numFmtId="49" fontId="15" fillId="0" borderId="2" xfId="2" quotePrefix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2" fontId="15" fillId="0" borderId="2" xfId="21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1" fontId="82" fillId="2" borderId="2" xfId="2" quotePrefix="1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vertical="center"/>
    </xf>
    <xf numFmtId="14" fontId="31" fillId="2" borderId="2" xfId="0" quotePrefix="1" applyNumberFormat="1" applyFont="1" applyFill="1" applyBorder="1" applyAlignment="1">
      <alignment vertical="center" wrapText="1"/>
    </xf>
    <xf numFmtId="0" fontId="41" fillId="2" borderId="0" xfId="0" applyFont="1" applyFill="1" applyAlignment="1">
      <alignment horizontal="center" vertical="center" wrapText="1"/>
    </xf>
    <xf numFmtId="1" fontId="38" fillId="2" borderId="2" xfId="2" applyNumberFormat="1" applyFont="1" applyFill="1" applyBorder="1" applyAlignment="1">
      <alignment horizontal="center" vertical="center" wrapText="1"/>
    </xf>
    <xf numFmtId="1" fontId="41" fillId="2" borderId="2" xfId="2" applyNumberFormat="1" applyFont="1" applyFill="1" applyBorder="1" applyAlignment="1">
      <alignment horizontal="center" vertical="center" wrapText="1"/>
    </xf>
    <xf numFmtId="1" fontId="41" fillId="2" borderId="2" xfId="2" quotePrefix="1" applyNumberFormat="1" applyFont="1" applyFill="1" applyBorder="1" applyAlignment="1">
      <alignment horizontal="center" vertical="center" wrapText="1"/>
    </xf>
    <xf numFmtId="49" fontId="41" fillId="2" borderId="2" xfId="2" quotePrefix="1" applyNumberFormat="1" applyFont="1" applyFill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vertical="center" wrapText="1"/>
    </xf>
    <xf numFmtId="14" fontId="41" fillId="2" borderId="2" xfId="0" quotePrefix="1" applyNumberFormat="1" applyFont="1" applyFill="1" applyBorder="1" applyAlignment="1">
      <alignment horizontal="center" vertical="center" wrapText="1"/>
    </xf>
    <xf numFmtId="167" fontId="41" fillId="2" borderId="2" xfId="2" quotePrefix="1" applyNumberFormat="1" applyFont="1" applyFill="1" applyBorder="1" applyAlignment="1">
      <alignment horizontal="center" vertical="center" wrapText="1"/>
    </xf>
    <xf numFmtId="49" fontId="40" fillId="2" borderId="2" xfId="2" quotePrefix="1" applyNumberFormat="1" applyFont="1" applyFill="1" applyBorder="1" applyAlignment="1">
      <alignment horizontal="center" vertical="center" wrapText="1"/>
    </xf>
    <xf numFmtId="1" fontId="40" fillId="2" borderId="2" xfId="2" quotePrefix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3" fillId="0" borderId="2" xfId="0" applyNumberFormat="1" applyFont="1" applyFill="1" applyBorder="1"/>
    <xf numFmtId="0" fontId="7" fillId="8" borderId="21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1" fontId="67" fillId="0" borderId="2" xfId="2" applyNumberFormat="1" applyFont="1" applyFill="1" applyBorder="1" applyAlignment="1">
      <alignment horizontal="left" vertical="center" wrapText="1"/>
    </xf>
    <xf numFmtId="1" fontId="15" fillId="0" borderId="2" xfId="2" applyNumberFormat="1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1" fontId="36" fillId="0" borderId="2" xfId="2" applyNumberFormat="1" applyFont="1" applyFill="1" applyBorder="1" applyAlignment="1">
      <alignment horizontal="center" vertical="center" wrapText="1"/>
    </xf>
    <xf numFmtId="14" fontId="15" fillId="7" borderId="2" xfId="0" quotePrefix="1" applyNumberFormat="1" applyFont="1" applyFill="1" applyBorder="1" applyAlignment="1">
      <alignment horizontal="center" vertical="center"/>
    </xf>
    <xf numFmtId="49" fontId="39" fillId="0" borderId="2" xfId="2" applyNumberFormat="1" applyFont="1" applyFill="1" applyBorder="1" applyAlignment="1">
      <alignment horizontal="left" vertical="center" wrapText="1"/>
    </xf>
    <xf numFmtId="1" fontId="40" fillId="2" borderId="2" xfId="2" applyNumberFormat="1" applyFont="1" applyFill="1" applyBorder="1" applyAlignment="1">
      <alignment horizontal="center" vertical="center" wrapText="1"/>
    </xf>
    <xf numFmtId="1" fontId="38" fillId="0" borderId="2" xfId="2" applyNumberFormat="1" applyFont="1" applyBorder="1" applyAlignment="1">
      <alignment horizontal="left" vertical="center" wrapText="1"/>
    </xf>
    <xf numFmtId="49" fontId="38" fillId="0" borderId="2" xfId="2" applyNumberFormat="1" applyFont="1" applyBorder="1" applyAlignment="1">
      <alignment horizontal="center" vertical="center" wrapText="1"/>
    </xf>
    <xf numFmtId="1" fontId="41" fillId="0" borderId="2" xfId="2" applyNumberFormat="1" applyFont="1" applyBorder="1" applyAlignment="1">
      <alignment horizontal="center" vertical="center" wrapText="1"/>
    </xf>
    <xf numFmtId="1" fontId="41" fillId="0" borderId="2" xfId="2" applyNumberFormat="1" applyFont="1" applyFill="1" applyBorder="1" applyAlignment="1">
      <alignment horizontal="center" vertical="center" wrapText="1"/>
    </xf>
    <xf numFmtId="1" fontId="38" fillId="0" borderId="2" xfId="2" applyNumberFormat="1" applyFont="1" applyFill="1" applyBorder="1" applyAlignment="1">
      <alignment horizontal="center" vertical="center" wrapText="1"/>
    </xf>
    <xf numFmtId="2" fontId="38" fillId="0" borderId="2" xfId="3" applyNumberFormat="1" applyFont="1" applyFill="1" applyBorder="1" applyAlignment="1">
      <alignment vertical="center"/>
    </xf>
    <xf numFmtId="49" fontId="38" fillId="0" borderId="2" xfId="2" applyNumberFormat="1" applyFont="1" applyFill="1" applyBorder="1" applyAlignment="1">
      <alignment horizontal="center" vertical="center" wrapText="1"/>
    </xf>
    <xf numFmtId="49" fontId="38" fillId="0" borderId="2" xfId="2" quotePrefix="1" applyNumberFormat="1" applyFont="1" applyFill="1" applyBorder="1" applyAlignment="1">
      <alignment horizontal="center" vertical="center" wrapText="1"/>
    </xf>
    <xf numFmtId="1" fontId="67" fillId="0" borderId="0" xfId="2" applyNumberFormat="1" applyFont="1" applyFill="1" applyBorder="1" applyAlignment="1">
      <alignment horizontal="left" vertical="center" wrapText="1"/>
    </xf>
    <xf numFmtId="49" fontId="38" fillId="0" borderId="0" xfId="2" applyNumberFormat="1" applyFont="1" applyBorder="1" applyAlignment="1">
      <alignment horizontal="center" vertical="center" wrapText="1"/>
    </xf>
    <xf numFmtId="1" fontId="41" fillId="0" borderId="0" xfId="2" applyNumberFormat="1" applyFont="1" applyBorder="1" applyAlignment="1">
      <alignment horizontal="center" vertical="center" wrapText="1"/>
    </xf>
    <xf numFmtId="1" fontId="41" fillId="0" borderId="0" xfId="2" applyNumberFormat="1" applyFont="1" applyFill="1" applyBorder="1" applyAlignment="1">
      <alignment horizontal="center" vertical="center" wrapText="1"/>
    </xf>
    <xf numFmtId="1" fontId="38" fillId="0" borderId="0" xfId="2" applyNumberFormat="1" applyFont="1" applyFill="1" applyBorder="1" applyAlignment="1">
      <alignment horizontal="center" vertical="center" wrapText="1"/>
    </xf>
    <xf numFmtId="2" fontId="38" fillId="0" borderId="0" xfId="3" applyNumberFormat="1" applyFont="1" applyFill="1" applyBorder="1" applyAlignment="1">
      <alignment vertical="center"/>
    </xf>
    <xf numFmtId="49" fontId="38" fillId="0" borderId="0" xfId="2" quotePrefix="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>
      <alignment horizontal="left" vertical="center" wrapText="1"/>
    </xf>
    <xf numFmtId="49" fontId="38" fillId="0" borderId="2" xfId="2" quotePrefix="1" applyNumberFormat="1" applyFont="1" applyBorder="1" applyAlignment="1">
      <alignment horizontal="center" vertical="center" wrapText="1"/>
    </xf>
    <xf numFmtId="1" fontId="41" fillId="0" borderId="2" xfId="2" applyNumberFormat="1" applyFont="1" applyBorder="1" applyAlignment="1">
      <alignment vertical="center" wrapText="1"/>
    </xf>
    <xf numFmtId="49" fontId="41" fillId="2" borderId="2" xfId="0" quotePrefix="1" applyNumberFormat="1" applyFont="1" applyFill="1" applyBorder="1" applyAlignment="1">
      <alignment horizontal="center" vertical="center" wrapText="1"/>
    </xf>
    <xf numFmtId="167" fontId="15" fillId="2" borderId="2" xfId="0" applyNumberFormat="1" applyFont="1" applyFill="1" applyBorder="1" applyAlignment="1">
      <alignment horizontal="center" vertical="center" wrapText="1"/>
    </xf>
    <xf numFmtId="2" fontId="31" fillId="0" borderId="2" xfId="0" applyNumberFormat="1" applyFont="1" applyBorder="1" applyAlignment="1">
      <alignment horizontal="center" vertical="center" wrapText="1"/>
    </xf>
    <xf numFmtId="164" fontId="31" fillId="0" borderId="2" xfId="2" quotePrefix="1" applyNumberFormat="1" applyFont="1" applyBorder="1" applyAlignment="1">
      <alignment horizontal="center" vertical="center" wrapText="1"/>
    </xf>
    <xf numFmtId="0" fontId="56" fillId="0" borderId="2" xfId="0" applyFont="1" applyBorder="1" applyAlignment="1">
      <alignment vertical="center"/>
    </xf>
    <xf numFmtId="167" fontId="15" fillId="2" borderId="2" xfId="0" quotePrefix="1" applyNumberFormat="1" applyFont="1" applyFill="1" applyBorder="1" applyAlignment="1">
      <alignment horizontal="center" wrapText="1"/>
    </xf>
    <xf numFmtId="14" fontId="16" fillId="2" borderId="2" xfId="2" quotePrefix="1" applyNumberFormat="1" applyFont="1" applyFill="1" applyBorder="1" applyAlignment="1">
      <alignment horizontal="right" wrapText="1"/>
    </xf>
    <xf numFmtId="167" fontId="16" fillId="2" borderId="2" xfId="2" quotePrefix="1" applyNumberFormat="1" applyFont="1" applyFill="1" applyBorder="1" applyAlignment="1">
      <alignment horizont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164" fontId="31" fillId="0" borderId="2" xfId="2" applyNumberFormat="1" applyFont="1" applyBorder="1" applyAlignment="1">
      <alignment horizontal="center" vertical="center" wrapText="1"/>
    </xf>
    <xf numFmtId="0" fontId="95" fillId="5" borderId="2" xfId="17" applyFont="1" applyFill="1" applyBorder="1"/>
    <xf numFmtId="1" fontId="95" fillId="5" borderId="2" xfId="2" applyNumberFormat="1" applyFont="1" applyFill="1" applyBorder="1" applyAlignment="1">
      <alignment vertical="center" wrapText="1"/>
    </xf>
    <xf numFmtId="1" fontId="96" fillId="5" borderId="2" xfId="2" applyNumberFormat="1" applyFont="1" applyFill="1" applyBorder="1" applyAlignment="1">
      <alignment vertical="center" wrapText="1"/>
    </xf>
    <xf numFmtId="0" fontId="97" fillId="5" borderId="2" xfId="0" applyFont="1" applyFill="1" applyBorder="1" applyAlignment="1">
      <alignment vertical="center" wrapText="1"/>
    </xf>
    <xf numFmtId="14" fontId="97" fillId="5" borderId="2" xfId="0" applyNumberFormat="1" applyFont="1" applyFill="1" applyBorder="1" applyAlignment="1">
      <alignment horizontal="center" vertical="center" wrapText="1"/>
    </xf>
    <xf numFmtId="14" fontId="97" fillId="2" borderId="2" xfId="0" applyNumberFormat="1" applyFont="1" applyFill="1" applyBorder="1" applyAlignment="1">
      <alignment vertical="center" wrapText="1"/>
    </xf>
    <xf numFmtId="0" fontId="16" fillId="5" borderId="2" xfId="7" applyFont="1" applyFill="1" applyBorder="1"/>
    <xf numFmtId="0" fontId="36" fillId="5" borderId="2" xfId="18" applyFont="1" applyFill="1" applyBorder="1"/>
    <xf numFmtId="2" fontId="36" fillId="5" borderId="2" xfId="9" applyNumberFormat="1" applyFont="1" applyFill="1" applyBorder="1"/>
    <xf numFmtId="1" fontId="36" fillId="5" borderId="2" xfId="2" applyNumberFormat="1" applyFont="1" applyFill="1" applyBorder="1" applyAlignment="1">
      <alignment vertical="center" wrapText="1"/>
    </xf>
    <xf numFmtId="17" fontId="15" fillId="5" borderId="2" xfId="11" quotePrefix="1" applyNumberFormat="1" applyFont="1" applyFill="1" applyBorder="1"/>
    <xf numFmtId="17" fontId="15" fillId="5" borderId="2" xfId="19" quotePrefix="1" applyNumberFormat="1" applyFont="1" applyFill="1" applyBorder="1"/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7" applyFont="1" applyBorder="1"/>
    <xf numFmtId="49" fontId="16" fillId="0" borderId="2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/>
    </xf>
    <xf numFmtId="14" fontId="31" fillId="2" borderId="2" xfId="0" applyNumberFormat="1" applyFont="1" applyFill="1" applyBorder="1" applyAlignment="1">
      <alignment horizontal="center" vertical="center"/>
    </xf>
    <xf numFmtId="14" fontId="31" fillId="2" borderId="2" xfId="0" applyNumberFormat="1" applyFont="1" applyFill="1" applyBorder="1" applyAlignment="1">
      <alignment horizontal="center" vertical="center" wrapText="1"/>
    </xf>
    <xf numFmtId="49" fontId="40" fillId="2" borderId="2" xfId="0" quotePrefix="1" applyNumberFormat="1" applyFont="1" applyFill="1" applyBorder="1" applyAlignment="1">
      <alignment horizontal="center" vertical="center" wrapText="1"/>
    </xf>
    <xf numFmtId="1" fontId="38" fillId="0" borderId="2" xfId="2" applyNumberFormat="1" applyFont="1" applyBorder="1" applyAlignment="1">
      <alignment horizontal="center" vertical="center" wrapText="1"/>
    </xf>
    <xf numFmtId="0" fontId="22" fillId="2" borderId="2" xfId="0" quotePrefix="1" applyNumberFormat="1" applyFont="1" applyFill="1" applyBorder="1" applyAlignment="1">
      <alignment horizontal="center" vertical="center" wrapText="1"/>
    </xf>
    <xf numFmtId="1" fontId="15" fillId="0" borderId="2" xfId="2" quotePrefix="1" applyNumberFormat="1" applyFont="1" applyBorder="1" applyAlignment="1">
      <alignment horizontal="center" vertical="center" wrapText="1"/>
    </xf>
    <xf numFmtId="1" fontId="15" fillId="0" borderId="21" xfId="2" quotePrefix="1" applyNumberFormat="1" applyFont="1" applyBorder="1" applyAlignment="1">
      <alignment horizontal="center" vertical="center" wrapText="1"/>
    </xf>
    <xf numFmtId="49" fontId="98" fillId="0" borderId="2" xfId="0" quotePrefix="1" applyNumberFormat="1" applyFont="1" applyBorder="1" applyAlignment="1">
      <alignment horizontal="center"/>
    </xf>
    <xf numFmtId="0" fontId="8" fillId="2" borderId="2" xfId="0" applyNumberFormat="1" applyFont="1" applyFill="1" applyBorder="1"/>
    <xf numFmtId="0" fontId="15" fillId="0" borderId="2" xfId="0" applyFont="1" applyFill="1" applyBorder="1" applyAlignment="1">
      <alignment horizontal="left" vertical="center" wrapText="1"/>
    </xf>
    <xf numFmtId="14" fontId="15" fillId="0" borderId="2" xfId="0" quotePrefix="1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14" fontId="15" fillId="0" borderId="2" xfId="0" quotePrefix="1" applyNumberFormat="1" applyFont="1" applyBorder="1" applyAlignment="1">
      <alignment horizontal="center" vertical="center"/>
    </xf>
    <xf numFmtId="0" fontId="31" fillId="2" borderId="2" xfId="0" applyFont="1" applyFill="1" applyBorder="1" applyAlignment="1">
      <alignment horizontal="left" vertical="center" wrapText="1"/>
    </xf>
    <xf numFmtId="14" fontId="31" fillId="2" borderId="2" xfId="0" quotePrefix="1" applyNumberFormat="1" applyFont="1" applyFill="1" applyBorder="1" applyAlignment="1">
      <alignment horizontal="center" vertical="center"/>
    </xf>
    <xf numFmtId="3" fontId="31" fillId="2" borderId="2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vertical="center" wrapText="1"/>
    </xf>
    <xf numFmtId="49" fontId="15" fillId="2" borderId="2" xfId="2" quotePrefix="1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/>
    </xf>
    <xf numFmtId="1" fontId="15" fillId="0" borderId="2" xfId="2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vertical="center"/>
    </xf>
    <xf numFmtId="0" fontId="15" fillId="2" borderId="2" xfId="0" quotePrefix="1" applyNumberFormat="1" applyFont="1" applyFill="1" applyBorder="1" applyAlignment="1">
      <alignment horizontal="center" vertical="center" wrapText="1"/>
    </xf>
    <xf numFmtId="1" fontId="15" fillId="0" borderId="2" xfId="2" quotePrefix="1" applyNumberFormat="1" applyFont="1" applyFill="1" applyBorder="1" applyAlignment="1">
      <alignment horizontal="center" vertical="center" wrapText="1"/>
    </xf>
    <xf numFmtId="1" fontId="7" fillId="0" borderId="23" xfId="2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49" fontId="15" fillId="3" borderId="0" xfId="0" applyNumberFormat="1" applyFont="1" applyFill="1" applyBorder="1" applyAlignment="1">
      <alignment vertical="center" wrapText="1"/>
    </xf>
    <xf numFmtId="0" fontId="15" fillId="3" borderId="0" xfId="0" applyFont="1" applyFill="1" applyBorder="1" applyAlignment="1">
      <alignment horizontal="center" vertical="center" wrapText="1"/>
    </xf>
    <xf numFmtId="49" fontId="15" fillId="2" borderId="0" xfId="0" quotePrefix="1" applyNumberFormat="1" applyFont="1" applyFill="1" applyBorder="1" applyAlignment="1">
      <alignment horizontal="center" vertical="center" wrapText="1"/>
    </xf>
    <xf numFmtId="1" fontId="15" fillId="3" borderId="0" xfId="0" applyNumberFormat="1" applyFont="1" applyFill="1" applyBorder="1" applyAlignment="1">
      <alignment horizontal="center" vertical="center"/>
    </xf>
    <xf numFmtId="1" fontId="15" fillId="0" borderId="0" xfId="2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vertical="center"/>
    </xf>
    <xf numFmtId="0" fontId="15" fillId="2" borderId="0" xfId="0" quotePrefix="1" applyNumberFormat="1" applyFont="1" applyFill="1" applyBorder="1" applyAlignment="1">
      <alignment horizontal="center" vertical="center" wrapText="1"/>
    </xf>
    <xf numFmtId="1" fontId="15" fillId="0" borderId="0" xfId="2" quotePrefix="1" applyNumberFormat="1" applyFont="1" applyFill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vertical="center" wrapText="1"/>
    </xf>
    <xf numFmtId="1" fontId="15" fillId="3" borderId="2" xfId="0" applyNumberFormat="1" applyFont="1" applyFill="1" applyBorder="1" applyAlignment="1">
      <alignment horizontal="left" vertical="center" wrapText="1"/>
    </xf>
    <xf numFmtId="1" fontId="16" fillId="2" borderId="7" xfId="0" applyNumberFormat="1" applyFont="1" applyFill="1" applyBorder="1" applyAlignment="1">
      <alignment horizontal="left" vertical="center" wrapText="1"/>
    </xf>
    <xf numFmtId="0" fontId="33" fillId="7" borderId="7" xfId="0" applyFont="1" applyFill="1" applyBorder="1"/>
    <xf numFmtId="49" fontId="33" fillId="2" borderId="7" xfId="0" applyNumberFormat="1" applyFont="1" applyFill="1" applyBorder="1" applyAlignment="1">
      <alignment horizontal="center" vertical="center" wrapText="1"/>
    </xf>
    <xf numFmtId="0" fontId="79" fillId="2" borderId="7" xfId="0" applyFont="1" applyFill="1" applyBorder="1" applyAlignment="1">
      <alignment horizontal="center" vertical="center"/>
    </xf>
    <xf numFmtId="49" fontId="79" fillId="2" borderId="7" xfId="0" applyNumberFormat="1" applyFont="1" applyFill="1" applyBorder="1" applyAlignment="1">
      <alignment horizontal="center" vertical="center"/>
    </xf>
    <xf numFmtId="1" fontId="33" fillId="2" borderId="7" xfId="0" applyNumberFormat="1" applyFont="1" applyFill="1" applyBorder="1" applyAlignment="1">
      <alignment horizontal="left" vertical="center" wrapText="1"/>
    </xf>
    <xf numFmtId="49" fontId="79" fillId="2" borderId="9" xfId="0" quotePrefix="1" applyNumberFormat="1" applyFont="1" applyFill="1" applyBorder="1" applyAlignment="1">
      <alignment horizontal="center" vertical="center" wrapText="1"/>
    </xf>
    <xf numFmtId="0" fontId="80" fillId="7" borderId="25" xfId="0" applyFont="1" applyFill="1" applyBorder="1" applyAlignment="1">
      <alignment horizontal="center"/>
    </xf>
    <xf numFmtId="0" fontId="79" fillId="0" borderId="6" xfId="0" applyFont="1" applyBorder="1" applyAlignment="1">
      <alignment horizontal="center"/>
    </xf>
    <xf numFmtId="2" fontId="79" fillId="0" borderId="6" xfId="0" applyNumberFormat="1" applyFont="1" applyBorder="1" applyAlignment="1">
      <alignment horizontal="center"/>
    </xf>
    <xf numFmtId="0" fontId="80" fillId="7" borderId="2" xfId="0" applyFont="1" applyFill="1" applyBorder="1" applyAlignment="1">
      <alignment horizontal="center"/>
    </xf>
    <xf numFmtId="0" fontId="79" fillId="0" borderId="2" xfId="0" applyFont="1" applyBorder="1" applyAlignment="1">
      <alignment horizontal="center"/>
    </xf>
    <xf numFmtId="2" fontId="79" fillId="0" borderId="2" xfId="0" applyNumberFormat="1" applyFont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14" fontId="16" fillId="0" borderId="2" xfId="0" applyNumberFormat="1" applyFont="1" applyBorder="1"/>
    <xf numFmtId="0" fontId="16" fillId="2" borderId="2" xfId="0" quotePrefix="1" applyNumberFormat="1" applyFont="1" applyFill="1" applyBorder="1" applyAlignment="1">
      <alignment horizontal="center" vertical="center" wrapText="1"/>
    </xf>
    <xf numFmtId="1" fontId="99" fillId="0" borderId="2" xfId="2" applyNumberFormat="1" applyFont="1" applyBorder="1" applyAlignment="1">
      <alignment horizontal="center" vertical="center" wrapText="1"/>
    </xf>
    <xf numFmtId="2" fontId="99" fillId="0" borderId="2" xfId="2" applyNumberFormat="1" applyFont="1" applyBorder="1" applyAlignment="1">
      <alignment horizontal="center" vertical="center" wrapText="1"/>
    </xf>
    <xf numFmtId="14" fontId="16" fillId="2" borderId="2" xfId="0" applyNumberFormat="1" applyFont="1" applyFill="1" applyBorder="1"/>
    <xf numFmtId="1" fontId="16" fillId="2" borderId="4" xfId="2" applyNumberFormat="1" applyFont="1" applyFill="1" applyBorder="1" applyAlignment="1">
      <alignment horizontal="left" vertical="center" wrapText="1"/>
    </xf>
    <xf numFmtId="14" fontId="15" fillId="2" borderId="4" xfId="2" applyNumberFormat="1" applyFont="1" applyFill="1" applyBorder="1" applyAlignment="1">
      <alignment horizontal="center" vertical="center" wrapText="1"/>
    </xf>
    <xf numFmtId="1" fontId="16" fillId="2" borderId="4" xfId="2" applyNumberFormat="1" applyFont="1" applyFill="1" applyBorder="1" applyAlignment="1">
      <alignment horizontal="center" vertical="center" wrapText="1"/>
    </xf>
    <xf numFmtId="14" fontId="16" fillId="2" borderId="2" xfId="0" quotePrefix="1" applyNumberFormat="1" applyFont="1" applyFill="1" applyBorder="1" applyAlignment="1">
      <alignment horizontal="center" wrapText="1"/>
    </xf>
    <xf numFmtId="2" fontId="16" fillId="2" borderId="4" xfId="2" applyNumberFormat="1" applyFont="1" applyFill="1" applyBorder="1" applyAlignment="1">
      <alignment horizontal="center" vertical="center" wrapText="1"/>
    </xf>
    <xf numFmtId="167" fontId="33" fillId="2" borderId="4" xfId="2" quotePrefix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/>
    </xf>
    <xf numFmtId="0" fontId="16" fillId="8" borderId="2" xfId="0" applyFont="1" applyFill="1" applyBorder="1" applyAlignment="1">
      <alignment vertical="center"/>
    </xf>
    <xf numFmtId="14" fontId="16" fillId="8" borderId="2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167" fontId="16" fillId="8" borderId="2" xfId="0" quotePrefix="1" applyNumberFormat="1" applyFont="1" applyFill="1" applyBorder="1" applyAlignment="1">
      <alignment horizontal="center" vertical="center"/>
    </xf>
    <xf numFmtId="49" fontId="22" fillId="8" borderId="2" xfId="0" quotePrefix="1" applyNumberFormat="1" applyFont="1" applyFill="1" applyBorder="1" applyAlignment="1">
      <alignment horizontal="center" vertical="center"/>
    </xf>
    <xf numFmtId="14" fontId="16" fillId="8" borderId="2" xfId="0" quotePrefix="1" applyNumberFormat="1" applyFont="1" applyFill="1" applyBorder="1" applyAlignment="1">
      <alignment horizontal="center" vertical="center"/>
    </xf>
    <xf numFmtId="0" fontId="100" fillId="2" borderId="2" xfId="0" applyFont="1" applyFill="1" applyBorder="1" applyAlignment="1">
      <alignment horizontal="center"/>
    </xf>
    <xf numFmtId="0" fontId="35" fillId="0" borderId="2" xfId="0" applyNumberFormat="1" applyFont="1" applyFill="1" applyBorder="1" applyAlignment="1">
      <alignment vertical="center"/>
    </xf>
    <xf numFmtId="1" fontId="35" fillId="0" borderId="2" xfId="2" applyNumberFormat="1" applyFont="1" applyFill="1" applyBorder="1" applyAlignment="1">
      <alignment horizontal="center" vertical="center" wrapText="1"/>
    </xf>
    <xf numFmtId="0" fontId="35" fillId="0" borderId="2" xfId="0" quotePrefix="1" applyNumberFormat="1" applyFont="1" applyFill="1" applyBorder="1" applyAlignment="1">
      <alignment horizontal="center" vertical="center"/>
    </xf>
    <xf numFmtId="49" fontId="35" fillId="0" borderId="2" xfId="0" applyNumberFormat="1" applyFont="1" applyFill="1" applyBorder="1" applyAlignment="1">
      <alignment horizontal="center" vertical="center" wrapText="1"/>
    </xf>
    <xf numFmtId="0" fontId="36" fillId="0" borderId="2" xfId="2" applyNumberFormat="1" applyFont="1" applyFill="1" applyBorder="1" applyAlignment="1">
      <alignment horizontal="center" vertical="center" wrapText="1"/>
    </xf>
    <xf numFmtId="2" fontId="35" fillId="0" borderId="2" xfId="2" applyNumberFormat="1" applyFont="1" applyFill="1" applyBorder="1" applyAlignment="1">
      <alignment horizontal="center" vertical="center" wrapText="1"/>
    </xf>
    <xf numFmtId="49" fontId="35" fillId="0" borderId="2" xfId="0" applyNumberFormat="1" applyFont="1" applyBorder="1" applyAlignment="1">
      <alignment horizontal="center" vertical="center" wrapText="1"/>
    </xf>
    <xf numFmtId="49" fontId="35" fillId="0" borderId="2" xfId="2" applyNumberFormat="1" applyFont="1" applyBorder="1" applyAlignment="1">
      <alignment horizontal="center" vertical="center" wrapText="1"/>
    </xf>
    <xf numFmtId="0" fontId="100" fillId="2" borderId="2" xfId="0" applyFont="1" applyFill="1" applyBorder="1"/>
    <xf numFmtId="0" fontId="100" fillId="2" borderId="0" xfId="0" applyFont="1" applyFill="1"/>
    <xf numFmtId="0" fontId="36" fillId="0" borderId="2" xfId="0" applyFont="1" applyBorder="1" applyAlignment="1">
      <alignment horizontal="left" vertical="center"/>
    </xf>
    <xf numFmtId="0" fontId="36" fillId="0" borderId="2" xfId="2" applyFont="1" applyBorder="1" applyAlignment="1">
      <alignment horizontal="center" vertical="center" wrapText="1"/>
    </xf>
    <xf numFmtId="0" fontId="93" fillId="0" borderId="2" xfId="2" quotePrefix="1" applyFont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center"/>
    </xf>
    <xf numFmtId="0" fontId="36" fillId="2" borderId="2" xfId="2" quotePrefix="1" applyFont="1" applyFill="1" applyBorder="1" applyAlignment="1">
      <alignment horizontal="center" vertical="center" wrapText="1"/>
    </xf>
    <xf numFmtId="0" fontId="36" fillId="0" borderId="2" xfId="0" applyNumberFormat="1" applyFont="1" applyBorder="1" applyAlignment="1">
      <alignment horizontal="left" vertical="center"/>
    </xf>
    <xf numFmtId="0" fontId="36" fillId="0" borderId="2" xfId="2" quotePrefix="1" applyNumberFormat="1" applyFont="1" applyBorder="1" applyAlignment="1">
      <alignment horizontal="center" vertical="center" wrapText="1"/>
    </xf>
    <xf numFmtId="0" fontId="36" fillId="0" borderId="2" xfId="2" applyNumberFormat="1" applyFont="1" applyBorder="1" applyAlignment="1">
      <alignment horizontal="center" vertical="center" wrapText="1"/>
    </xf>
    <xf numFmtId="0" fontId="64" fillId="2" borderId="2" xfId="0" applyNumberFormat="1" applyFont="1" applyFill="1" applyBorder="1" applyAlignment="1">
      <alignment horizontal="center" vertical="center"/>
    </xf>
    <xf numFmtId="0" fontId="36" fillId="2" borderId="2" xfId="2" quotePrefix="1" applyNumberFormat="1" applyFont="1" applyFill="1" applyBorder="1" applyAlignment="1">
      <alignment horizontal="center" vertical="center" wrapText="1"/>
    </xf>
    <xf numFmtId="0" fontId="36" fillId="2" borderId="2" xfId="0" applyNumberFormat="1" applyFont="1" applyFill="1" applyBorder="1" applyAlignment="1">
      <alignment horizontal="left" vertical="center"/>
    </xf>
    <xf numFmtId="49" fontId="36" fillId="2" borderId="2" xfId="0" quotePrefix="1" applyNumberFormat="1" applyFont="1" applyFill="1" applyBorder="1" applyAlignment="1">
      <alignment vertical="center" wrapText="1"/>
    </xf>
    <xf numFmtId="0" fontId="36" fillId="2" borderId="2" xfId="2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/>
    </xf>
    <xf numFmtId="0" fontId="49" fillId="0" borderId="0" xfId="0" applyFont="1"/>
    <xf numFmtId="0" fontId="101" fillId="0" borderId="0" xfId="0" applyFont="1"/>
    <xf numFmtId="0" fontId="102" fillId="0" borderId="0" xfId="0" applyFont="1"/>
    <xf numFmtId="0" fontId="12" fillId="0" borderId="33" xfId="0" applyFont="1" applyFill="1" applyBorder="1" applyAlignment="1">
      <alignment horizontal="left" vertical="center"/>
    </xf>
    <xf numFmtId="0" fontId="94" fillId="0" borderId="0" xfId="0" applyFont="1"/>
    <xf numFmtId="0" fontId="9" fillId="0" borderId="0" xfId="0" applyFont="1"/>
    <xf numFmtId="0" fontId="103" fillId="2" borderId="0" xfId="0" applyFont="1" applyFill="1" applyAlignment="1">
      <alignment horizontal="center"/>
    </xf>
    <xf numFmtId="0" fontId="41" fillId="2" borderId="21" xfId="0" applyFont="1" applyFill="1" applyBorder="1" applyAlignment="1">
      <alignment horizontal="center" vertical="center" wrapText="1"/>
    </xf>
    <xf numFmtId="49" fontId="41" fillId="2" borderId="2" xfId="0" applyNumberFormat="1" applyFont="1" applyFill="1" applyBorder="1" applyAlignment="1">
      <alignment horizontal="center" vertical="center" wrapText="1"/>
    </xf>
    <xf numFmtId="0" fontId="105" fillId="2" borderId="21" xfId="0" applyFont="1" applyFill="1" applyBorder="1" applyAlignment="1">
      <alignment horizontal="center" vertical="center" wrapText="1"/>
    </xf>
    <xf numFmtId="0" fontId="105" fillId="2" borderId="2" xfId="0" applyFont="1" applyFill="1" applyBorder="1" applyAlignment="1">
      <alignment horizontal="center" vertical="center" wrapText="1"/>
    </xf>
    <xf numFmtId="0" fontId="106" fillId="2" borderId="21" xfId="0" applyFont="1" applyFill="1" applyBorder="1" applyAlignment="1">
      <alignment horizontal="center" vertical="center" wrapText="1"/>
    </xf>
    <xf numFmtId="0" fontId="106" fillId="2" borderId="2" xfId="0" applyFont="1" applyFill="1" applyBorder="1" applyAlignment="1">
      <alignment horizontal="center" vertical="center" wrapText="1"/>
    </xf>
    <xf numFmtId="1" fontId="33" fillId="2" borderId="21" xfId="2" quotePrefix="1" applyNumberFormat="1" applyFont="1" applyFill="1" applyBorder="1" applyAlignment="1">
      <alignment horizontal="center" vertical="center" wrapText="1"/>
    </xf>
    <xf numFmtId="1" fontId="33" fillId="2" borderId="2" xfId="2" quotePrefix="1" applyNumberFormat="1" applyFont="1" applyFill="1" applyBorder="1" applyAlignment="1">
      <alignment horizontal="center" vertical="center" wrapText="1"/>
    </xf>
    <xf numFmtId="49" fontId="33" fillId="2" borderId="21" xfId="0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1" fontId="76" fillId="2" borderId="21" xfId="2" quotePrefix="1" applyNumberFormat="1" applyFont="1" applyFill="1" applyBorder="1" applyAlignment="1">
      <alignment horizontal="right" wrapText="1"/>
    </xf>
    <xf numFmtId="0" fontId="76" fillId="2" borderId="2" xfId="0" applyFont="1" applyFill="1" applyBorder="1" applyAlignment="1">
      <alignment horizontal="center" vertical="center" wrapText="1"/>
    </xf>
    <xf numFmtId="49" fontId="33" fillId="2" borderId="2" xfId="0" applyNumberFormat="1" applyFont="1" applyFill="1" applyBorder="1" applyAlignment="1">
      <alignment horizontal="right" vertical="center" wrapText="1" indent="1"/>
    </xf>
    <xf numFmtId="49" fontId="33" fillId="2" borderId="2" xfId="0" quotePrefix="1" applyNumberFormat="1" applyFont="1" applyFill="1" applyBorder="1" applyAlignment="1">
      <alignment horizontal="right" vertical="center" wrapText="1" indent="1"/>
    </xf>
    <xf numFmtId="49" fontId="33" fillId="2" borderId="21" xfId="0" quotePrefix="1" applyNumberFormat="1" applyFont="1" applyFill="1" applyBorder="1" applyAlignment="1">
      <alignment horizontal="right" vertical="center" wrapText="1" indent="1"/>
    </xf>
    <xf numFmtId="1" fontId="107" fillId="2" borderId="21" xfId="2" quotePrefix="1" applyNumberFormat="1" applyFont="1" applyFill="1" applyBorder="1" applyAlignment="1">
      <alignment horizontal="right" wrapText="1"/>
    </xf>
    <xf numFmtId="49" fontId="33" fillId="8" borderId="21" xfId="0" quotePrefix="1" applyNumberFormat="1" applyFont="1" applyFill="1" applyBorder="1" applyAlignment="1">
      <alignment horizontal="center" vertical="center"/>
    </xf>
    <xf numFmtId="14" fontId="33" fillId="8" borderId="2" xfId="0" quotePrefix="1" applyNumberFormat="1" applyFont="1" applyFill="1" applyBorder="1" applyAlignment="1">
      <alignment horizontal="center" vertical="center"/>
    </xf>
    <xf numFmtId="14" fontId="33" fillId="8" borderId="2" xfId="0" applyNumberFormat="1" applyFont="1" applyFill="1" applyBorder="1" applyAlignment="1">
      <alignment horizontal="center" vertical="center"/>
    </xf>
    <xf numFmtId="49" fontId="33" fillId="8" borderId="2" xfId="0" quotePrefix="1" applyNumberFormat="1" applyFont="1" applyFill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/>
    </xf>
    <xf numFmtId="49" fontId="76" fillId="2" borderId="21" xfId="0" quotePrefix="1" applyNumberFormat="1" applyFont="1" applyFill="1" applyBorder="1" applyAlignment="1">
      <alignment horizontal="center" vertical="center" wrapText="1"/>
    </xf>
    <xf numFmtId="49" fontId="33" fillId="0" borderId="2" xfId="2" quotePrefix="1" applyNumberFormat="1" applyFont="1" applyBorder="1" applyAlignment="1">
      <alignment horizontal="center" vertical="center" wrapText="1"/>
    </xf>
    <xf numFmtId="1" fontId="33" fillId="0" borderId="2" xfId="2" quotePrefix="1" applyNumberFormat="1" applyFont="1" applyBorder="1" applyAlignment="1">
      <alignment horizontal="center" vertical="center" wrapText="1"/>
    </xf>
    <xf numFmtId="49" fontId="33" fillId="2" borderId="2" xfId="2" quotePrefix="1" applyNumberFormat="1" applyFont="1" applyFill="1" applyBorder="1" applyAlignment="1">
      <alignment horizontal="center" vertical="center" wrapText="1"/>
    </xf>
    <xf numFmtId="49" fontId="33" fillId="2" borderId="2" xfId="0" applyNumberFormat="1" applyFont="1" applyFill="1" applyBorder="1" applyAlignment="1">
      <alignment horizontal="center" vertical="center" wrapText="1"/>
    </xf>
    <xf numFmtId="1" fontId="33" fillId="0" borderId="21" xfId="2" quotePrefix="1" applyNumberFormat="1" applyFont="1" applyBorder="1" applyAlignment="1">
      <alignment horizontal="center" vertical="center" wrapText="1"/>
    </xf>
    <xf numFmtId="49" fontId="33" fillId="2" borderId="21" xfId="0" quotePrefix="1" applyNumberFormat="1" applyFont="1" applyFill="1" applyBorder="1" applyAlignment="1">
      <alignment horizontal="center" vertical="center" wrapText="1"/>
    </xf>
    <xf numFmtId="164" fontId="108" fillId="2" borderId="21" xfId="0" applyNumberFormat="1" applyFont="1" applyFill="1" applyBorder="1" applyAlignment="1">
      <alignment horizontal="center" vertical="center"/>
    </xf>
    <xf numFmtId="0" fontId="109" fillId="2" borderId="2" xfId="0" applyFont="1" applyFill="1" applyBorder="1"/>
    <xf numFmtId="49" fontId="33" fillId="0" borderId="21" xfId="4" quotePrefix="1" applyNumberFormat="1" applyFont="1" applyBorder="1" applyAlignment="1">
      <alignment horizontal="center" vertical="center" wrapText="1"/>
    </xf>
    <xf numFmtId="2" fontId="33" fillId="0" borderId="2" xfId="2" quotePrefix="1" applyNumberFormat="1" applyFont="1" applyBorder="1" applyAlignment="1">
      <alignment horizontal="center" vertical="center" wrapText="1"/>
    </xf>
    <xf numFmtId="2" fontId="33" fillId="2" borderId="21" xfId="2" quotePrefix="1" applyNumberFormat="1" applyFont="1" applyFill="1" applyBorder="1" applyAlignment="1">
      <alignment horizontal="center" vertical="center" wrapText="1"/>
    </xf>
    <xf numFmtId="0" fontId="33" fillId="2" borderId="2" xfId="4" quotePrefix="1" applyFont="1" applyFill="1" applyBorder="1" applyAlignment="1">
      <alignment horizontal="center" vertical="center" wrapText="1"/>
    </xf>
    <xf numFmtId="49" fontId="33" fillId="2" borderId="2" xfId="4" quotePrefix="1" applyNumberFormat="1" applyFont="1" applyFill="1" applyBorder="1" applyAlignment="1">
      <alignment horizontal="center" vertical="center" wrapText="1"/>
    </xf>
    <xf numFmtId="49" fontId="33" fillId="2" borderId="21" xfId="4" quotePrefix="1" applyNumberFormat="1" applyFont="1" applyFill="1" applyBorder="1" applyAlignment="1">
      <alignment horizontal="center" vertical="center" wrapText="1"/>
    </xf>
    <xf numFmtId="0" fontId="76" fillId="2" borderId="21" xfId="16" quotePrefix="1" applyFont="1" applyFill="1" applyBorder="1" applyAlignment="1">
      <alignment horizontal="center" vertical="center" wrapText="1"/>
    </xf>
    <xf numFmtId="49" fontId="33" fillId="2" borderId="21" xfId="2" quotePrefix="1" applyNumberFormat="1" applyFont="1" applyFill="1" applyBorder="1" applyAlignment="1">
      <alignment horizontal="center" vertical="center" wrapText="1"/>
    </xf>
    <xf numFmtId="164" fontId="33" fillId="0" borderId="2" xfId="2" quotePrefix="1" applyNumberFormat="1" applyFont="1" applyBorder="1" applyAlignment="1">
      <alignment horizontal="center" vertical="center" wrapText="1"/>
    </xf>
    <xf numFmtId="164" fontId="76" fillId="2" borderId="21" xfId="0" quotePrefix="1" applyNumberFormat="1" applyFont="1" applyFill="1" applyBorder="1" applyAlignment="1">
      <alignment horizontal="center"/>
    </xf>
    <xf numFmtId="49" fontId="33" fillId="5" borderId="2" xfId="0" applyNumberFormat="1" applyFont="1" applyFill="1" applyBorder="1" applyAlignment="1">
      <alignment vertical="center" wrapText="1"/>
    </xf>
    <xf numFmtId="14" fontId="33" fillId="5" borderId="2" xfId="0" applyNumberFormat="1" applyFont="1" applyFill="1" applyBorder="1" applyAlignment="1">
      <alignment vertical="center" wrapText="1"/>
    </xf>
    <xf numFmtId="49" fontId="76" fillId="2" borderId="21" xfId="0" applyNumberFormat="1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vertical="center"/>
    </xf>
    <xf numFmtId="49" fontId="33" fillId="0" borderId="21" xfId="2" quotePrefix="1" applyNumberFormat="1" applyFont="1" applyBorder="1" applyAlignment="1">
      <alignment horizontal="center" vertical="center" wrapText="1"/>
    </xf>
    <xf numFmtId="49" fontId="33" fillId="0" borderId="31" xfId="2" quotePrefix="1" applyNumberFormat="1" applyFont="1" applyBorder="1" applyAlignment="1">
      <alignment horizontal="center" vertical="center" wrapText="1"/>
    </xf>
    <xf numFmtId="49" fontId="73" fillId="0" borderId="21" xfId="2" quotePrefix="1" applyNumberFormat="1" applyFont="1" applyBorder="1" applyAlignment="1">
      <alignment horizontal="center" vertical="center" wrapText="1"/>
    </xf>
    <xf numFmtId="49" fontId="73" fillId="0" borderId="2" xfId="2" quotePrefix="1" applyNumberFormat="1" applyFont="1" applyBorder="1" applyAlignment="1">
      <alignment horizontal="center" vertical="center" wrapText="1"/>
    </xf>
    <xf numFmtId="1" fontId="73" fillId="0" borderId="2" xfId="2" quotePrefix="1" applyNumberFormat="1" applyFont="1" applyBorder="1" applyAlignment="1">
      <alignment horizontal="center" vertical="center" wrapText="1"/>
    </xf>
    <xf numFmtId="0" fontId="33" fillId="2" borderId="2" xfId="0" applyFont="1" applyFill="1" applyBorder="1" applyAlignment="1">
      <alignment vertical="center" wrapText="1"/>
    </xf>
    <xf numFmtId="0" fontId="33" fillId="2" borderId="9" xfId="0" quotePrefix="1" applyFont="1" applyFill="1" applyBorder="1" applyAlignment="1">
      <alignment horizontal="center" vertical="center" wrapText="1"/>
    </xf>
    <xf numFmtId="14" fontId="33" fillId="2" borderId="2" xfId="0" quotePrefix="1" applyNumberFormat="1" applyFont="1" applyFill="1" applyBorder="1" applyAlignment="1">
      <alignment horizontal="center" vertical="center" wrapText="1"/>
    </xf>
    <xf numFmtId="0" fontId="33" fillId="2" borderId="2" xfId="0" quotePrefix="1" applyFont="1" applyFill="1" applyBorder="1" applyAlignment="1">
      <alignment horizontal="center" vertical="center" wrapText="1"/>
    </xf>
    <xf numFmtId="14" fontId="110" fillId="2" borderId="21" xfId="0" quotePrefix="1" applyNumberFormat="1" applyFont="1" applyFill="1" applyBorder="1" applyAlignment="1">
      <alignment horizontal="center" vertical="center" wrapText="1"/>
    </xf>
    <xf numFmtId="49" fontId="33" fillId="2" borderId="25" xfId="2" quotePrefix="1" applyNumberFormat="1" applyFont="1" applyFill="1" applyBorder="1" applyAlignment="1">
      <alignment horizontal="center" vertical="center" wrapText="1"/>
    </xf>
    <xf numFmtId="17" fontId="33" fillId="2" borderId="2" xfId="0" quotePrefix="1" applyNumberFormat="1" applyFont="1" applyFill="1" applyBorder="1" applyAlignment="1">
      <alignment horizontal="center" vertical="center" wrapText="1"/>
    </xf>
    <xf numFmtId="17" fontId="33" fillId="2" borderId="21" xfId="0" quotePrefix="1" applyNumberFormat="1" applyFont="1" applyFill="1" applyBorder="1" applyAlignment="1">
      <alignment horizontal="center" vertical="center" wrapText="1"/>
    </xf>
    <xf numFmtId="49" fontId="33" fillId="2" borderId="21" xfId="3" applyNumberFormat="1" applyFont="1" applyFill="1" applyBorder="1" applyAlignment="1">
      <alignment horizontal="center" vertical="center" wrapText="1"/>
    </xf>
    <xf numFmtId="49" fontId="33" fillId="2" borderId="21" xfId="0" applyNumberFormat="1" applyFont="1" applyFill="1" applyBorder="1" applyAlignment="1">
      <alignment horizontal="center"/>
    </xf>
    <xf numFmtId="49" fontId="33" fillId="2" borderId="2" xfId="2" applyNumberFormat="1" applyFont="1" applyFill="1" applyBorder="1" applyAlignment="1">
      <alignment horizontal="center" vertical="center" wrapText="1"/>
    </xf>
    <xf numFmtId="2" fontId="33" fillId="2" borderId="2" xfId="2" quotePrefix="1" applyNumberFormat="1" applyFont="1" applyFill="1" applyBorder="1" applyAlignment="1">
      <alignment horizontal="center" vertical="center" wrapText="1"/>
    </xf>
    <xf numFmtId="0" fontId="111" fillId="2" borderId="2" xfId="0" applyFont="1" applyFill="1" applyBorder="1"/>
    <xf numFmtId="164" fontId="33" fillId="2" borderId="2" xfId="2" applyNumberFormat="1" applyFont="1" applyFill="1" applyBorder="1" applyAlignment="1">
      <alignment horizontal="center" vertical="center" wrapText="1"/>
    </xf>
    <xf numFmtId="49" fontId="33" fillId="0" borderId="21" xfId="0" applyNumberFormat="1" applyFont="1" applyBorder="1" applyAlignment="1">
      <alignment horizontal="center" vertical="center"/>
    </xf>
    <xf numFmtId="0" fontId="111" fillId="2" borderId="21" xfId="0" applyFont="1" applyFill="1" applyBorder="1"/>
    <xf numFmtId="49" fontId="33" fillId="0" borderId="21" xfId="0" applyNumberFormat="1" applyFont="1" applyBorder="1" applyAlignment="1">
      <alignment horizontal="center" vertical="center" wrapText="1"/>
    </xf>
    <xf numFmtId="49" fontId="111" fillId="2" borderId="21" xfId="0" applyNumberFormat="1" applyFont="1" applyFill="1" applyBorder="1"/>
    <xf numFmtId="49" fontId="33" fillId="2" borderId="21" xfId="0" applyNumberFormat="1" applyFont="1" applyFill="1" applyBorder="1"/>
    <xf numFmtId="0" fontId="33" fillId="2" borderId="2" xfId="0" applyFont="1" applyFill="1" applyBorder="1"/>
    <xf numFmtId="49" fontId="76" fillId="2" borderId="21" xfId="0" applyNumberFormat="1" applyFont="1" applyFill="1" applyBorder="1"/>
    <xf numFmtId="0" fontId="76" fillId="2" borderId="2" xfId="0" applyFont="1" applyFill="1" applyBorder="1"/>
    <xf numFmtId="49" fontId="33" fillId="2" borderId="9" xfId="0" quotePrefix="1" applyNumberFormat="1" applyFont="1" applyFill="1" applyBorder="1" applyAlignment="1">
      <alignment horizontal="center" vertical="center" wrapText="1"/>
    </xf>
    <xf numFmtId="49" fontId="33" fillId="2" borderId="9" xfId="0" applyNumberFormat="1" applyFont="1" applyFill="1" applyBorder="1" applyAlignment="1">
      <alignment horizontal="center" vertical="center" wrapText="1"/>
    </xf>
    <xf numFmtId="49" fontId="33" fillId="6" borderId="2" xfId="0" quotePrefix="1" applyNumberFormat="1" applyFont="1" applyFill="1" applyBorder="1" applyAlignment="1">
      <alignment horizontal="center" vertical="center" wrapText="1"/>
    </xf>
    <xf numFmtId="49" fontId="33" fillId="2" borderId="0" xfId="0" applyNumberFormat="1" applyFont="1" applyFill="1" applyAlignment="1">
      <alignment horizontal="center" vertical="center" wrapText="1"/>
    </xf>
    <xf numFmtId="49" fontId="33" fillId="0" borderId="2" xfId="0" quotePrefix="1" applyNumberFormat="1" applyFont="1" applyBorder="1" applyAlignment="1">
      <alignment horizontal="center" vertical="center" wrapText="1"/>
    </xf>
    <xf numFmtId="0" fontId="33" fillId="2" borderId="21" xfId="0" applyFont="1" applyFill="1" applyBorder="1"/>
    <xf numFmtId="49" fontId="33" fillId="3" borderId="9" xfId="0" applyNumberFormat="1" applyFont="1" applyFill="1" applyBorder="1" applyAlignment="1">
      <alignment horizontal="center" vertical="center" wrapText="1"/>
    </xf>
    <xf numFmtId="49" fontId="33" fillId="3" borderId="2" xfId="0" applyNumberFormat="1" applyFont="1" applyFill="1" applyBorder="1" applyAlignment="1">
      <alignment horizontal="center" vertical="center" wrapText="1"/>
    </xf>
    <xf numFmtId="49" fontId="33" fillId="3" borderId="9" xfId="0" quotePrefix="1" applyNumberFormat="1" applyFont="1" applyFill="1" applyBorder="1" applyAlignment="1">
      <alignment horizontal="center" vertical="center" wrapText="1"/>
    </xf>
    <xf numFmtId="49" fontId="33" fillId="3" borderId="2" xfId="0" quotePrefix="1" applyNumberFormat="1" applyFont="1" applyFill="1" applyBorder="1" applyAlignment="1">
      <alignment horizontal="center" vertical="center" wrapText="1"/>
    </xf>
    <xf numFmtId="49" fontId="33" fillId="3" borderId="16" xfId="0" quotePrefix="1" applyNumberFormat="1" applyFont="1" applyFill="1" applyBorder="1" applyAlignment="1">
      <alignment horizontal="center" vertical="center" wrapText="1"/>
    </xf>
    <xf numFmtId="49" fontId="33" fillId="3" borderId="16" xfId="0" applyNumberFormat="1" applyFont="1" applyFill="1" applyBorder="1" applyAlignment="1">
      <alignment horizontal="center" vertical="center" wrapText="1"/>
    </xf>
    <xf numFmtId="49" fontId="33" fillId="3" borderId="21" xfId="0" applyNumberFormat="1" applyFont="1" applyFill="1" applyBorder="1" applyAlignment="1">
      <alignment horizontal="center" vertical="center" wrapText="1"/>
    </xf>
    <xf numFmtId="0" fontId="112" fillId="0" borderId="0" xfId="0" applyFont="1"/>
    <xf numFmtId="0" fontId="113" fillId="0" borderId="0" xfId="0" applyFont="1"/>
    <xf numFmtId="0" fontId="12" fillId="2" borderId="2" xfId="0" applyFont="1" applyFill="1" applyBorder="1" applyAlignment="1">
      <alignment horizontal="center" vertical="center" wrapText="1"/>
    </xf>
    <xf numFmtId="49" fontId="33" fillId="0" borderId="2" xfId="0" applyNumberFormat="1" applyFont="1" applyFill="1" applyBorder="1"/>
    <xf numFmtId="0" fontId="4" fillId="2" borderId="0" xfId="0" applyFont="1" applyFill="1"/>
    <xf numFmtId="0" fontId="16" fillId="2" borderId="2" xfId="0" applyFont="1" applyFill="1" applyBorder="1"/>
    <xf numFmtId="49" fontId="15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/>
    <xf numFmtId="0" fontId="12" fillId="2" borderId="2" xfId="0" applyFont="1" applyFill="1" applyBorder="1"/>
    <xf numFmtId="14" fontId="15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2" fillId="2" borderId="0" xfId="0" applyFont="1" applyFill="1"/>
    <xf numFmtId="1" fontId="7" fillId="0" borderId="25" xfId="2" applyNumberFormat="1" applyFont="1" applyBorder="1" applyAlignment="1">
      <alignment horizontal="center" vertical="center" wrapText="1"/>
    </xf>
    <xf numFmtId="1" fontId="7" fillId="0" borderId="11" xfId="2" applyNumberFormat="1" applyFont="1" applyBorder="1" applyAlignment="1">
      <alignment horizontal="left" vertical="center" wrapText="1"/>
    </xf>
    <xf numFmtId="1" fontId="7" fillId="2" borderId="2" xfId="0" quotePrefix="1" applyNumberFormat="1" applyFont="1" applyFill="1" applyBorder="1" applyAlignment="1">
      <alignment horizontal="center" vertical="center" wrapText="1"/>
    </xf>
    <xf numFmtId="49" fontId="33" fillId="0" borderId="2" xfId="0" quotePrefix="1" applyNumberFormat="1" applyFont="1" applyBorder="1" applyAlignment="1">
      <alignment vertical="center" wrapText="1"/>
    </xf>
    <xf numFmtId="0" fontId="33" fillId="2" borderId="2" xfId="2" applyFont="1" applyFill="1" applyBorder="1" applyAlignment="1">
      <alignment horizontal="center" vertical="center"/>
    </xf>
    <xf numFmtId="1" fontId="33" fillId="2" borderId="2" xfId="2" applyNumberFormat="1" applyFont="1" applyFill="1" applyBorder="1" applyAlignment="1">
      <alignment horizontal="center" vertical="center" wrapText="1"/>
    </xf>
    <xf numFmtId="2" fontId="33" fillId="2" borderId="2" xfId="2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/>
    </xf>
    <xf numFmtId="49" fontId="33" fillId="2" borderId="2" xfId="0" applyNumberFormat="1" applyFont="1" applyFill="1" applyBorder="1" applyAlignment="1">
      <alignment horizontal="center"/>
    </xf>
    <xf numFmtId="166" fontId="33" fillId="2" borderId="2" xfId="2" applyNumberFormat="1" applyFont="1" applyFill="1" applyBorder="1" applyAlignment="1">
      <alignment horizontal="center" vertical="center" wrapText="1"/>
    </xf>
    <xf numFmtId="1" fontId="16" fillId="0" borderId="4" xfId="2" quotePrefix="1" applyNumberFormat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49" fontId="33" fillId="2" borderId="2" xfId="0" quotePrefix="1" applyNumberFormat="1" applyFont="1" applyFill="1" applyBorder="1" applyAlignment="1">
      <alignment horizontal="center"/>
    </xf>
    <xf numFmtId="0" fontId="44" fillId="2" borderId="2" xfId="0" applyFont="1" applyFill="1" applyBorder="1"/>
    <xf numFmtId="0" fontId="117" fillId="0" borderId="2" xfId="0" applyFont="1" applyBorder="1" applyAlignment="1">
      <alignment horizontal="left" vertical="center"/>
    </xf>
    <xf numFmtId="1" fontId="93" fillId="0" borderId="2" xfId="2" quotePrefix="1" applyNumberFormat="1" applyFont="1" applyBorder="1" applyAlignment="1">
      <alignment horizontal="center" vertical="center" wrapText="1"/>
    </xf>
    <xf numFmtId="1" fontId="93" fillId="2" borderId="2" xfId="2" quotePrefix="1" applyNumberFormat="1" applyFont="1" applyFill="1" applyBorder="1" applyAlignment="1">
      <alignment horizontal="center" vertical="center" wrapText="1"/>
    </xf>
    <xf numFmtId="0" fontId="93" fillId="2" borderId="2" xfId="13" quotePrefix="1" applyFont="1" applyFill="1" applyBorder="1" applyAlignment="1">
      <alignment horizontal="center" vertical="center" wrapText="1"/>
    </xf>
    <xf numFmtId="0" fontId="72" fillId="2" borderId="0" xfId="0" applyFont="1" applyFill="1" applyAlignment="1">
      <alignment horizontal="center"/>
    </xf>
    <xf numFmtId="0" fontId="115" fillId="2" borderId="2" xfId="0" applyFont="1" applyFill="1" applyBorder="1" applyAlignment="1">
      <alignment horizontal="center"/>
    </xf>
    <xf numFmtId="0" fontId="116" fillId="2" borderId="2" xfId="0" applyFont="1" applyFill="1" applyBorder="1" applyAlignment="1">
      <alignment horizontal="center"/>
    </xf>
    <xf numFmtId="0" fontId="69" fillId="2" borderId="2" xfId="0" applyFont="1" applyFill="1" applyBorder="1" applyAlignment="1">
      <alignment horizontal="center"/>
    </xf>
    <xf numFmtId="1" fontId="22" fillId="0" borderId="4" xfId="2" applyNumberFormat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/>
    </xf>
    <xf numFmtId="49" fontId="22" fillId="0" borderId="2" xfId="0" applyNumberFormat="1" applyFont="1" applyBorder="1" applyAlignment="1">
      <alignment horizontal="center" vertical="center" wrapText="1"/>
    </xf>
    <xf numFmtId="0" fontId="94" fillId="2" borderId="2" xfId="0" applyFont="1" applyFill="1" applyBorder="1" applyAlignment="1">
      <alignment horizontal="center"/>
    </xf>
    <xf numFmtId="0" fontId="94" fillId="2" borderId="0" xfId="0" applyFont="1" applyFill="1" applyAlignment="1">
      <alignment horizontal="center"/>
    </xf>
    <xf numFmtId="1" fontId="93" fillId="2" borderId="2" xfId="2" quotePrefix="1" applyNumberFormat="1" applyFont="1" applyFill="1" applyBorder="1" applyAlignment="1">
      <alignment horizontal="center" wrapText="1"/>
    </xf>
    <xf numFmtId="0" fontId="93" fillId="2" borderId="2" xfId="0" quotePrefix="1" applyFont="1" applyFill="1" applyBorder="1" applyAlignment="1">
      <alignment horizontal="center" vertical="center" wrapText="1"/>
    </xf>
    <xf numFmtId="49" fontId="39" fillId="2" borderId="7" xfId="0" applyNumberFormat="1" applyFont="1" applyFill="1" applyBorder="1" applyAlignment="1">
      <alignment horizontal="right" vertical="center" wrapText="1"/>
    </xf>
    <xf numFmtId="49" fontId="39" fillId="2" borderId="7" xfId="0" applyNumberFormat="1" applyFont="1" applyFill="1" applyBorder="1" applyAlignment="1">
      <alignment horizontal="center" vertical="center" wrapText="1"/>
    </xf>
    <xf numFmtId="14" fontId="39" fillId="2" borderId="7" xfId="0" applyNumberFormat="1" applyFont="1" applyFill="1" applyBorder="1" applyAlignment="1">
      <alignment horizontal="center" vertical="center" wrapText="1"/>
    </xf>
    <xf numFmtId="14" fontId="38" fillId="2" borderId="7" xfId="0" quotePrefix="1" applyNumberFormat="1" applyFont="1" applyFill="1" applyBorder="1" applyAlignment="1">
      <alignment horizontal="center" vertical="center" wrapText="1"/>
    </xf>
    <xf numFmtId="0" fontId="15" fillId="0" borderId="2" xfId="13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16" fillId="0" borderId="2" xfId="0" applyFont="1" applyBorder="1" applyAlignment="1">
      <alignment vertical="center"/>
    </xf>
    <xf numFmtId="49" fontId="33" fillId="0" borderId="2" xfId="2" applyNumberFormat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/>
    </xf>
    <xf numFmtId="49" fontId="118" fillId="0" borderId="2" xfId="0" applyNumberFormat="1" applyFont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1" fontId="16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14" fontId="16" fillId="0" borderId="4" xfId="2" applyNumberFormat="1" applyFont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63" fillId="2" borderId="2" xfId="0" applyFont="1" applyFill="1" applyBorder="1" applyAlignment="1">
      <alignment horizontal="center"/>
    </xf>
    <xf numFmtId="0" fontId="63" fillId="2" borderId="0" xfId="0" applyFont="1" applyFill="1" applyAlignment="1">
      <alignment horizontal="center"/>
    </xf>
    <xf numFmtId="0" fontId="119" fillId="2" borderId="2" xfId="0" applyFont="1" applyFill="1" applyBorder="1"/>
    <xf numFmtId="14" fontId="39" fillId="2" borderId="7" xfId="0" quotePrefix="1" applyNumberFormat="1" applyFont="1" applyFill="1" applyBorder="1" applyAlignment="1">
      <alignment horizontal="center" vertical="center" wrapText="1"/>
    </xf>
    <xf numFmtId="49" fontId="39" fillId="2" borderId="7" xfId="0" quotePrefix="1" applyNumberFormat="1" applyFont="1" applyFill="1" applyBorder="1" applyAlignment="1">
      <alignment horizontal="center" vertical="center" wrapText="1"/>
    </xf>
    <xf numFmtId="0" fontId="39" fillId="2" borderId="7" xfId="0" quotePrefix="1" applyFont="1" applyFill="1" applyBorder="1" applyAlignment="1">
      <alignment horizontal="center" vertical="center" wrapText="1"/>
    </xf>
    <xf numFmtId="49" fontId="41" fillId="2" borderId="21" xfId="2" quotePrefix="1" applyNumberFormat="1" applyFont="1" applyFill="1" applyBorder="1" applyAlignment="1">
      <alignment horizontal="center" vertical="center" wrapText="1"/>
    </xf>
    <xf numFmtId="49" fontId="33" fillId="0" borderId="9" xfId="0" quotePrefix="1" applyNumberFormat="1" applyFont="1" applyBorder="1" applyAlignment="1">
      <alignment horizontal="center" vertical="center" wrapText="1"/>
    </xf>
    <xf numFmtId="49" fontId="33" fillId="0" borderId="16" xfId="0" quotePrefix="1" applyNumberFormat="1" applyFont="1" applyBorder="1" applyAlignment="1">
      <alignment horizontal="center" vertical="center" wrapText="1"/>
    </xf>
    <xf numFmtId="49" fontId="33" fillId="0" borderId="21" xfId="0" quotePrefix="1" applyNumberFormat="1" applyFont="1" applyBorder="1" applyAlignment="1">
      <alignment horizontal="center" vertical="center" wrapText="1"/>
    </xf>
    <xf numFmtId="0" fontId="104" fillId="0" borderId="2" xfId="0" applyFont="1" applyBorder="1" applyAlignment="1">
      <alignment horizontal="center"/>
    </xf>
    <xf numFmtId="0" fontId="112" fillId="0" borderId="2" xfId="0" applyFont="1" applyBorder="1"/>
    <xf numFmtId="0" fontId="113" fillId="0" borderId="2" xfId="0" applyFont="1" applyBorder="1"/>
    <xf numFmtId="49" fontId="7" fillId="2" borderId="17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6" fillId="0" borderId="2" xfId="2" quotePrefix="1" applyNumberFormat="1" applyFont="1" applyBorder="1" applyAlignment="1">
      <alignment horizontal="center" vertical="center" wrapText="1"/>
    </xf>
    <xf numFmtId="1" fontId="15" fillId="3" borderId="0" xfId="0" applyNumberFormat="1" applyFont="1" applyFill="1" applyBorder="1" applyAlignment="1">
      <alignment horizontal="center" vertical="center" wrapText="1"/>
    </xf>
    <xf numFmtId="2" fontId="15" fillId="3" borderId="0" xfId="0" applyNumberFormat="1" applyFont="1" applyFill="1" applyBorder="1" applyAlignment="1">
      <alignment horizontal="center" vertical="center" wrapText="1"/>
    </xf>
    <xf numFmtId="49" fontId="15" fillId="3" borderId="0" xfId="0" applyNumberFormat="1" applyFont="1" applyFill="1" applyBorder="1" applyAlignment="1">
      <alignment horizontal="center" vertical="center" wrapText="1"/>
    </xf>
    <xf numFmtId="14" fontId="16" fillId="3" borderId="7" xfId="0" applyNumberFormat="1" applyFont="1" applyFill="1" applyBorder="1" applyAlignment="1">
      <alignment horizontal="right" vertical="center"/>
    </xf>
    <xf numFmtId="14" fontId="16" fillId="4" borderId="7" xfId="0" quotePrefix="1" applyNumberFormat="1" applyFont="1" applyFill="1" applyBorder="1" applyAlignment="1">
      <alignment horizontal="right" vertical="center" wrapText="1"/>
    </xf>
    <xf numFmtId="1" fontId="16" fillId="2" borderId="7" xfId="0" applyNumberFormat="1" applyFont="1" applyFill="1" applyBorder="1" applyAlignment="1">
      <alignment horizontal="center" vertical="center" wrapText="1"/>
    </xf>
    <xf numFmtId="49" fontId="15" fillId="3" borderId="0" xfId="0" quotePrefix="1" applyNumberFormat="1" applyFont="1" applyFill="1" applyBorder="1" applyAlignment="1">
      <alignment horizontal="center" vertical="center" wrapText="1"/>
    </xf>
    <xf numFmtId="49" fontId="16" fillId="2" borderId="2" xfId="2" quotePrefix="1" applyNumberFormat="1" applyFont="1" applyFill="1" applyBorder="1" applyAlignment="1">
      <alignment horizontal="center" vertical="center" wrapText="1"/>
    </xf>
    <xf numFmtId="1" fontId="16" fillId="2" borderId="2" xfId="0" quotePrefix="1" applyNumberFormat="1" applyFont="1" applyFill="1" applyBorder="1" applyAlignment="1">
      <alignment horizontal="center" vertical="center" wrapText="1"/>
    </xf>
    <xf numFmtId="49" fontId="31" fillId="2" borderId="0" xfId="0" quotePrefix="1" applyNumberFormat="1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left" vertical="center"/>
    </xf>
    <xf numFmtId="14" fontId="31" fillId="2" borderId="6" xfId="0" applyNumberFormat="1" applyFont="1" applyFill="1" applyBorder="1" applyAlignment="1">
      <alignment horizontal="center" vertical="center"/>
    </xf>
    <xf numFmtId="49" fontId="31" fillId="2" borderId="16" xfId="0" quotePrefix="1" applyNumberFormat="1" applyFont="1" applyFill="1" applyBorder="1" applyAlignment="1">
      <alignment horizontal="center" vertical="center"/>
    </xf>
    <xf numFmtId="49" fontId="31" fillId="2" borderId="2" xfId="0" quotePrefix="1" applyNumberFormat="1" applyFont="1" applyFill="1" applyBorder="1" applyAlignment="1">
      <alignment horizontal="center" vertical="center"/>
    </xf>
    <xf numFmtId="14" fontId="16" fillId="2" borderId="2" xfId="0" applyNumberFormat="1" applyFont="1" applyFill="1" applyBorder="1" applyAlignment="1">
      <alignment horizontal="center" vertical="center"/>
    </xf>
    <xf numFmtId="49" fontId="16" fillId="2" borderId="2" xfId="0" quotePrefix="1" applyNumberFormat="1" applyFont="1" applyFill="1" applyBorder="1" applyAlignment="1">
      <alignment horizontal="center" vertical="center"/>
    </xf>
    <xf numFmtId="168" fontId="16" fillId="2" borderId="2" xfId="0" quotePrefix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91" fillId="2" borderId="3" xfId="0" applyFont="1" applyFill="1" applyBorder="1" applyAlignment="1">
      <alignment horizontal="center" vertical="center" wrapText="1"/>
    </xf>
    <xf numFmtId="0" fontId="91" fillId="2" borderId="4" xfId="0" applyFont="1" applyFill="1" applyBorder="1" applyAlignment="1">
      <alignment horizontal="center" vertical="center" wrapText="1"/>
    </xf>
    <xf numFmtId="0" fontId="107" fillId="2" borderId="3" xfId="0" applyFont="1" applyFill="1" applyBorder="1" applyAlignment="1">
      <alignment horizontal="center" vertical="center" wrapText="1"/>
    </xf>
    <xf numFmtId="0" fontId="107" fillId="2" borderId="4" xfId="0" applyFont="1" applyFill="1" applyBorder="1" applyAlignment="1">
      <alignment horizontal="center" vertical="center" wrapText="1"/>
    </xf>
    <xf numFmtId="1" fontId="12" fillId="3" borderId="9" xfId="0" applyNumberFormat="1" applyFont="1" applyFill="1" applyBorder="1" applyAlignment="1">
      <alignment horizontal="left" wrapText="1"/>
    </xf>
    <xf numFmtId="0" fontId="74" fillId="0" borderId="14" xfId="0" applyFont="1" applyBorder="1"/>
    <xf numFmtId="0" fontId="74" fillId="0" borderId="13" xfId="0" applyFont="1" applyBorder="1"/>
    <xf numFmtId="0" fontId="12" fillId="3" borderId="9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1" fontId="12" fillId="3" borderId="9" xfId="0" applyNumberFormat="1" applyFont="1" applyFill="1" applyBorder="1" applyAlignment="1">
      <alignment horizontal="center" wrapText="1"/>
    </xf>
    <xf numFmtId="0" fontId="67" fillId="3" borderId="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67" fillId="3" borderId="0" xfId="0" applyFont="1" applyFill="1" applyAlignment="1">
      <alignment horizontal="center" wrapText="1"/>
    </xf>
    <xf numFmtId="0" fontId="44" fillId="0" borderId="0" xfId="0" applyFont="1"/>
    <xf numFmtId="0" fontId="9" fillId="3" borderId="8" xfId="0" applyFont="1" applyFill="1" applyBorder="1" applyAlignment="1">
      <alignment horizontal="center" vertical="top" wrapText="1"/>
    </xf>
    <xf numFmtId="0" fontId="44" fillId="0" borderId="8" xfId="0" applyFont="1" applyBorder="1"/>
    <xf numFmtId="0" fontId="12" fillId="3" borderId="6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44" fillId="0" borderId="15" xfId="0" applyFont="1" applyBorder="1"/>
    <xf numFmtId="0" fontId="13" fillId="3" borderId="9" xfId="0" applyFont="1" applyFill="1" applyBorder="1" applyAlignment="1">
      <alignment horizontal="center" vertical="center" wrapText="1"/>
    </xf>
    <xf numFmtId="0" fontId="44" fillId="0" borderId="13" xfId="0" applyFont="1" applyBorder="1"/>
    <xf numFmtId="0" fontId="70" fillId="3" borderId="6" xfId="0" applyFont="1" applyFill="1" applyBorder="1" applyAlignment="1">
      <alignment horizontal="center" vertical="center" wrapText="1"/>
    </xf>
    <xf numFmtId="0" fontId="69" fillId="0" borderId="15" xfId="0" applyFont="1" applyBorder="1"/>
    <xf numFmtId="0" fontId="44" fillId="0" borderId="14" xfId="0" applyFont="1" applyBorder="1"/>
    <xf numFmtId="0" fontId="47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 wrapText="1"/>
    </xf>
    <xf numFmtId="0" fontId="74" fillId="0" borderId="20" xfId="0" applyFont="1" applyBorder="1"/>
    <xf numFmtId="0" fontId="13" fillId="0" borderId="2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2" borderId="21" xfId="4" applyFont="1" applyFill="1" applyBorder="1" applyAlignment="1">
      <alignment horizontal="center" vertical="center"/>
    </xf>
    <xf numFmtId="0" fontId="13" fillId="2" borderId="10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1" fontId="57" fillId="0" borderId="21" xfId="2" applyNumberFormat="1" applyFont="1" applyBorder="1" applyAlignment="1">
      <alignment horizontal="center" vertical="center" wrapText="1"/>
    </xf>
    <xf numFmtId="1" fontId="57" fillId="0" borderId="10" xfId="2" applyNumberFormat="1" applyFont="1" applyBorder="1" applyAlignment="1">
      <alignment horizontal="center" vertical="center" wrapText="1"/>
    </xf>
    <xf numFmtId="1" fontId="57" fillId="0" borderId="11" xfId="2" applyNumberFormat="1" applyFont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57" fillId="2" borderId="27" xfId="0" applyFont="1" applyFill="1" applyBorder="1" applyAlignment="1">
      <alignment horizontal="center"/>
    </xf>
    <xf numFmtId="0" fontId="57" fillId="2" borderId="8" xfId="0" applyFont="1" applyFill="1" applyBorder="1" applyAlignment="1">
      <alignment horizontal="center"/>
    </xf>
    <xf numFmtId="0" fontId="57" fillId="2" borderId="1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8" fillId="2" borderId="21" xfId="0" applyFont="1" applyFill="1" applyBorder="1" applyAlignment="1">
      <alignment horizontal="center" vertical="center"/>
    </xf>
    <xf numFmtId="0" fontId="58" fillId="2" borderId="10" xfId="0" applyFont="1" applyFill="1" applyBorder="1" applyAlignment="1">
      <alignment horizontal="center" vertical="center"/>
    </xf>
    <xf numFmtId="0" fontId="58" fillId="2" borderId="11" xfId="0" applyFont="1" applyFill="1" applyBorder="1" applyAlignment="1">
      <alignment horizontal="center" vertical="center"/>
    </xf>
    <xf numFmtId="0" fontId="13" fillId="2" borderId="21" xfId="3" applyFont="1" applyFill="1" applyBorder="1" applyAlignment="1">
      <alignment horizontal="left" vertical="center" wrapText="1"/>
    </xf>
    <xf numFmtId="0" fontId="13" fillId="2" borderId="11" xfId="3" applyFont="1" applyFill="1" applyBorder="1" applyAlignment="1">
      <alignment horizontal="left" vertical="center" wrapText="1"/>
    </xf>
    <xf numFmtId="1" fontId="13" fillId="2" borderId="21" xfId="2" applyNumberFormat="1" applyFont="1" applyFill="1" applyBorder="1" applyAlignment="1">
      <alignment horizontal="center" vertical="center" wrapText="1"/>
    </xf>
    <xf numFmtId="1" fontId="13" fillId="2" borderId="11" xfId="2" applyNumberFormat="1" applyFont="1" applyFill="1" applyBorder="1" applyAlignment="1">
      <alignment horizontal="center" vertical="center" wrapText="1"/>
    </xf>
    <xf numFmtId="0" fontId="58" fillId="2" borderId="21" xfId="0" applyFont="1" applyFill="1" applyBorder="1" applyAlignment="1">
      <alignment horizontal="left" vertical="center"/>
    </xf>
    <xf numFmtId="0" fontId="58" fillId="2" borderId="11" xfId="0" applyFont="1" applyFill="1" applyBorder="1" applyAlignment="1">
      <alignment horizontal="left" vertical="center"/>
    </xf>
    <xf numFmtId="0" fontId="57" fillId="2" borderId="21" xfId="0" applyFont="1" applyFill="1" applyBorder="1" applyAlignment="1">
      <alignment horizontal="center"/>
    </xf>
    <xf numFmtId="0" fontId="57" fillId="2" borderId="10" xfId="0" applyFont="1" applyFill="1" applyBorder="1" applyAlignment="1">
      <alignment horizontal="center"/>
    </xf>
    <xf numFmtId="0" fontId="57" fillId="2" borderId="11" xfId="0" applyFont="1" applyFill="1" applyBorder="1" applyAlignment="1">
      <alignment horizontal="center"/>
    </xf>
    <xf numFmtId="0" fontId="13" fillId="2" borderId="21" xfId="16" applyFont="1" applyFill="1" applyBorder="1" applyAlignment="1">
      <alignment horizontal="left" vertical="center" wrapText="1"/>
    </xf>
    <xf numFmtId="0" fontId="13" fillId="2" borderId="11" xfId="16" applyFont="1" applyFill="1" applyBorder="1" applyAlignment="1">
      <alignment horizontal="left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70" fillId="2" borderId="2" xfId="0" applyFont="1" applyFill="1" applyBorder="1" applyAlignment="1">
      <alignment horizontal="center" vertical="center" wrapText="1"/>
    </xf>
    <xf numFmtId="0" fontId="70" fillId="2" borderId="3" xfId="0" applyFont="1" applyFill="1" applyBorder="1" applyAlignment="1">
      <alignment horizontal="center" vertical="center" wrapText="1"/>
    </xf>
    <xf numFmtId="0" fontId="70" fillId="2" borderId="4" xfId="0" applyFont="1" applyFill="1" applyBorder="1" applyAlignment="1">
      <alignment horizontal="center" vertical="center" wrapText="1"/>
    </xf>
    <xf numFmtId="1" fontId="13" fillId="2" borderId="21" xfId="2" applyNumberFormat="1" applyFont="1" applyFill="1" applyBorder="1" applyAlignment="1">
      <alignment horizontal="left" vertical="center" wrapText="1"/>
    </xf>
    <xf numFmtId="1" fontId="13" fillId="2" borderId="11" xfId="2" applyNumberFormat="1" applyFont="1" applyFill="1" applyBorder="1" applyAlignment="1">
      <alignment horizontal="left" vertical="center" wrapText="1"/>
    </xf>
    <xf numFmtId="1" fontId="13" fillId="2" borderId="10" xfId="2" applyNumberFormat="1" applyFont="1" applyFill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0" fontId="114" fillId="0" borderId="0" xfId="0" applyFont="1" applyAlignment="1">
      <alignment horizontal="center" wrapText="1"/>
    </xf>
    <xf numFmtId="1" fontId="13" fillId="0" borderId="21" xfId="2" applyNumberFormat="1" applyFont="1" applyBorder="1" applyAlignment="1">
      <alignment horizontal="center" vertical="center" wrapText="1"/>
    </xf>
    <xf numFmtId="1" fontId="13" fillId="0" borderId="11" xfId="2" applyNumberFormat="1" applyFont="1" applyBorder="1" applyAlignment="1">
      <alignment horizontal="center" vertical="center" wrapText="1"/>
    </xf>
    <xf numFmtId="1" fontId="13" fillId="2" borderId="21" xfId="2" applyNumberFormat="1" applyFont="1" applyFill="1" applyBorder="1" applyAlignment="1">
      <alignment horizontal="center" wrapText="1"/>
    </xf>
    <xf numFmtId="1" fontId="13" fillId="2" borderId="11" xfId="2" applyNumberFormat="1" applyFont="1" applyFill="1" applyBorder="1" applyAlignment="1">
      <alignment horizontal="center" wrapText="1"/>
    </xf>
    <xf numFmtId="1" fontId="57" fillId="2" borderId="21" xfId="2" applyNumberFormat="1" applyFont="1" applyFill="1" applyBorder="1" applyAlignment="1">
      <alignment horizontal="center" wrapText="1"/>
    </xf>
    <xf numFmtId="1" fontId="57" fillId="2" borderId="11" xfId="2" applyNumberFormat="1" applyFont="1" applyFill="1" applyBorder="1" applyAlignment="1">
      <alignment horizontal="center" wrapText="1"/>
    </xf>
    <xf numFmtId="1" fontId="57" fillId="2" borderId="21" xfId="2" applyNumberFormat="1" applyFont="1" applyFill="1" applyBorder="1" applyAlignment="1">
      <alignment horizontal="center" vertical="center" wrapText="1"/>
    </xf>
    <xf numFmtId="1" fontId="57" fillId="2" borderId="11" xfId="2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21" xfId="16" applyFont="1" applyFill="1" applyBorder="1" applyAlignment="1">
      <alignment horizontal="center" vertical="center" wrapText="1"/>
    </xf>
    <xf numFmtId="0" fontId="13" fillId="2" borderId="10" xfId="16" applyFont="1" applyFill="1" applyBorder="1" applyAlignment="1">
      <alignment horizontal="center" vertical="center" wrapText="1"/>
    </xf>
    <xf numFmtId="0" fontId="13" fillId="2" borderId="11" xfId="16" applyFont="1" applyFill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26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1" fontId="13" fillId="0" borderId="23" xfId="2" applyNumberFormat="1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 wrapText="1"/>
    </xf>
    <xf numFmtId="1" fontId="13" fillId="0" borderId="24" xfId="2" applyNumberFormat="1" applyFont="1" applyBorder="1" applyAlignment="1">
      <alignment horizontal="center" vertical="center" wrapText="1"/>
    </xf>
    <xf numFmtId="0" fontId="13" fillId="2" borderId="21" xfId="3" applyFont="1" applyFill="1" applyBorder="1" applyAlignment="1">
      <alignment horizontal="center" vertical="center" wrapText="1"/>
    </xf>
    <xf numFmtId="0" fontId="13" fillId="2" borderId="10" xfId="3" applyFont="1" applyFill="1" applyBorder="1" applyAlignment="1">
      <alignment horizontal="center" vertical="center" wrapText="1"/>
    </xf>
    <xf numFmtId="0" fontId="13" fillId="2" borderId="11" xfId="3" applyFont="1" applyFill="1" applyBorder="1" applyAlignment="1">
      <alignment horizontal="center" vertical="center" wrapText="1"/>
    </xf>
    <xf numFmtId="0" fontId="57" fillId="2" borderId="21" xfId="0" applyFont="1" applyFill="1" applyBorder="1" applyAlignment="1">
      <alignment horizontal="center" vertical="center"/>
    </xf>
    <xf numFmtId="0" fontId="57" fillId="2" borderId="10" xfId="0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</cellXfs>
  <cellStyles count="22">
    <cellStyle name="Comma" xfId="1" builtinId="3"/>
    <cellStyle name="Comma 2" xfId="8"/>
    <cellStyle name="Comma 3" xfId="5"/>
    <cellStyle name="Comma 3 2" xfId="12"/>
    <cellStyle name="Comma 4" xfId="21"/>
    <cellStyle name="Normal" xfId="0" builtinId="0"/>
    <cellStyle name="Normal 10" xfId="11"/>
    <cellStyle name="Normal 11" xfId="19"/>
    <cellStyle name="Normal 2" xfId="14"/>
    <cellStyle name="Normal 2 2" xfId="4"/>
    <cellStyle name="Normal 2 3" xfId="13"/>
    <cellStyle name="Normal 3" xfId="2"/>
    <cellStyle name="Normal 4" xfId="17"/>
    <cellStyle name="Normal 5" xfId="3"/>
    <cellStyle name="Normal 6" xfId="7"/>
    <cellStyle name="Normal 7" xfId="18"/>
    <cellStyle name="Normal 8" xfId="9"/>
    <cellStyle name="Normal 9" xfId="6"/>
    <cellStyle name="Normal_DSL nop PNV" xfId="15"/>
    <cellStyle name="Normal_Sheet1 2" xfId="20"/>
    <cellStyle name="Normal_Sheet3" xfId="16"/>
    <cellStyle name="Percent" xfId="10" builtinId="5"/>
  </cellStyles>
  <dxfs count="29"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</font>
      <fill>
        <patternFill patternType="none"/>
      </fill>
    </dxf>
    <dxf>
      <font>
        <b/>
        <i/>
      </font>
      <fill>
        <patternFill patternType="none"/>
      </fill>
    </dxf>
    <dxf>
      <fill>
        <patternFill patternType="none"/>
      </fill>
    </dxf>
    <dxf>
      <font>
        <b/>
        <i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/>
        <i/>
      </font>
      <fill>
        <patternFill patternType="none"/>
      </fill>
    </dxf>
    <dxf>
      <font>
        <b/>
        <i/>
      </font>
      <fill>
        <patternFill patternType="none"/>
      </fill>
    </dxf>
    <dxf>
      <font>
        <b/>
        <i/>
      </font>
      <fill>
        <patternFill patternType="none"/>
      </fill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</font>
    </dxf>
    <dxf>
      <font>
        <b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19050</xdr:rowOff>
    </xdr:from>
    <xdr:to>
      <xdr:col>9</xdr:col>
      <xdr:colOff>0</xdr:colOff>
      <xdr:row>2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6134100" y="87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38100</xdr:rowOff>
    </xdr:from>
    <xdr:to>
      <xdr:col>9</xdr:col>
      <xdr:colOff>0</xdr:colOff>
      <xdr:row>2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13410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19050</xdr:rowOff>
    </xdr:from>
    <xdr:to>
      <xdr:col>9</xdr:col>
      <xdr:colOff>0</xdr:colOff>
      <xdr:row>2</xdr:row>
      <xdr:rowOff>19050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134100" y="87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38100</xdr:rowOff>
    </xdr:from>
    <xdr:to>
      <xdr:col>9</xdr:col>
      <xdr:colOff>0</xdr:colOff>
      <xdr:row>2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3410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19050</xdr:rowOff>
    </xdr:from>
    <xdr:to>
      <xdr:col>9</xdr:col>
      <xdr:colOff>0</xdr:colOff>
      <xdr:row>2</xdr:row>
      <xdr:rowOff>19050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6134100" y="87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38100</xdr:rowOff>
    </xdr:from>
    <xdr:to>
      <xdr:col>9</xdr:col>
      <xdr:colOff>0</xdr:colOff>
      <xdr:row>2</xdr:row>
      <xdr:rowOff>38100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613410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19050</xdr:rowOff>
    </xdr:from>
    <xdr:to>
      <xdr:col>9</xdr:col>
      <xdr:colOff>0</xdr:colOff>
      <xdr:row>2</xdr:row>
      <xdr:rowOff>19050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6134100" y="87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38100</xdr:rowOff>
    </xdr:from>
    <xdr:to>
      <xdr:col>9</xdr:col>
      <xdr:colOff>0</xdr:colOff>
      <xdr:row>2</xdr:row>
      <xdr:rowOff>38100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613410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19050</xdr:rowOff>
    </xdr:from>
    <xdr:to>
      <xdr:col>9</xdr:col>
      <xdr:colOff>0</xdr:colOff>
      <xdr:row>2</xdr:row>
      <xdr:rowOff>19050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6134100" y="87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38100</xdr:rowOff>
    </xdr:from>
    <xdr:to>
      <xdr:col>9</xdr:col>
      <xdr:colOff>0</xdr:colOff>
      <xdr:row>2</xdr:row>
      <xdr:rowOff>38100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13410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19050</xdr:rowOff>
    </xdr:from>
    <xdr:to>
      <xdr:col>9</xdr:col>
      <xdr:colOff>0</xdr:colOff>
      <xdr:row>2</xdr:row>
      <xdr:rowOff>19050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6134100" y="87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38100</xdr:rowOff>
    </xdr:from>
    <xdr:to>
      <xdr:col>9</xdr:col>
      <xdr:colOff>0</xdr:colOff>
      <xdr:row>2</xdr:row>
      <xdr:rowOff>38100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6134100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511342</xdr:colOff>
      <xdr:row>2</xdr:row>
      <xdr:rowOff>741948</xdr:rowOff>
    </xdr:from>
    <xdr:to>
      <xdr:col>9</xdr:col>
      <xdr:colOff>240632</xdr:colOff>
      <xdr:row>2</xdr:row>
      <xdr:rowOff>741948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5197642" y="1599198"/>
          <a:ext cx="11770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912395</xdr:colOff>
      <xdr:row>1</xdr:row>
      <xdr:rowOff>30079</xdr:rowOff>
    </xdr:from>
    <xdr:to>
      <xdr:col>2</xdr:col>
      <xdr:colOff>531395</xdr:colOff>
      <xdr:row>1</xdr:row>
      <xdr:rowOff>30079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264820" y="649204"/>
          <a:ext cx="1104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124</xdr:row>
      <xdr:rowOff>19050</xdr:rowOff>
    </xdr:from>
    <xdr:to>
      <xdr:col>8</xdr:col>
      <xdr:colOff>0</xdr:colOff>
      <xdr:row>124</xdr:row>
      <xdr:rowOff>19050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512445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38100</xdr:rowOff>
    </xdr:from>
    <xdr:to>
      <xdr:col>8</xdr:col>
      <xdr:colOff>0</xdr:colOff>
      <xdr:row>124</xdr:row>
      <xdr:rowOff>38100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5124450" y="636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19050</xdr:rowOff>
    </xdr:from>
    <xdr:to>
      <xdr:col>8</xdr:col>
      <xdr:colOff>0</xdr:colOff>
      <xdr:row>124</xdr:row>
      <xdr:rowOff>19050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512445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38100</xdr:rowOff>
    </xdr:from>
    <xdr:to>
      <xdr:col>8</xdr:col>
      <xdr:colOff>0</xdr:colOff>
      <xdr:row>124</xdr:row>
      <xdr:rowOff>38100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5124450" y="636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19050</xdr:rowOff>
    </xdr:from>
    <xdr:to>
      <xdr:col>8</xdr:col>
      <xdr:colOff>0</xdr:colOff>
      <xdr:row>124</xdr:row>
      <xdr:rowOff>19050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512445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38100</xdr:rowOff>
    </xdr:from>
    <xdr:to>
      <xdr:col>8</xdr:col>
      <xdr:colOff>0</xdr:colOff>
      <xdr:row>124</xdr:row>
      <xdr:rowOff>38100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5124450" y="636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19050</xdr:rowOff>
    </xdr:from>
    <xdr:to>
      <xdr:col>8</xdr:col>
      <xdr:colOff>0</xdr:colOff>
      <xdr:row>124</xdr:row>
      <xdr:rowOff>19050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512445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38100</xdr:rowOff>
    </xdr:from>
    <xdr:to>
      <xdr:col>8</xdr:col>
      <xdr:colOff>0</xdr:colOff>
      <xdr:row>124</xdr:row>
      <xdr:rowOff>38100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5124450" y="636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19050</xdr:rowOff>
    </xdr:from>
    <xdr:to>
      <xdr:col>8</xdr:col>
      <xdr:colOff>0</xdr:colOff>
      <xdr:row>124</xdr:row>
      <xdr:rowOff>19050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512445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38100</xdr:rowOff>
    </xdr:from>
    <xdr:to>
      <xdr:col>8</xdr:col>
      <xdr:colOff>0</xdr:colOff>
      <xdr:row>124</xdr:row>
      <xdr:rowOff>38100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5124450" y="636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19050</xdr:rowOff>
    </xdr:from>
    <xdr:to>
      <xdr:col>8</xdr:col>
      <xdr:colOff>0</xdr:colOff>
      <xdr:row>124</xdr:row>
      <xdr:rowOff>19050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512445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124</xdr:row>
      <xdr:rowOff>38100</xdr:rowOff>
    </xdr:from>
    <xdr:to>
      <xdr:col>8</xdr:col>
      <xdr:colOff>0</xdr:colOff>
      <xdr:row>124</xdr:row>
      <xdr:rowOff>38100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5124450" y="636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90238</xdr:colOff>
      <xdr:row>124</xdr:row>
      <xdr:rowOff>741946</xdr:rowOff>
    </xdr:from>
    <xdr:to>
      <xdr:col>12</xdr:col>
      <xdr:colOff>7075</xdr:colOff>
      <xdr:row>124</xdr:row>
      <xdr:rowOff>741946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6033838" y="6714121"/>
          <a:ext cx="116461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90238</xdr:colOff>
      <xdr:row>124</xdr:row>
      <xdr:rowOff>741946</xdr:rowOff>
    </xdr:from>
    <xdr:to>
      <xdr:col>20</xdr:col>
      <xdr:colOff>0</xdr:colOff>
      <xdr:row>124</xdr:row>
      <xdr:rowOff>741946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10548688" y="6714121"/>
          <a:ext cx="104323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90238</xdr:colOff>
      <xdr:row>124</xdr:row>
      <xdr:rowOff>741946</xdr:rowOff>
    </xdr:from>
    <xdr:to>
      <xdr:col>19</xdr:col>
      <xdr:colOff>7075</xdr:colOff>
      <xdr:row>124</xdr:row>
      <xdr:rowOff>741946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9910513" y="6714121"/>
          <a:ext cx="11169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90238</xdr:colOff>
      <xdr:row>124</xdr:row>
      <xdr:rowOff>741946</xdr:rowOff>
    </xdr:from>
    <xdr:to>
      <xdr:col>11</xdr:col>
      <xdr:colOff>7075</xdr:colOff>
      <xdr:row>124</xdr:row>
      <xdr:rowOff>741946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5624263" y="6714121"/>
          <a:ext cx="8502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90238</xdr:colOff>
      <xdr:row>124</xdr:row>
      <xdr:rowOff>741946</xdr:rowOff>
    </xdr:from>
    <xdr:to>
      <xdr:col>13</xdr:col>
      <xdr:colOff>7075</xdr:colOff>
      <xdr:row>124</xdr:row>
      <xdr:rowOff>741946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6919663" y="7361821"/>
          <a:ext cx="131701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90238</xdr:colOff>
      <xdr:row>124</xdr:row>
      <xdr:rowOff>741946</xdr:rowOff>
    </xdr:from>
    <xdr:to>
      <xdr:col>21</xdr:col>
      <xdr:colOff>0</xdr:colOff>
      <xdr:row>124</xdr:row>
      <xdr:rowOff>741946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12015538" y="7361821"/>
          <a:ext cx="114801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90238</xdr:colOff>
      <xdr:row>124</xdr:row>
      <xdr:rowOff>741946</xdr:rowOff>
    </xdr:from>
    <xdr:to>
      <xdr:col>20</xdr:col>
      <xdr:colOff>7075</xdr:colOff>
      <xdr:row>124</xdr:row>
      <xdr:rowOff>741946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11310688" y="7361821"/>
          <a:ext cx="12312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90238</xdr:colOff>
      <xdr:row>124</xdr:row>
      <xdr:rowOff>741946</xdr:rowOff>
    </xdr:from>
    <xdr:to>
      <xdr:col>12</xdr:col>
      <xdr:colOff>7075</xdr:colOff>
      <xdr:row>124</xdr:row>
      <xdr:rowOff>741946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6633913" y="7361821"/>
          <a:ext cx="9264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49" name="Line 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53" name="Line 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19050</xdr:rowOff>
    </xdr:from>
    <xdr:to>
      <xdr:col>9</xdr:col>
      <xdr:colOff>0</xdr:colOff>
      <xdr:row>124</xdr:row>
      <xdr:rowOff>19050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6134100" y="698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124</xdr:row>
      <xdr:rowOff>38100</xdr:rowOff>
    </xdr:from>
    <xdr:to>
      <xdr:col>9</xdr:col>
      <xdr:colOff>0</xdr:colOff>
      <xdr:row>124</xdr:row>
      <xdr:rowOff>38100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6134100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90238</xdr:colOff>
      <xdr:row>124</xdr:row>
      <xdr:rowOff>741946</xdr:rowOff>
    </xdr:from>
    <xdr:to>
      <xdr:col>13</xdr:col>
      <xdr:colOff>7075</xdr:colOff>
      <xdr:row>124</xdr:row>
      <xdr:rowOff>741946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>
          <a:off x="6919663" y="7361821"/>
          <a:ext cx="131701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90238</xdr:colOff>
      <xdr:row>124</xdr:row>
      <xdr:rowOff>741946</xdr:rowOff>
    </xdr:from>
    <xdr:to>
      <xdr:col>21</xdr:col>
      <xdr:colOff>0</xdr:colOff>
      <xdr:row>124</xdr:row>
      <xdr:rowOff>741946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>
          <a:off x="12015538" y="7361821"/>
          <a:ext cx="114801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90238</xdr:colOff>
      <xdr:row>124</xdr:row>
      <xdr:rowOff>741946</xdr:rowOff>
    </xdr:from>
    <xdr:to>
      <xdr:col>20</xdr:col>
      <xdr:colOff>7075</xdr:colOff>
      <xdr:row>124</xdr:row>
      <xdr:rowOff>741946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>
          <a:off x="11310688" y="7361821"/>
          <a:ext cx="12312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90238</xdr:colOff>
      <xdr:row>124</xdr:row>
      <xdr:rowOff>741946</xdr:rowOff>
    </xdr:from>
    <xdr:to>
      <xdr:col>12</xdr:col>
      <xdr:colOff>7075</xdr:colOff>
      <xdr:row>124</xdr:row>
      <xdr:rowOff>741946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>
          <a:off x="6633913" y="7361821"/>
          <a:ext cx="9264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271</xdr:row>
      <xdr:rowOff>19050</xdr:rowOff>
    </xdr:from>
    <xdr:to>
      <xdr:col>8</xdr:col>
      <xdr:colOff>0</xdr:colOff>
      <xdr:row>271</xdr:row>
      <xdr:rowOff>19050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5181600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38100</xdr:rowOff>
    </xdr:from>
    <xdr:to>
      <xdr:col>8</xdr:col>
      <xdr:colOff>0</xdr:colOff>
      <xdr:row>271</xdr:row>
      <xdr:rowOff>38100</xdr:rowOff>
    </xdr:to>
    <xdr:sp macro="" textlink="">
      <xdr:nvSpPr>
        <xdr:cNvPr id="65" name="Line 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5181600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19050</xdr:rowOff>
    </xdr:from>
    <xdr:to>
      <xdr:col>8</xdr:col>
      <xdr:colOff>0</xdr:colOff>
      <xdr:row>271</xdr:row>
      <xdr:rowOff>19050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5181600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38100</xdr:rowOff>
    </xdr:from>
    <xdr:to>
      <xdr:col>8</xdr:col>
      <xdr:colOff>0</xdr:colOff>
      <xdr:row>271</xdr:row>
      <xdr:rowOff>38100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5181600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19050</xdr:rowOff>
    </xdr:from>
    <xdr:to>
      <xdr:col>8</xdr:col>
      <xdr:colOff>0</xdr:colOff>
      <xdr:row>271</xdr:row>
      <xdr:rowOff>19050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5181600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38100</xdr:rowOff>
    </xdr:from>
    <xdr:to>
      <xdr:col>8</xdr:col>
      <xdr:colOff>0</xdr:colOff>
      <xdr:row>271</xdr:row>
      <xdr:rowOff>38100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5181600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19050</xdr:rowOff>
    </xdr:from>
    <xdr:to>
      <xdr:col>8</xdr:col>
      <xdr:colOff>0</xdr:colOff>
      <xdr:row>271</xdr:row>
      <xdr:rowOff>19050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5181600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38100</xdr:rowOff>
    </xdr:from>
    <xdr:to>
      <xdr:col>8</xdr:col>
      <xdr:colOff>0</xdr:colOff>
      <xdr:row>271</xdr:row>
      <xdr:rowOff>38100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5181600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19050</xdr:rowOff>
    </xdr:from>
    <xdr:to>
      <xdr:col>8</xdr:col>
      <xdr:colOff>0</xdr:colOff>
      <xdr:row>271</xdr:row>
      <xdr:rowOff>19050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>
          <a:off x="5181600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38100</xdr:rowOff>
    </xdr:from>
    <xdr:to>
      <xdr:col>8</xdr:col>
      <xdr:colOff>0</xdr:colOff>
      <xdr:row>271</xdr:row>
      <xdr:rowOff>38100</xdr:rowOff>
    </xdr:to>
    <xdr:sp macro="" textlink="">
      <xdr:nvSpPr>
        <xdr:cNvPr id="73" name="Line 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5181600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19050</xdr:rowOff>
    </xdr:from>
    <xdr:to>
      <xdr:col>8</xdr:col>
      <xdr:colOff>0</xdr:colOff>
      <xdr:row>271</xdr:row>
      <xdr:rowOff>19050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>
          <a:off x="5181600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271</xdr:row>
      <xdr:rowOff>38100</xdr:rowOff>
    </xdr:from>
    <xdr:to>
      <xdr:col>8</xdr:col>
      <xdr:colOff>0</xdr:colOff>
      <xdr:row>271</xdr:row>
      <xdr:rowOff>38100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5181600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90238</xdr:colOff>
      <xdr:row>271</xdr:row>
      <xdr:rowOff>741946</xdr:rowOff>
    </xdr:from>
    <xdr:to>
      <xdr:col>12</xdr:col>
      <xdr:colOff>7075</xdr:colOff>
      <xdr:row>271</xdr:row>
      <xdr:rowOff>741946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>
        <a:xfrm>
          <a:off x="5957638" y="7066546"/>
          <a:ext cx="8502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90238</xdr:colOff>
      <xdr:row>271</xdr:row>
      <xdr:rowOff>741946</xdr:rowOff>
    </xdr:from>
    <xdr:to>
      <xdr:col>20</xdr:col>
      <xdr:colOff>0</xdr:colOff>
      <xdr:row>271</xdr:row>
      <xdr:rowOff>741946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>
          <a:off x="10224838" y="7066546"/>
          <a:ext cx="110991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90238</xdr:colOff>
      <xdr:row>271</xdr:row>
      <xdr:rowOff>741946</xdr:rowOff>
    </xdr:from>
    <xdr:to>
      <xdr:col>19</xdr:col>
      <xdr:colOff>7075</xdr:colOff>
      <xdr:row>271</xdr:row>
      <xdr:rowOff>741946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9700963" y="7066546"/>
          <a:ext cx="10788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90238</xdr:colOff>
      <xdr:row>271</xdr:row>
      <xdr:rowOff>741946</xdr:rowOff>
    </xdr:from>
    <xdr:to>
      <xdr:col>11</xdr:col>
      <xdr:colOff>7075</xdr:colOff>
      <xdr:row>271</xdr:row>
      <xdr:rowOff>741946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>
          <a:off x="5548063" y="7066546"/>
          <a:ext cx="7359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271</xdr:row>
      <xdr:rowOff>19050</xdr:rowOff>
    </xdr:from>
    <xdr:to>
      <xdr:col>9</xdr:col>
      <xdr:colOff>0</xdr:colOff>
      <xdr:row>271</xdr:row>
      <xdr:rowOff>19050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>
          <a:off x="5457825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38100</xdr:rowOff>
    </xdr:from>
    <xdr:to>
      <xdr:col>9</xdr:col>
      <xdr:colOff>0</xdr:colOff>
      <xdr:row>271</xdr:row>
      <xdr:rowOff>38100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5457825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19050</xdr:rowOff>
    </xdr:from>
    <xdr:to>
      <xdr:col>9</xdr:col>
      <xdr:colOff>0</xdr:colOff>
      <xdr:row>271</xdr:row>
      <xdr:rowOff>19050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ShapeType="1"/>
        </xdr:cNvSpPr>
      </xdr:nvSpPr>
      <xdr:spPr bwMode="auto">
        <a:xfrm>
          <a:off x="5457825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38100</xdr:rowOff>
    </xdr:from>
    <xdr:to>
      <xdr:col>9</xdr:col>
      <xdr:colOff>0</xdr:colOff>
      <xdr:row>271</xdr:row>
      <xdr:rowOff>38100</xdr:rowOff>
    </xdr:to>
    <xdr:sp macro="" textlink="">
      <xdr:nvSpPr>
        <xdr:cNvPr id="83" name="Line 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ShapeType="1"/>
        </xdr:cNvSpPr>
      </xdr:nvSpPr>
      <xdr:spPr bwMode="auto">
        <a:xfrm>
          <a:off x="5457825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19050</xdr:rowOff>
    </xdr:from>
    <xdr:to>
      <xdr:col>9</xdr:col>
      <xdr:colOff>0</xdr:colOff>
      <xdr:row>271</xdr:row>
      <xdr:rowOff>19050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ShapeType="1"/>
        </xdr:cNvSpPr>
      </xdr:nvSpPr>
      <xdr:spPr bwMode="auto">
        <a:xfrm>
          <a:off x="5457825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38100</xdr:rowOff>
    </xdr:from>
    <xdr:to>
      <xdr:col>9</xdr:col>
      <xdr:colOff>0</xdr:colOff>
      <xdr:row>271</xdr:row>
      <xdr:rowOff>38100</xdr:rowOff>
    </xdr:to>
    <xdr:sp macro="" textlink="">
      <xdr:nvSpPr>
        <xdr:cNvPr id="85" name="Line 2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ShapeType="1"/>
        </xdr:cNvSpPr>
      </xdr:nvSpPr>
      <xdr:spPr bwMode="auto">
        <a:xfrm>
          <a:off x="5457825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19050</xdr:rowOff>
    </xdr:from>
    <xdr:to>
      <xdr:col>9</xdr:col>
      <xdr:colOff>0</xdr:colOff>
      <xdr:row>271</xdr:row>
      <xdr:rowOff>19050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ShapeType="1"/>
        </xdr:cNvSpPr>
      </xdr:nvSpPr>
      <xdr:spPr bwMode="auto">
        <a:xfrm>
          <a:off x="5457825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38100</xdr:rowOff>
    </xdr:from>
    <xdr:to>
      <xdr:col>9</xdr:col>
      <xdr:colOff>0</xdr:colOff>
      <xdr:row>271</xdr:row>
      <xdr:rowOff>38100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ShapeType="1"/>
        </xdr:cNvSpPr>
      </xdr:nvSpPr>
      <xdr:spPr bwMode="auto">
        <a:xfrm>
          <a:off x="5457825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19050</xdr:rowOff>
    </xdr:from>
    <xdr:to>
      <xdr:col>9</xdr:col>
      <xdr:colOff>0</xdr:colOff>
      <xdr:row>271</xdr:row>
      <xdr:rowOff>19050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ShapeType="1"/>
        </xdr:cNvSpPr>
      </xdr:nvSpPr>
      <xdr:spPr bwMode="auto">
        <a:xfrm>
          <a:off x="5457825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38100</xdr:rowOff>
    </xdr:from>
    <xdr:to>
      <xdr:col>9</xdr:col>
      <xdr:colOff>0</xdr:colOff>
      <xdr:row>271</xdr:row>
      <xdr:rowOff>38100</xdr:rowOff>
    </xdr:to>
    <xdr:sp macro="" textlink="">
      <xdr:nvSpPr>
        <xdr:cNvPr id="89" name="Line 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ShapeType="1"/>
        </xdr:cNvSpPr>
      </xdr:nvSpPr>
      <xdr:spPr bwMode="auto">
        <a:xfrm>
          <a:off x="5457825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19050</xdr:rowOff>
    </xdr:from>
    <xdr:to>
      <xdr:col>9</xdr:col>
      <xdr:colOff>0</xdr:colOff>
      <xdr:row>271</xdr:row>
      <xdr:rowOff>19050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ShapeType="1"/>
        </xdr:cNvSpPr>
      </xdr:nvSpPr>
      <xdr:spPr bwMode="auto">
        <a:xfrm>
          <a:off x="5457825" y="6696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271</xdr:row>
      <xdr:rowOff>38100</xdr:rowOff>
    </xdr:from>
    <xdr:to>
      <xdr:col>9</xdr:col>
      <xdr:colOff>0</xdr:colOff>
      <xdr:row>271</xdr:row>
      <xdr:rowOff>38100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ShapeType="1"/>
        </xdr:cNvSpPr>
      </xdr:nvSpPr>
      <xdr:spPr bwMode="auto">
        <a:xfrm>
          <a:off x="5457825" y="671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90238</xdr:colOff>
      <xdr:row>271</xdr:row>
      <xdr:rowOff>741946</xdr:rowOff>
    </xdr:from>
    <xdr:to>
      <xdr:col>13</xdr:col>
      <xdr:colOff>7075</xdr:colOff>
      <xdr:row>271</xdr:row>
      <xdr:rowOff>741946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CxnSpPr/>
      </xdr:nvCxnSpPr>
      <xdr:spPr>
        <a:xfrm>
          <a:off x="6367213" y="7066546"/>
          <a:ext cx="993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90238</xdr:colOff>
      <xdr:row>271</xdr:row>
      <xdr:rowOff>741946</xdr:rowOff>
    </xdr:from>
    <xdr:to>
      <xdr:col>12</xdr:col>
      <xdr:colOff>7075</xdr:colOff>
      <xdr:row>271</xdr:row>
      <xdr:rowOff>741946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CxnSpPr/>
      </xdr:nvCxnSpPr>
      <xdr:spPr>
        <a:xfrm>
          <a:off x="5957638" y="7066546"/>
          <a:ext cx="8502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90238</xdr:colOff>
      <xdr:row>271</xdr:row>
      <xdr:rowOff>741946</xdr:rowOff>
    </xdr:from>
    <xdr:to>
      <xdr:col>21</xdr:col>
      <xdr:colOff>0</xdr:colOff>
      <xdr:row>271</xdr:row>
      <xdr:rowOff>741946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CxnSpPr/>
      </xdr:nvCxnSpPr>
      <xdr:spPr>
        <a:xfrm>
          <a:off x="10863013" y="7066546"/>
          <a:ext cx="12146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90238</xdr:colOff>
      <xdr:row>271</xdr:row>
      <xdr:rowOff>741946</xdr:rowOff>
    </xdr:from>
    <xdr:to>
      <xdr:col>20</xdr:col>
      <xdr:colOff>7075</xdr:colOff>
      <xdr:row>271</xdr:row>
      <xdr:rowOff>741946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>
          <a:off x="10224838" y="7066546"/>
          <a:ext cx="11169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819150</xdr:colOff>
      <xdr:row>1</xdr:row>
      <xdr:rowOff>19050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1147ED0B-12EE-4579-953D-5164F16C0775}"/>
            </a:ext>
          </a:extLst>
        </xdr:cNvPr>
        <xdr:cNvGrpSpPr/>
      </xdr:nvGrpSpPr>
      <xdr:grpSpPr>
        <a:xfrm>
          <a:off x="6762750" y="628650"/>
          <a:ext cx="38100" cy="0"/>
          <a:chOff x="4829175" y="83820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4FFF619E-2771-A1F1-922C-D3B260F287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38100</xdr:rowOff>
    </xdr:from>
    <xdr:ext cx="38100" cy="0"/>
    <xdr:grpSp>
      <xdr:nvGrpSpPr>
        <xdr:cNvPr id="4" name="Shape 2">
          <a:extLst>
            <a:ext uri="{FF2B5EF4-FFF2-40B4-BE49-F238E27FC236}">
              <a16:creationId xmlns:a16="http://schemas.microsoft.com/office/drawing/2014/main" id="{EF946EA7-D825-4F2D-9CDF-BB50A1B868FE}"/>
            </a:ext>
          </a:extLst>
        </xdr:cNvPr>
        <xdr:cNvGrpSpPr/>
      </xdr:nvGrpSpPr>
      <xdr:grpSpPr>
        <a:xfrm>
          <a:off x="6762750" y="647700"/>
          <a:ext cx="38100" cy="0"/>
          <a:chOff x="4829175" y="857250"/>
          <a:chExt cx="3810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B369CE3F-BE79-0CC8-74DD-EEDC3D8BE2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19050</xdr:rowOff>
    </xdr:from>
    <xdr:ext cx="38100" cy="0"/>
    <xdr:grpSp>
      <xdr:nvGrpSpPr>
        <xdr:cNvPr id="6" name="Shape 2">
          <a:extLst>
            <a:ext uri="{FF2B5EF4-FFF2-40B4-BE49-F238E27FC236}">
              <a16:creationId xmlns:a16="http://schemas.microsoft.com/office/drawing/2014/main" id="{0FC40629-1735-4EF3-882A-EF46C78FA986}"/>
            </a:ext>
          </a:extLst>
        </xdr:cNvPr>
        <xdr:cNvGrpSpPr/>
      </xdr:nvGrpSpPr>
      <xdr:grpSpPr>
        <a:xfrm>
          <a:off x="6762750" y="628650"/>
          <a:ext cx="38100" cy="0"/>
          <a:chOff x="4829175" y="838200"/>
          <a:chExt cx="3810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CDB3F7BC-8C73-6323-FB65-78ECF41CA8A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38100</xdr:rowOff>
    </xdr:from>
    <xdr:ext cx="38100" cy="0"/>
    <xdr:grpSp>
      <xdr:nvGrpSpPr>
        <xdr:cNvPr id="8" name="Shape 2">
          <a:extLst>
            <a:ext uri="{FF2B5EF4-FFF2-40B4-BE49-F238E27FC236}">
              <a16:creationId xmlns:a16="http://schemas.microsoft.com/office/drawing/2014/main" id="{022CE9AE-FE71-4291-BF6D-BC75549BA295}"/>
            </a:ext>
          </a:extLst>
        </xdr:cNvPr>
        <xdr:cNvGrpSpPr/>
      </xdr:nvGrpSpPr>
      <xdr:grpSpPr>
        <a:xfrm>
          <a:off x="6762750" y="647700"/>
          <a:ext cx="38100" cy="0"/>
          <a:chOff x="4829175" y="857250"/>
          <a:chExt cx="3810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A3B47671-349E-10B3-54B2-416D7A5A740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19050</xdr:rowOff>
    </xdr:from>
    <xdr:ext cx="38100" cy="0"/>
    <xdr:grpSp>
      <xdr:nvGrpSpPr>
        <xdr:cNvPr id="10" name="Shape 2">
          <a:extLst>
            <a:ext uri="{FF2B5EF4-FFF2-40B4-BE49-F238E27FC236}">
              <a16:creationId xmlns:a16="http://schemas.microsoft.com/office/drawing/2014/main" id="{F8CA9D42-1802-47D1-BE16-6432CDD48568}"/>
            </a:ext>
          </a:extLst>
        </xdr:cNvPr>
        <xdr:cNvGrpSpPr/>
      </xdr:nvGrpSpPr>
      <xdr:grpSpPr>
        <a:xfrm>
          <a:off x="6762750" y="628650"/>
          <a:ext cx="38100" cy="0"/>
          <a:chOff x="4829175" y="838200"/>
          <a:chExt cx="38100" cy="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3F5B79AF-E146-D3A0-77DD-C6C319A616A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38100</xdr:rowOff>
    </xdr:from>
    <xdr:ext cx="38100" cy="0"/>
    <xdr:grpSp>
      <xdr:nvGrpSpPr>
        <xdr:cNvPr id="12" name="Shape 2">
          <a:extLst>
            <a:ext uri="{FF2B5EF4-FFF2-40B4-BE49-F238E27FC236}">
              <a16:creationId xmlns:a16="http://schemas.microsoft.com/office/drawing/2014/main" id="{E0D73CE9-8260-4149-963B-192E1924F954}"/>
            </a:ext>
          </a:extLst>
        </xdr:cNvPr>
        <xdr:cNvGrpSpPr/>
      </xdr:nvGrpSpPr>
      <xdr:grpSpPr>
        <a:xfrm>
          <a:off x="6762750" y="647700"/>
          <a:ext cx="38100" cy="0"/>
          <a:chOff x="4829175" y="857250"/>
          <a:chExt cx="3810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C35A8B73-BF78-078F-0C96-6890684F720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19050</xdr:rowOff>
    </xdr:from>
    <xdr:ext cx="38100" cy="0"/>
    <xdr:grpSp>
      <xdr:nvGrpSpPr>
        <xdr:cNvPr id="14" name="Shape 2">
          <a:extLst>
            <a:ext uri="{FF2B5EF4-FFF2-40B4-BE49-F238E27FC236}">
              <a16:creationId xmlns:a16="http://schemas.microsoft.com/office/drawing/2014/main" id="{2E3F80C8-217F-481D-8EF8-F32891B01B8E}"/>
            </a:ext>
          </a:extLst>
        </xdr:cNvPr>
        <xdr:cNvGrpSpPr/>
      </xdr:nvGrpSpPr>
      <xdr:grpSpPr>
        <a:xfrm>
          <a:off x="6762750" y="628650"/>
          <a:ext cx="38100" cy="0"/>
          <a:chOff x="4829175" y="838200"/>
          <a:chExt cx="3810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66EC3AF-13CF-F037-4FF0-DBF412E7F73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38100</xdr:rowOff>
    </xdr:from>
    <xdr:ext cx="38100" cy="0"/>
    <xdr:grpSp>
      <xdr:nvGrpSpPr>
        <xdr:cNvPr id="16" name="Shape 2">
          <a:extLst>
            <a:ext uri="{FF2B5EF4-FFF2-40B4-BE49-F238E27FC236}">
              <a16:creationId xmlns:a16="http://schemas.microsoft.com/office/drawing/2014/main" id="{B1F172C1-2FBC-4A32-BFE4-C0F879F78829}"/>
            </a:ext>
          </a:extLst>
        </xdr:cNvPr>
        <xdr:cNvGrpSpPr/>
      </xdr:nvGrpSpPr>
      <xdr:grpSpPr>
        <a:xfrm>
          <a:off x="6762750" y="647700"/>
          <a:ext cx="38100" cy="0"/>
          <a:chOff x="4829175" y="857250"/>
          <a:chExt cx="38100" cy="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9A3C2D44-D308-2E67-7886-F99C7A11118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19050</xdr:rowOff>
    </xdr:from>
    <xdr:ext cx="38100" cy="0"/>
    <xdr:grpSp>
      <xdr:nvGrpSpPr>
        <xdr:cNvPr id="18" name="Shape 2">
          <a:extLst>
            <a:ext uri="{FF2B5EF4-FFF2-40B4-BE49-F238E27FC236}">
              <a16:creationId xmlns:a16="http://schemas.microsoft.com/office/drawing/2014/main" id="{4A33AB3E-F635-4076-A6A6-EB4278338951}"/>
            </a:ext>
          </a:extLst>
        </xdr:cNvPr>
        <xdr:cNvGrpSpPr/>
      </xdr:nvGrpSpPr>
      <xdr:grpSpPr>
        <a:xfrm>
          <a:off x="6762750" y="628650"/>
          <a:ext cx="38100" cy="0"/>
          <a:chOff x="4829175" y="838200"/>
          <a:chExt cx="38100" cy="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312BCEA0-3694-6B10-BF49-23404D1445E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38100</xdr:rowOff>
    </xdr:from>
    <xdr:ext cx="38100" cy="0"/>
    <xdr:grpSp>
      <xdr:nvGrpSpPr>
        <xdr:cNvPr id="20" name="Shape 2">
          <a:extLst>
            <a:ext uri="{FF2B5EF4-FFF2-40B4-BE49-F238E27FC236}">
              <a16:creationId xmlns:a16="http://schemas.microsoft.com/office/drawing/2014/main" id="{3BFEBF1F-E9CC-4DF1-B9F1-13F23618874E}"/>
            </a:ext>
          </a:extLst>
        </xdr:cNvPr>
        <xdr:cNvGrpSpPr/>
      </xdr:nvGrpSpPr>
      <xdr:grpSpPr>
        <a:xfrm>
          <a:off x="6762750" y="647700"/>
          <a:ext cx="38100" cy="0"/>
          <a:chOff x="4829175" y="857250"/>
          <a:chExt cx="38100" cy="0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492BD837-6AA4-89B6-D4C2-87210FB79A3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19050</xdr:rowOff>
    </xdr:from>
    <xdr:ext cx="38100" cy="0"/>
    <xdr:grpSp>
      <xdr:nvGrpSpPr>
        <xdr:cNvPr id="22" name="Shape 2">
          <a:extLst>
            <a:ext uri="{FF2B5EF4-FFF2-40B4-BE49-F238E27FC236}">
              <a16:creationId xmlns:a16="http://schemas.microsoft.com/office/drawing/2014/main" id="{CB740246-E9E7-4F5E-9ECC-7F35243684DD}"/>
            </a:ext>
          </a:extLst>
        </xdr:cNvPr>
        <xdr:cNvGrpSpPr/>
      </xdr:nvGrpSpPr>
      <xdr:grpSpPr>
        <a:xfrm>
          <a:off x="6762750" y="628650"/>
          <a:ext cx="38100" cy="0"/>
          <a:chOff x="4829175" y="838200"/>
          <a:chExt cx="38100" cy="0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B0B69698-1E3E-9D14-FE19-2FDB2D55DC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819150</xdr:colOff>
      <xdr:row>1</xdr:row>
      <xdr:rowOff>38100</xdr:rowOff>
    </xdr:from>
    <xdr:ext cx="38100" cy="0"/>
    <xdr:grpSp>
      <xdr:nvGrpSpPr>
        <xdr:cNvPr id="24" name="Shape 2">
          <a:extLst>
            <a:ext uri="{FF2B5EF4-FFF2-40B4-BE49-F238E27FC236}">
              <a16:creationId xmlns:a16="http://schemas.microsoft.com/office/drawing/2014/main" id="{E07374E7-795A-441D-A66E-6AED5A51A4A3}"/>
            </a:ext>
          </a:extLst>
        </xdr:cNvPr>
        <xdr:cNvGrpSpPr/>
      </xdr:nvGrpSpPr>
      <xdr:grpSpPr>
        <a:xfrm>
          <a:off x="6762750" y="647700"/>
          <a:ext cx="38100" cy="0"/>
          <a:chOff x="4829175" y="857250"/>
          <a:chExt cx="38100" cy="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36D05EBC-1BD6-A567-AEE1-511BDADD3D2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504825</xdr:colOff>
      <xdr:row>2</xdr:row>
      <xdr:rowOff>0</xdr:rowOff>
    </xdr:from>
    <xdr:ext cx="1181100" cy="38100"/>
    <xdr:grpSp>
      <xdr:nvGrpSpPr>
        <xdr:cNvPr id="26" name="Shape 2">
          <a:extLst>
            <a:ext uri="{FF2B5EF4-FFF2-40B4-BE49-F238E27FC236}">
              <a16:creationId xmlns:a16="http://schemas.microsoft.com/office/drawing/2014/main" id="{A70E841E-75C1-4F8F-A481-EEA7D820A48D}"/>
            </a:ext>
          </a:extLst>
        </xdr:cNvPr>
        <xdr:cNvGrpSpPr/>
      </xdr:nvGrpSpPr>
      <xdr:grpSpPr>
        <a:xfrm>
          <a:off x="5286375" y="1457325"/>
          <a:ext cx="1181100" cy="38100"/>
          <a:chOff x="4755450" y="3780000"/>
          <a:chExt cx="1181100" cy="0"/>
        </a:xfrm>
      </xdr:grpSpPr>
      <xdr:cxnSp macro="">
        <xdr:nvCxnSpPr>
          <xdr:cNvPr id="27" name="Shape 4">
            <a:extLst>
              <a:ext uri="{FF2B5EF4-FFF2-40B4-BE49-F238E27FC236}">
                <a16:creationId xmlns:a16="http://schemas.microsoft.com/office/drawing/2014/main" id="{D8FC5466-9C72-19AC-235F-B645DBD3D54B}"/>
              </a:ext>
            </a:extLst>
          </xdr:cNvPr>
          <xdr:cNvCxnSpPr/>
        </xdr:nvCxnSpPr>
        <xdr:spPr>
          <a:xfrm>
            <a:off x="4755450" y="3780000"/>
            <a:ext cx="1181100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1066800</xdr:colOff>
      <xdr:row>0</xdr:row>
      <xdr:rowOff>466725</xdr:rowOff>
    </xdr:from>
    <xdr:ext cx="752475" cy="38100"/>
    <xdr:grpSp>
      <xdr:nvGrpSpPr>
        <xdr:cNvPr id="28" name="Shape 2">
          <a:extLst>
            <a:ext uri="{FF2B5EF4-FFF2-40B4-BE49-F238E27FC236}">
              <a16:creationId xmlns:a16="http://schemas.microsoft.com/office/drawing/2014/main" id="{DAA7F3E8-BB0D-482C-A79A-C8B013D6040B}"/>
            </a:ext>
          </a:extLst>
        </xdr:cNvPr>
        <xdr:cNvGrpSpPr/>
      </xdr:nvGrpSpPr>
      <xdr:grpSpPr>
        <a:xfrm>
          <a:off x="1409700" y="466725"/>
          <a:ext cx="752475" cy="38100"/>
          <a:chOff x="4969763" y="3780000"/>
          <a:chExt cx="752475" cy="0"/>
        </a:xfrm>
      </xdr:grpSpPr>
      <xdr:cxnSp macro="">
        <xdr:nvCxnSpPr>
          <xdr:cNvPr id="29" name="Shape 6">
            <a:extLst>
              <a:ext uri="{FF2B5EF4-FFF2-40B4-BE49-F238E27FC236}">
                <a16:creationId xmlns:a16="http://schemas.microsoft.com/office/drawing/2014/main" id="{47AAA7BE-8A3D-6604-AFF3-BAE10BFFA67B}"/>
              </a:ext>
            </a:extLst>
          </xdr:cNvPr>
          <xdr:cNvCxnSpPr/>
        </xdr:nvCxnSpPr>
        <xdr:spPr>
          <a:xfrm>
            <a:off x="4969763" y="3780000"/>
            <a:ext cx="7524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4D03544-F533-4FD5-96AF-02C344B666FE}"/>
            </a:ext>
          </a:extLst>
        </xdr:cNvPr>
        <xdr:cNvSpPr>
          <a:spLocks noChangeShapeType="1"/>
        </xdr:cNvSpPr>
      </xdr:nvSpPr>
      <xdr:spPr bwMode="auto">
        <a:xfrm>
          <a:off x="541020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3D5F42B-C489-427B-86BC-7BDAA5D664B3}"/>
            </a:ext>
          </a:extLst>
        </xdr:cNvPr>
        <xdr:cNvSpPr>
          <a:spLocks noChangeShapeType="1"/>
        </xdr:cNvSpPr>
      </xdr:nvSpPr>
      <xdr:spPr bwMode="auto">
        <a:xfrm>
          <a:off x="5410200" y="58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1A7C329-85F8-40A9-8AE9-4E1D99AE88E1}"/>
            </a:ext>
          </a:extLst>
        </xdr:cNvPr>
        <xdr:cNvSpPr>
          <a:spLocks noChangeShapeType="1"/>
        </xdr:cNvSpPr>
      </xdr:nvSpPr>
      <xdr:spPr bwMode="auto">
        <a:xfrm>
          <a:off x="541020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97C092FF-3975-400E-8747-F2662E5C8B3A}"/>
            </a:ext>
          </a:extLst>
        </xdr:cNvPr>
        <xdr:cNvSpPr>
          <a:spLocks noChangeShapeType="1"/>
        </xdr:cNvSpPr>
      </xdr:nvSpPr>
      <xdr:spPr bwMode="auto">
        <a:xfrm>
          <a:off x="5410200" y="58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252F3CD3-DAA0-443B-B664-DC62E76E6F83}"/>
            </a:ext>
          </a:extLst>
        </xdr:cNvPr>
        <xdr:cNvSpPr>
          <a:spLocks noChangeShapeType="1"/>
        </xdr:cNvSpPr>
      </xdr:nvSpPr>
      <xdr:spPr bwMode="auto">
        <a:xfrm>
          <a:off x="541020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8F478399-208C-4D7A-8E9B-C8733C72D6A1}"/>
            </a:ext>
          </a:extLst>
        </xdr:cNvPr>
        <xdr:cNvSpPr>
          <a:spLocks noChangeShapeType="1"/>
        </xdr:cNvSpPr>
      </xdr:nvSpPr>
      <xdr:spPr bwMode="auto">
        <a:xfrm>
          <a:off x="5410200" y="58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EC0DEF5-6D93-4700-8885-618ECE8C0A5B}"/>
            </a:ext>
          </a:extLst>
        </xdr:cNvPr>
        <xdr:cNvSpPr>
          <a:spLocks noChangeShapeType="1"/>
        </xdr:cNvSpPr>
      </xdr:nvSpPr>
      <xdr:spPr bwMode="auto">
        <a:xfrm>
          <a:off x="541020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1588664-AF24-472E-9C9E-F8AFD8114F6C}"/>
            </a:ext>
          </a:extLst>
        </xdr:cNvPr>
        <xdr:cNvSpPr>
          <a:spLocks noChangeShapeType="1"/>
        </xdr:cNvSpPr>
      </xdr:nvSpPr>
      <xdr:spPr bwMode="auto">
        <a:xfrm>
          <a:off x="5410200" y="58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150FC02-033E-421A-9D7F-B3F2AF42FCFD}"/>
            </a:ext>
          </a:extLst>
        </xdr:cNvPr>
        <xdr:cNvSpPr>
          <a:spLocks noChangeShapeType="1"/>
        </xdr:cNvSpPr>
      </xdr:nvSpPr>
      <xdr:spPr bwMode="auto">
        <a:xfrm>
          <a:off x="541020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DCBB1B4-E079-45AC-87FD-F79309B7B369}"/>
            </a:ext>
          </a:extLst>
        </xdr:cNvPr>
        <xdr:cNvSpPr>
          <a:spLocks noChangeShapeType="1"/>
        </xdr:cNvSpPr>
      </xdr:nvSpPr>
      <xdr:spPr bwMode="auto">
        <a:xfrm>
          <a:off x="5410200" y="58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F5CE6EAB-A747-4776-927F-38E845777A83}"/>
            </a:ext>
          </a:extLst>
        </xdr:cNvPr>
        <xdr:cNvSpPr>
          <a:spLocks noChangeShapeType="1"/>
        </xdr:cNvSpPr>
      </xdr:nvSpPr>
      <xdr:spPr bwMode="auto">
        <a:xfrm>
          <a:off x="541020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35904E-816A-40E4-A9CC-57D1AD9A6D60}"/>
            </a:ext>
          </a:extLst>
        </xdr:cNvPr>
        <xdr:cNvSpPr>
          <a:spLocks noChangeShapeType="1"/>
        </xdr:cNvSpPr>
      </xdr:nvSpPr>
      <xdr:spPr bwMode="auto">
        <a:xfrm>
          <a:off x="5410200" y="58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250056</xdr:colOff>
      <xdr:row>1</xdr:row>
      <xdr:rowOff>760496</xdr:rowOff>
    </xdr:from>
    <xdr:to>
      <xdr:col>11</xdr:col>
      <xdr:colOff>304760</xdr:colOff>
      <xdr:row>1</xdr:row>
      <xdr:rowOff>760496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5A7DEF4-2EF0-474D-AC95-4DE74A398E92}"/>
            </a:ext>
          </a:extLst>
        </xdr:cNvPr>
        <xdr:cNvCxnSpPr/>
      </xdr:nvCxnSpPr>
      <xdr:spPr>
        <a:xfrm>
          <a:off x="6060306" y="1217696"/>
          <a:ext cx="131200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441158</xdr:colOff>
      <xdr:row>1</xdr:row>
      <xdr:rowOff>0</xdr:rowOff>
    </xdr:from>
    <xdr:to>
      <xdr:col>1</xdr:col>
      <xdr:colOff>1233236</xdr:colOff>
      <xdr:row>1</xdr:row>
      <xdr:rowOff>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47C4153D-E39B-4F2C-A29C-ADF58124E6D8}"/>
            </a:ext>
          </a:extLst>
        </xdr:cNvPr>
        <xdr:cNvCxnSpPr/>
      </xdr:nvCxnSpPr>
      <xdr:spPr>
        <a:xfrm>
          <a:off x="841208" y="542925"/>
          <a:ext cx="7920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0</xdr:colOff>
      <xdr:row>1</xdr:row>
      <xdr:rowOff>19050</xdr:rowOff>
    </xdr:from>
    <xdr:ext cx="38100" cy="0"/>
    <xdr:grpSp>
      <xdr:nvGrpSpPr>
        <xdr:cNvPr id="16" name="Shape 2">
          <a:extLst>
            <a:ext uri="{FF2B5EF4-FFF2-40B4-BE49-F238E27FC236}">
              <a16:creationId xmlns:a16="http://schemas.microsoft.com/office/drawing/2014/main" id="{1147ED0B-12EE-4579-953D-5164F16C0775}"/>
            </a:ext>
          </a:extLst>
        </xdr:cNvPr>
        <xdr:cNvGrpSpPr/>
      </xdr:nvGrpSpPr>
      <xdr:grpSpPr>
        <a:xfrm>
          <a:off x="6267450" y="476250"/>
          <a:ext cx="38100" cy="0"/>
          <a:chOff x="4829175" y="838200"/>
          <a:chExt cx="38100" cy="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4FFF619E-2771-A1F1-922C-D3B260F287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38100</xdr:rowOff>
    </xdr:from>
    <xdr:ext cx="38100" cy="0"/>
    <xdr:grpSp>
      <xdr:nvGrpSpPr>
        <xdr:cNvPr id="18" name="Shape 2">
          <a:extLst>
            <a:ext uri="{FF2B5EF4-FFF2-40B4-BE49-F238E27FC236}">
              <a16:creationId xmlns:a16="http://schemas.microsoft.com/office/drawing/2014/main" id="{EF946EA7-D825-4F2D-9CDF-BB50A1B868FE}"/>
            </a:ext>
          </a:extLst>
        </xdr:cNvPr>
        <xdr:cNvGrpSpPr/>
      </xdr:nvGrpSpPr>
      <xdr:grpSpPr>
        <a:xfrm>
          <a:off x="6267450" y="495300"/>
          <a:ext cx="38100" cy="0"/>
          <a:chOff x="4829175" y="857250"/>
          <a:chExt cx="38100" cy="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B369CE3F-BE79-0CC8-74DD-EEDC3D8BE2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19050</xdr:rowOff>
    </xdr:from>
    <xdr:ext cx="38100" cy="0"/>
    <xdr:grpSp>
      <xdr:nvGrpSpPr>
        <xdr:cNvPr id="20" name="Shape 2">
          <a:extLst>
            <a:ext uri="{FF2B5EF4-FFF2-40B4-BE49-F238E27FC236}">
              <a16:creationId xmlns:a16="http://schemas.microsoft.com/office/drawing/2014/main" id="{0FC40629-1735-4EF3-882A-EF46C78FA986}"/>
            </a:ext>
          </a:extLst>
        </xdr:cNvPr>
        <xdr:cNvGrpSpPr/>
      </xdr:nvGrpSpPr>
      <xdr:grpSpPr>
        <a:xfrm>
          <a:off x="6267450" y="476250"/>
          <a:ext cx="38100" cy="0"/>
          <a:chOff x="4829175" y="838200"/>
          <a:chExt cx="38100" cy="0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CDB3F7BC-8C73-6323-FB65-78ECF41CA8A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38100</xdr:rowOff>
    </xdr:from>
    <xdr:ext cx="38100" cy="0"/>
    <xdr:grpSp>
      <xdr:nvGrpSpPr>
        <xdr:cNvPr id="22" name="Shape 2">
          <a:extLst>
            <a:ext uri="{FF2B5EF4-FFF2-40B4-BE49-F238E27FC236}">
              <a16:creationId xmlns:a16="http://schemas.microsoft.com/office/drawing/2014/main" id="{022CE9AE-FE71-4291-BF6D-BC75549BA295}"/>
            </a:ext>
          </a:extLst>
        </xdr:cNvPr>
        <xdr:cNvGrpSpPr/>
      </xdr:nvGrpSpPr>
      <xdr:grpSpPr>
        <a:xfrm>
          <a:off x="6267450" y="495300"/>
          <a:ext cx="38100" cy="0"/>
          <a:chOff x="4829175" y="857250"/>
          <a:chExt cx="38100" cy="0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A3B47671-349E-10B3-54B2-416D7A5A740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19050</xdr:rowOff>
    </xdr:from>
    <xdr:ext cx="38100" cy="0"/>
    <xdr:grpSp>
      <xdr:nvGrpSpPr>
        <xdr:cNvPr id="24" name="Shape 2">
          <a:extLst>
            <a:ext uri="{FF2B5EF4-FFF2-40B4-BE49-F238E27FC236}">
              <a16:creationId xmlns:a16="http://schemas.microsoft.com/office/drawing/2014/main" id="{F8CA9D42-1802-47D1-BE16-6432CDD48568}"/>
            </a:ext>
          </a:extLst>
        </xdr:cNvPr>
        <xdr:cNvGrpSpPr/>
      </xdr:nvGrpSpPr>
      <xdr:grpSpPr>
        <a:xfrm>
          <a:off x="6267450" y="476250"/>
          <a:ext cx="38100" cy="0"/>
          <a:chOff x="4829175" y="838200"/>
          <a:chExt cx="38100" cy="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3F5B79AF-E146-D3A0-77DD-C6C319A616A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38100</xdr:rowOff>
    </xdr:from>
    <xdr:ext cx="38100" cy="0"/>
    <xdr:grpSp>
      <xdr:nvGrpSpPr>
        <xdr:cNvPr id="26" name="Shape 2">
          <a:extLst>
            <a:ext uri="{FF2B5EF4-FFF2-40B4-BE49-F238E27FC236}">
              <a16:creationId xmlns:a16="http://schemas.microsoft.com/office/drawing/2014/main" id="{E0D73CE9-8260-4149-963B-192E1924F954}"/>
            </a:ext>
          </a:extLst>
        </xdr:cNvPr>
        <xdr:cNvGrpSpPr/>
      </xdr:nvGrpSpPr>
      <xdr:grpSpPr>
        <a:xfrm>
          <a:off x="6267450" y="495300"/>
          <a:ext cx="38100" cy="0"/>
          <a:chOff x="4829175" y="857250"/>
          <a:chExt cx="38100" cy="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C35A8B73-BF78-078F-0C96-6890684F720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19050</xdr:rowOff>
    </xdr:from>
    <xdr:ext cx="38100" cy="0"/>
    <xdr:grpSp>
      <xdr:nvGrpSpPr>
        <xdr:cNvPr id="28" name="Shape 2">
          <a:extLst>
            <a:ext uri="{FF2B5EF4-FFF2-40B4-BE49-F238E27FC236}">
              <a16:creationId xmlns:a16="http://schemas.microsoft.com/office/drawing/2014/main" id="{2E3F80C8-217F-481D-8EF8-F32891B01B8E}"/>
            </a:ext>
          </a:extLst>
        </xdr:cNvPr>
        <xdr:cNvGrpSpPr/>
      </xdr:nvGrpSpPr>
      <xdr:grpSpPr>
        <a:xfrm>
          <a:off x="6267450" y="476250"/>
          <a:ext cx="38100" cy="0"/>
          <a:chOff x="4829175" y="838200"/>
          <a:chExt cx="38100" cy="0"/>
        </a:xfrm>
      </xdr:grpSpPr>
      <xdr:cxnSp macro="">
        <xdr:nvCxnSpPr>
          <xdr:cNvPr id="29" name="Shape 3">
            <a:extLst>
              <a:ext uri="{FF2B5EF4-FFF2-40B4-BE49-F238E27FC236}">
                <a16:creationId xmlns:a16="http://schemas.microsoft.com/office/drawing/2014/main" id="{166EC3AF-13CF-F037-4FF0-DBF412E7F73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38100</xdr:rowOff>
    </xdr:from>
    <xdr:ext cx="38100" cy="0"/>
    <xdr:grpSp>
      <xdr:nvGrpSpPr>
        <xdr:cNvPr id="30" name="Shape 2">
          <a:extLst>
            <a:ext uri="{FF2B5EF4-FFF2-40B4-BE49-F238E27FC236}">
              <a16:creationId xmlns:a16="http://schemas.microsoft.com/office/drawing/2014/main" id="{B1F172C1-2FBC-4A32-BFE4-C0F879F78829}"/>
            </a:ext>
          </a:extLst>
        </xdr:cNvPr>
        <xdr:cNvGrpSpPr/>
      </xdr:nvGrpSpPr>
      <xdr:grpSpPr>
        <a:xfrm>
          <a:off x="6267450" y="495300"/>
          <a:ext cx="38100" cy="0"/>
          <a:chOff x="4829175" y="857250"/>
          <a:chExt cx="38100" cy="0"/>
        </a:xfrm>
      </xdr:grpSpPr>
      <xdr:cxnSp macro="">
        <xdr:nvCxnSpPr>
          <xdr:cNvPr id="31" name="Shape 3">
            <a:extLst>
              <a:ext uri="{FF2B5EF4-FFF2-40B4-BE49-F238E27FC236}">
                <a16:creationId xmlns:a16="http://schemas.microsoft.com/office/drawing/2014/main" id="{9A3C2D44-D308-2E67-7886-F99C7A11118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19050</xdr:rowOff>
    </xdr:from>
    <xdr:ext cx="38100" cy="0"/>
    <xdr:grpSp>
      <xdr:nvGrpSpPr>
        <xdr:cNvPr id="32" name="Shape 2">
          <a:extLst>
            <a:ext uri="{FF2B5EF4-FFF2-40B4-BE49-F238E27FC236}">
              <a16:creationId xmlns:a16="http://schemas.microsoft.com/office/drawing/2014/main" id="{4A33AB3E-F635-4076-A6A6-EB4278338951}"/>
            </a:ext>
          </a:extLst>
        </xdr:cNvPr>
        <xdr:cNvGrpSpPr/>
      </xdr:nvGrpSpPr>
      <xdr:grpSpPr>
        <a:xfrm>
          <a:off x="6267450" y="476250"/>
          <a:ext cx="38100" cy="0"/>
          <a:chOff x="4829175" y="838200"/>
          <a:chExt cx="38100" cy="0"/>
        </a:xfrm>
      </xdr:grpSpPr>
      <xdr:cxnSp macro="">
        <xdr:nvCxnSpPr>
          <xdr:cNvPr id="33" name="Shape 3">
            <a:extLst>
              <a:ext uri="{FF2B5EF4-FFF2-40B4-BE49-F238E27FC236}">
                <a16:creationId xmlns:a16="http://schemas.microsoft.com/office/drawing/2014/main" id="{312BCEA0-3694-6B10-BF49-23404D1445E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38100</xdr:rowOff>
    </xdr:from>
    <xdr:ext cx="38100" cy="0"/>
    <xdr:grpSp>
      <xdr:nvGrpSpPr>
        <xdr:cNvPr id="34" name="Shape 2">
          <a:extLst>
            <a:ext uri="{FF2B5EF4-FFF2-40B4-BE49-F238E27FC236}">
              <a16:creationId xmlns:a16="http://schemas.microsoft.com/office/drawing/2014/main" id="{3BFEBF1F-E9CC-4DF1-B9F1-13F23618874E}"/>
            </a:ext>
          </a:extLst>
        </xdr:cNvPr>
        <xdr:cNvGrpSpPr/>
      </xdr:nvGrpSpPr>
      <xdr:grpSpPr>
        <a:xfrm>
          <a:off x="6267450" y="495300"/>
          <a:ext cx="38100" cy="0"/>
          <a:chOff x="4829175" y="857250"/>
          <a:chExt cx="38100" cy="0"/>
        </a:xfrm>
      </xdr:grpSpPr>
      <xdr:cxnSp macro="">
        <xdr:nvCxnSpPr>
          <xdr:cNvPr id="35" name="Shape 3">
            <a:extLst>
              <a:ext uri="{FF2B5EF4-FFF2-40B4-BE49-F238E27FC236}">
                <a16:creationId xmlns:a16="http://schemas.microsoft.com/office/drawing/2014/main" id="{492BD837-6AA4-89B6-D4C2-87210FB79A3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19050</xdr:rowOff>
    </xdr:from>
    <xdr:ext cx="38100" cy="0"/>
    <xdr:grpSp>
      <xdr:nvGrpSpPr>
        <xdr:cNvPr id="36" name="Shape 2">
          <a:extLst>
            <a:ext uri="{FF2B5EF4-FFF2-40B4-BE49-F238E27FC236}">
              <a16:creationId xmlns:a16="http://schemas.microsoft.com/office/drawing/2014/main" id="{CB740246-E9E7-4F5E-9ECC-7F35243684DD}"/>
            </a:ext>
          </a:extLst>
        </xdr:cNvPr>
        <xdr:cNvGrpSpPr/>
      </xdr:nvGrpSpPr>
      <xdr:grpSpPr>
        <a:xfrm>
          <a:off x="6267450" y="476250"/>
          <a:ext cx="38100" cy="0"/>
          <a:chOff x="4829175" y="838200"/>
          <a:chExt cx="38100" cy="0"/>
        </a:xfrm>
      </xdr:grpSpPr>
      <xdr:cxnSp macro="">
        <xdr:nvCxnSpPr>
          <xdr:cNvPr id="37" name="Shape 3">
            <a:extLst>
              <a:ext uri="{FF2B5EF4-FFF2-40B4-BE49-F238E27FC236}">
                <a16:creationId xmlns:a16="http://schemas.microsoft.com/office/drawing/2014/main" id="{B0B69698-1E3E-9D14-FE19-2FDB2D55DC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9</xdr:col>
      <xdr:colOff>0</xdr:colOff>
      <xdr:row>1</xdr:row>
      <xdr:rowOff>38100</xdr:rowOff>
    </xdr:from>
    <xdr:ext cx="38100" cy="0"/>
    <xdr:grpSp>
      <xdr:nvGrpSpPr>
        <xdr:cNvPr id="38" name="Shape 2">
          <a:extLst>
            <a:ext uri="{FF2B5EF4-FFF2-40B4-BE49-F238E27FC236}">
              <a16:creationId xmlns:a16="http://schemas.microsoft.com/office/drawing/2014/main" id="{E07374E7-795A-441D-A66E-6AED5A51A4A3}"/>
            </a:ext>
          </a:extLst>
        </xdr:cNvPr>
        <xdr:cNvGrpSpPr/>
      </xdr:nvGrpSpPr>
      <xdr:grpSpPr>
        <a:xfrm>
          <a:off x="6267450" y="495300"/>
          <a:ext cx="38100" cy="0"/>
          <a:chOff x="4829175" y="857250"/>
          <a:chExt cx="38100" cy="0"/>
        </a:xfrm>
      </xdr:grpSpPr>
      <xdr:cxnSp macro="">
        <xdr:nvCxnSpPr>
          <xdr:cNvPr id="39" name="Shape 3">
            <a:extLst>
              <a:ext uri="{FF2B5EF4-FFF2-40B4-BE49-F238E27FC236}">
                <a16:creationId xmlns:a16="http://schemas.microsoft.com/office/drawing/2014/main" id="{36D05EBC-1BD6-A567-AEE1-511BDADD3D2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3"/>
  <sheetViews>
    <sheetView tabSelected="1" topLeftCell="A327" zoomScale="95" zoomScaleNormal="95" workbookViewId="0">
      <selection activeCell="T332" sqref="T332"/>
    </sheetView>
  </sheetViews>
  <sheetFormatPr defaultColWidth="8.796875" defaultRowHeight="18.75" outlineLevelRow="1"/>
  <cols>
    <col min="1" max="1" width="3.69921875" style="43" customWidth="1"/>
    <col min="2" max="2" width="15.59765625" style="802" customWidth="1"/>
    <col min="3" max="3" width="8.69921875" style="31" customWidth="1"/>
    <col min="4" max="4" width="7.796875" style="42" customWidth="1"/>
    <col min="5" max="5" width="6.296875" style="31" customWidth="1"/>
    <col min="6" max="6" width="7.796875" style="31" customWidth="1"/>
    <col min="7" max="7" width="6.3984375" style="1505" customWidth="1"/>
    <col min="8" max="8" width="6.69921875" style="32" customWidth="1"/>
    <col min="9" max="9" width="2.8984375" style="33" customWidth="1"/>
    <col min="10" max="10" width="4.8984375" style="31" customWidth="1"/>
    <col min="11" max="11" width="5.796875" style="31" customWidth="1"/>
    <col min="12" max="12" width="7.59765625" style="31" customWidth="1"/>
    <col min="13" max="13" width="7.09765625" style="33" customWidth="1"/>
    <col min="14" max="14" width="7.796875" style="1477" customWidth="1"/>
    <col min="15" max="15" width="9.5" style="43" customWidth="1"/>
    <col min="16" max="16" width="7.09765625" style="43" customWidth="1"/>
    <col min="17" max="17" width="6.796875" style="43" customWidth="1"/>
    <col min="18" max="18" width="4.19921875" style="43" customWidth="1"/>
    <col min="19" max="19" width="7.3984375" style="43" customWidth="1"/>
    <col min="20" max="20" width="7.69921875" style="1533" customWidth="1"/>
    <col min="21" max="21" width="6.59765625" style="31" customWidth="1"/>
    <col min="22" max="16384" width="8.796875" style="31"/>
  </cols>
  <sheetData>
    <row r="1" spans="1:23" ht="48.75" customHeight="1">
      <c r="B1" s="1572" t="s">
        <v>21</v>
      </c>
      <c r="C1" s="1572"/>
      <c r="D1" s="1572"/>
    </row>
    <row r="2" spans="1:23">
      <c r="A2" s="4"/>
      <c r="B2" s="791"/>
      <c r="C2" s="1"/>
      <c r="D2" s="34"/>
      <c r="E2" s="1"/>
      <c r="F2" s="1"/>
      <c r="H2" s="2"/>
      <c r="I2" s="3"/>
      <c r="J2" s="1"/>
      <c r="K2" s="1"/>
      <c r="L2" s="1"/>
      <c r="M2" s="3"/>
      <c r="O2" s="4"/>
      <c r="P2" s="4"/>
      <c r="Q2" s="4"/>
      <c r="R2" s="4"/>
      <c r="S2" s="4"/>
      <c r="T2" s="1573" t="s">
        <v>0</v>
      </c>
      <c r="U2" s="1573"/>
    </row>
    <row r="3" spans="1:23" s="35" customFormat="1" ht="72" customHeight="1">
      <c r="A3" s="1574" t="s">
        <v>2511</v>
      </c>
      <c r="B3" s="1574"/>
      <c r="C3" s="1574"/>
      <c r="D3" s="1574"/>
      <c r="E3" s="1574"/>
      <c r="F3" s="1574"/>
      <c r="G3" s="1574"/>
      <c r="H3" s="1574"/>
      <c r="I3" s="1574"/>
      <c r="J3" s="1574"/>
      <c r="K3" s="1574"/>
      <c r="L3" s="1574"/>
      <c r="M3" s="1574"/>
      <c r="N3" s="1574"/>
      <c r="O3" s="1574"/>
      <c r="P3" s="1574"/>
      <c r="Q3" s="1574"/>
      <c r="R3" s="1574"/>
      <c r="S3" s="1574"/>
      <c r="T3" s="1574"/>
      <c r="U3" s="1574"/>
    </row>
    <row r="4" spans="1:23" s="36" customFormat="1" ht="35.25" customHeight="1">
      <c r="A4" s="1575" t="s">
        <v>1</v>
      </c>
      <c r="B4" s="1576" t="s">
        <v>2</v>
      </c>
      <c r="C4" s="1570" t="s">
        <v>3</v>
      </c>
      <c r="D4" s="1570"/>
      <c r="E4" s="1570" t="s">
        <v>4</v>
      </c>
      <c r="F4" s="1570"/>
      <c r="G4" s="1577" t="s">
        <v>19</v>
      </c>
      <c r="H4" s="1570" t="s">
        <v>5</v>
      </c>
      <c r="I4" s="1570"/>
      <c r="J4" s="1570"/>
      <c r="K4" s="1570"/>
      <c r="L4" s="1570"/>
      <c r="M4" s="1570"/>
      <c r="N4" s="1579" t="s">
        <v>20</v>
      </c>
      <c r="O4" s="1570" t="s">
        <v>6</v>
      </c>
      <c r="P4" s="1570"/>
      <c r="Q4" s="1570"/>
      <c r="R4" s="1570"/>
      <c r="S4" s="1570"/>
      <c r="T4" s="1570"/>
      <c r="U4" s="1571" t="s">
        <v>7</v>
      </c>
    </row>
    <row r="5" spans="1:23" s="36" customFormat="1" ht="45.95" customHeight="1">
      <c r="A5" s="1575"/>
      <c r="B5" s="1576"/>
      <c r="C5" s="5" t="s">
        <v>8</v>
      </c>
      <c r="D5" s="6" t="s">
        <v>9</v>
      </c>
      <c r="E5" s="5" t="s">
        <v>10</v>
      </c>
      <c r="F5" s="5" t="s">
        <v>11</v>
      </c>
      <c r="G5" s="1578"/>
      <c r="H5" s="7" t="s">
        <v>12</v>
      </c>
      <c r="I5" s="7" t="s">
        <v>13</v>
      </c>
      <c r="J5" s="5" t="s">
        <v>14</v>
      </c>
      <c r="K5" s="5" t="s">
        <v>15</v>
      </c>
      <c r="L5" s="5" t="s">
        <v>16</v>
      </c>
      <c r="M5" s="7" t="s">
        <v>17</v>
      </c>
      <c r="N5" s="1580"/>
      <c r="O5" s="7" t="s">
        <v>12</v>
      </c>
      <c r="P5" s="7" t="s">
        <v>13</v>
      </c>
      <c r="Q5" s="5" t="s">
        <v>14</v>
      </c>
      <c r="R5" s="5" t="s">
        <v>18</v>
      </c>
      <c r="S5" s="5" t="s">
        <v>16</v>
      </c>
      <c r="T5" s="7" t="s">
        <v>17</v>
      </c>
      <c r="U5" s="1571"/>
      <c r="V5" s="37"/>
      <c r="W5" s="37"/>
    </row>
    <row r="6" spans="1:23" s="38" customFormat="1" ht="15.75" customHeight="1">
      <c r="A6" s="8">
        <v>1</v>
      </c>
      <c r="B6" s="792">
        <v>2</v>
      </c>
      <c r="C6" s="8">
        <v>3</v>
      </c>
      <c r="D6" s="8">
        <v>4</v>
      </c>
      <c r="E6" s="8">
        <v>5</v>
      </c>
      <c r="F6" s="8">
        <v>6</v>
      </c>
      <c r="G6" s="1192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</row>
    <row r="7" spans="1:23" s="40" customFormat="1" ht="15.75" customHeight="1">
      <c r="A7" s="45"/>
      <c r="B7" s="790"/>
      <c r="C7" s="45"/>
      <c r="D7" s="39"/>
      <c r="E7" s="45"/>
      <c r="F7" s="45"/>
      <c r="G7" s="1193"/>
      <c r="H7" s="45"/>
      <c r="I7" s="45"/>
      <c r="J7" s="45"/>
      <c r="K7" s="45"/>
      <c r="L7" s="45"/>
      <c r="M7" s="45"/>
      <c r="N7" s="1475"/>
      <c r="O7" s="45"/>
      <c r="P7" s="45"/>
      <c r="Q7" s="45"/>
      <c r="R7" s="45"/>
      <c r="S7" s="1497"/>
      <c r="T7" s="1497"/>
      <c r="U7" s="45"/>
    </row>
    <row r="8" spans="1:23" s="40" customFormat="1" ht="36.75" customHeight="1">
      <c r="A8" s="45"/>
      <c r="B8" s="790" t="s">
        <v>109</v>
      </c>
      <c r="C8" s="45"/>
      <c r="D8" s="39"/>
      <c r="E8" s="45"/>
      <c r="F8" s="45"/>
      <c r="G8" s="1193"/>
      <c r="H8" s="45"/>
      <c r="I8" s="45"/>
      <c r="J8" s="45"/>
      <c r="K8" s="45"/>
      <c r="L8" s="45"/>
      <c r="M8" s="45"/>
      <c r="N8" s="1475"/>
      <c r="O8" s="45"/>
      <c r="P8" s="45"/>
      <c r="Q8" s="45"/>
      <c r="R8" s="45"/>
      <c r="S8" s="1497"/>
      <c r="T8" s="1497"/>
      <c r="U8" s="45"/>
    </row>
    <row r="9" spans="1:23" s="30" customFormat="1" ht="31.5" customHeight="1" outlineLevel="1">
      <c r="A9" s="45"/>
      <c r="B9" s="46" t="s">
        <v>22</v>
      </c>
      <c r="C9" s="11"/>
      <c r="D9" s="12"/>
      <c r="E9" s="9"/>
      <c r="F9" s="13"/>
      <c r="G9" s="1194"/>
      <c r="H9" s="5"/>
      <c r="I9" s="14"/>
      <c r="J9" s="15"/>
      <c r="K9" s="16"/>
      <c r="L9" s="17"/>
      <c r="M9" s="17"/>
      <c r="N9" s="9"/>
      <c r="O9" s="16"/>
      <c r="P9" s="14"/>
      <c r="Q9" s="15"/>
      <c r="R9" s="16"/>
      <c r="S9" s="18"/>
      <c r="T9" s="17"/>
      <c r="U9" s="9"/>
      <c r="V9" s="29"/>
    </row>
    <row r="10" spans="1:23" s="30" customFormat="1" ht="31.5" customHeight="1" outlineLevel="1">
      <c r="A10" s="9">
        <v>1</v>
      </c>
      <c r="B10" s="10" t="s">
        <v>23</v>
      </c>
      <c r="C10" s="11" t="s">
        <v>24</v>
      </c>
      <c r="D10" s="12"/>
      <c r="E10" s="9" t="s">
        <v>25</v>
      </c>
      <c r="F10" s="13" t="s">
        <v>26</v>
      </c>
      <c r="G10" s="1194" t="s">
        <v>27</v>
      </c>
      <c r="H10" s="5" t="s">
        <v>28</v>
      </c>
      <c r="I10" s="14">
        <v>9</v>
      </c>
      <c r="J10" s="15">
        <v>4.9800000000000004</v>
      </c>
      <c r="K10" s="16">
        <v>0.4</v>
      </c>
      <c r="L10" s="17" t="s">
        <v>29</v>
      </c>
      <c r="M10" s="17" t="s">
        <v>29</v>
      </c>
      <c r="N10" s="9" t="s">
        <v>30</v>
      </c>
      <c r="O10" s="16" t="s">
        <v>31</v>
      </c>
      <c r="P10" s="14" t="s">
        <v>32</v>
      </c>
      <c r="Q10" s="15">
        <v>5.7</v>
      </c>
      <c r="R10" s="16"/>
      <c r="S10" s="17" t="s">
        <v>33</v>
      </c>
      <c r="T10" s="17" t="s">
        <v>33</v>
      </c>
      <c r="U10" s="9"/>
      <c r="V10" s="29"/>
    </row>
    <row r="11" spans="1:23" s="30" customFormat="1" ht="31.5" customHeight="1" outlineLevel="1">
      <c r="A11" s="9">
        <v>2</v>
      </c>
      <c r="B11" s="10" t="s">
        <v>34</v>
      </c>
      <c r="C11" s="11" t="s">
        <v>35</v>
      </c>
      <c r="D11" s="12"/>
      <c r="E11" s="9" t="s">
        <v>25</v>
      </c>
      <c r="F11" s="13" t="s">
        <v>36</v>
      </c>
      <c r="G11" s="1194" t="s">
        <v>37</v>
      </c>
      <c r="H11" s="5" t="s">
        <v>28</v>
      </c>
      <c r="I11" s="14">
        <v>9</v>
      </c>
      <c r="J11" s="15">
        <v>4.9800000000000004</v>
      </c>
      <c r="K11" s="16"/>
      <c r="L11" s="17" t="s">
        <v>38</v>
      </c>
      <c r="M11" s="17" t="s">
        <v>38</v>
      </c>
      <c r="N11" s="9" t="s">
        <v>39</v>
      </c>
      <c r="O11" s="16" t="s">
        <v>31</v>
      </c>
      <c r="P11" s="14" t="s">
        <v>40</v>
      </c>
      <c r="Q11" s="15">
        <v>5.0199999999999996</v>
      </c>
      <c r="R11" s="16"/>
      <c r="S11" s="17" t="s">
        <v>33</v>
      </c>
      <c r="T11" s="17" t="s">
        <v>38</v>
      </c>
      <c r="U11" s="25"/>
      <c r="V11" s="29"/>
    </row>
    <row r="12" spans="1:23" s="30" customFormat="1" ht="31.5" customHeight="1" outlineLevel="1">
      <c r="A12" s="9">
        <v>3</v>
      </c>
      <c r="B12" s="10" t="s">
        <v>41</v>
      </c>
      <c r="C12" s="11"/>
      <c r="D12" s="12" t="s">
        <v>42</v>
      </c>
      <c r="E12" s="9" t="s">
        <v>25</v>
      </c>
      <c r="F12" s="13" t="s">
        <v>43</v>
      </c>
      <c r="G12" s="1194" t="s">
        <v>44</v>
      </c>
      <c r="H12" s="5" t="s">
        <v>28</v>
      </c>
      <c r="I12" s="14">
        <v>9</v>
      </c>
      <c r="J12" s="15">
        <v>4.9800000000000004</v>
      </c>
      <c r="K12" s="16"/>
      <c r="L12" s="27" t="s">
        <v>235</v>
      </c>
      <c r="M12" s="27" t="s">
        <v>235</v>
      </c>
      <c r="N12" s="9" t="s">
        <v>46</v>
      </c>
      <c r="O12" s="16" t="s">
        <v>31</v>
      </c>
      <c r="P12" s="14">
        <v>4</v>
      </c>
      <c r="Q12" s="15">
        <v>5.0199999999999996</v>
      </c>
      <c r="R12" s="16"/>
      <c r="S12" s="17" t="s">
        <v>33</v>
      </c>
      <c r="T12" s="17" t="s">
        <v>235</v>
      </c>
      <c r="U12" s="9"/>
      <c r="V12" s="29"/>
    </row>
    <row r="13" spans="1:23" s="30" customFormat="1" ht="31.5" customHeight="1" outlineLevel="1">
      <c r="A13" s="9">
        <v>4</v>
      </c>
      <c r="B13" s="10" t="s">
        <v>48</v>
      </c>
      <c r="C13" s="11"/>
      <c r="D13" s="12" t="s">
        <v>49</v>
      </c>
      <c r="E13" s="9" t="s">
        <v>25</v>
      </c>
      <c r="F13" s="13" t="s">
        <v>50</v>
      </c>
      <c r="G13" s="1194" t="s">
        <v>51</v>
      </c>
      <c r="H13" s="5" t="s">
        <v>28</v>
      </c>
      <c r="I13" s="14">
        <v>9</v>
      </c>
      <c r="J13" s="15">
        <v>4.9800000000000004</v>
      </c>
      <c r="K13" s="16">
        <v>0.4</v>
      </c>
      <c r="L13" s="24" t="s">
        <v>52</v>
      </c>
      <c r="M13" s="24" t="s">
        <v>52</v>
      </c>
      <c r="N13" s="9" t="s">
        <v>30</v>
      </c>
      <c r="O13" s="16" t="s">
        <v>31</v>
      </c>
      <c r="P13" s="14" t="s">
        <v>32</v>
      </c>
      <c r="Q13" s="15">
        <v>5.7</v>
      </c>
      <c r="R13" s="16"/>
      <c r="S13" s="17" t="s">
        <v>33</v>
      </c>
      <c r="T13" s="17" t="s">
        <v>33</v>
      </c>
      <c r="U13" s="25"/>
      <c r="V13" s="29"/>
    </row>
    <row r="14" spans="1:23" s="30" customFormat="1" ht="31.5" customHeight="1" outlineLevel="1">
      <c r="A14" s="9">
        <v>5</v>
      </c>
      <c r="B14" s="10" t="s">
        <v>53</v>
      </c>
      <c r="C14" s="11"/>
      <c r="D14" s="12" t="s">
        <v>54</v>
      </c>
      <c r="E14" s="9" t="s">
        <v>25</v>
      </c>
      <c r="F14" s="13" t="s">
        <v>55</v>
      </c>
      <c r="G14" s="1194" t="s">
        <v>56</v>
      </c>
      <c r="H14" s="5" t="s">
        <v>28</v>
      </c>
      <c r="I14" s="14">
        <v>9</v>
      </c>
      <c r="J14" s="15">
        <v>4.9800000000000004</v>
      </c>
      <c r="K14" s="16" t="s">
        <v>581</v>
      </c>
      <c r="L14" s="27" t="s">
        <v>861</v>
      </c>
      <c r="M14" s="27" t="s">
        <v>861</v>
      </c>
      <c r="N14" s="9" t="s">
        <v>58</v>
      </c>
      <c r="O14" s="16" t="s">
        <v>31</v>
      </c>
      <c r="P14" s="14" t="s">
        <v>32</v>
      </c>
      <c r="Q14" s="15">
        <v>5.7</v>
      </c>
      <c r="R14" s="16"/>
      <c r="S14" s="17" t="s">
        <v>33</v>
      </c>
      <c r="T14" s="17" t="s">
        <v>33</v>
      </c>
      <c r="U14" s="9"/>
      <c r="V14" s="29"/>
    </row>
    <row r="15" spans="1:23" s="30" customFormat="1" ht="31.5" customHeight="1" outlineLevel="1">
      <c r="A15" s="9">
        <v>6</v>
      </c>
      <c r="B15" s="10" t="s">
        <v>59</v>
      </c>
      <c r="C15" s="11"/>
      <c r="D15" s="12" t="s">
        <v>60</v>
      </c>
      <c r="E15" s="9" t="s">
        <v>25</v>
      </c>
      <c r="F15" s="13" t="s">
        <v>61</v>
      </c>
      <c r="G15" s="1194" t="s">
        <v>62</v>
      </c>
      <c r="H15" s="5" t="s">
        <v>28</v>
      </c>
      <c r="I15" s="14">
        <v>8</v>
      </c>
      <c r="J15" s="15">
        <v>4.6500000000000004</v>
      </c>
      <c r="K15" s="16"/>
      <c r="L15" s="24" t="s">
        <v>63</v>
      </c>
      <c r="M15" s="24" t="s">
        <v>63</v>
      </c>
      <c r="N15" s="9" t="s">
        <v>64</v>
      </c>
      <c r="O15" s="16" t="s">
        <v>31</v>
      </c>
      <c r="P15" s="14">
        <v>3</v>
      </c>
      <c r="Q15" s="15">
        <v>4.68</v>
      </c>
      <c r="R15" s="16"/>
      <c r="S15" s="17" t="s">
        <v>33</v>
      </c>
      <c r="T15" s="17" t="s">
        <v>63</v>
      </c>
      <c r="U15" s="25"/>
      <c r="V15" s="29"/>
    </row>
    <row r="16" spans="1:23" s="30" customFormat="1" ht="31.5" customHeight="1" outlineLevel="1">
      <c r="A16" s="9">
        <v>7</v>
      </c>
      <c r="B16" s="10" t="s">
        <v>65</v>
      </c>
      <c r="C16" s="11"/>
      <c r="D16" s="12" t="s">
        <v>66</v>
      </c>
      <c r="E16" s="9" t="s">
        <v>25</v>
      </c>
      <c r="F16" s="13" t="s">
        <v>67</v>
      </c>
      <c r="G16" s="1194" t="s">
        <v>68</v>
      </c>
      <c r="H16" s="5" t="s">
        <v>28</v>
      </c>
      <c r="I16" s="14">
        <v>7</v>
      </c>
      <c r="J16" s="15">
        <v>4.32</v>
      </c>
      <c r="K16" s="16"/>
      <c r="L16" s="24" t="s">
        <v>69</v>
      </c>
      <c r="M16" s="24" t="s">
        <v>69</v>
      </c>
      <c r="N16" s="9" t="s">
        <v>70</v>
      </c>
      <c r="O16" s="16" t="s">
        <v>31</v>
      </c>
      <c r="P16" s="14" t="s">
        <v>71</v>
      </c>
      <c r="Q16" s="15">
        <v>4.34</v>
      </c>
      <c r="R16" s="16"/>
      <c r="S16" s="17" t="s">
        <v>33</v>
      </c>
      <c r="T16" s="17" t="s">
        <v>69</v>
      </c>
      <c r="U16" s="9"/>
      <c r="V16" s="29"/>
    </row>
    <row r="17" spans="1:22" s="30" customFormat="1" ht="31.5" customHeight="1" outlineLevel="1">
      <c r="A17" s="9">
        <v>8</v>
      </c>
      <c r="B17" s="10" t="s">
        <v>72</v>
      </c>
      <c r="C17" s="11"/>
      <c r="D17" s="12" t="s">
        <v>73</v>
      </c>
      <c r="E17" s="9" t="s">
        <v>25</v>
      </c>
      <c r="F17" s="13" t="s">
        <v>43</v>
      </c>
      <c r="G17" s="1194" t="s">
        <v>37</v>
      </c>
      <c r="H17" s="5" t="s">
        <v>28</v>
      </c>
      <c r="I17" s="14">
        <v>9</v>
      </c>
      <c r="J17" s="15">
        <v>4.9800000000000004</v>
      </c>
      <c r="K17" s="16"/>
      <c r="L17" s="24" t="s">
        <v>74</v>
      </c>
      <c r="M17" s="24" t="s">
        <v>74</v>
      </c>
      <c r="N17" s="9" t="s">
        <v>39</v>
      </c>
      <c r="O17" s="16" t="s">
        <v>31</v>
      </c>
      <c r="P17" s="14" t="s">
        <v>40</v>
      </c>
      <c r="Q17" s="15">
        <v>5.0199999999999996</v>
      </c>
      <c r="R17" s="16"/>
      <c r="S17" s="17" t="s">
        <v>33</v>
      </c>
      <c r="T17" s="17" t="s">
        <v>74</v>
      </c>
      <c r="U17" s="25"/>
      <c r="V17" s="29"/>
    </row>
    <row r="18" spans="1:22" s="30" customFormat="1" ht="31.5" customHeight="1" outlineLevel="1">
      <c r="A18" s="9">
        <v>9</v>
      </c>
      <c r="B18" s="10" t="s">
        <v>75</v>
      </c>
      <c r="C18" s="11"/>
      <c r="D18" s="12" t="s">
        <v>76</v>
      </c>
      <c r="E18" s="9" t="s">
        <v>25</v>
      </c>
      <c r="F18" s="13" t="s">
        <v>77</v>
      </c>
      <c r="G18" s="1194" t="s">
        <v>78</v>
      </c>
      <c r="H18" s="5" t="s">
        <v>28</v>
      </c>
      <c r="I18" s="14">
        <v>7</v>
      </c>
      <c r="J18" s="15">
        <v>4.32</v>
      </c>
      <c r="K18" s="16"/>
      <c r="L18" s="27" t="s">
        <v>861</v>
      </c>
      <c r="M18" s="27" t="s">
        <v>861</v>
      </c>
      <c r="N18" s="9" t="s">
        <v>64</v>
      </c>
      <c r="O18" s="16" t="s">
        <v>31</v>
      </c>
      <c r="P18" s="14">
        <v>2</v>
      </c>
      <c r="Q18" s="15">
        <v>4.34</v>
      </c>
      <c r="R18" s="16"/>
      <c r="S18" s="17" t="s">
        <v>33</v>
      </c>
      <c r="T18" s="17" t="s">
        <v>861</v>
      </c>
      <c r="U18" s="9"/>
      <c r="V18" s="29"/>
    </row>
    <row r="19" spans="1:22" s="30" customFormat="1" ht="31.5" customHeight="1" outlineLevel="1">
      <c r="A19" s="9">
        <v>10</v>
      </c>
      <c r="B19" s="10" t="s">
        <v>80</v>
      </c>
      <c r="C19" s="11"/>
      <c r="D19" s="12" t="s">
        <v>81</v>
      </c>
      <c r="E19" s="9" t="s">
        <v>25</v>
      </c>
      <c r="F19" s="13" t="s">
        <v>82</v>
      </c>
      <c r="G19" s="1194" t="s">
        <v>62</v>
      </c>
      <c r="H19" s="5" t="s">
        <v>28</v>
      </c>
      <c r="I19" s="14">
        <v>8</v>
      </c>
      <c r="J19" s="15">
        <v>4.6500000000000004</v>
      </c>
      <c r="K19" s="16"/>
      <c r="L19" s="27" t="s">
        <v>63</v>
      </c>
      <c r="M19" s="27" t="s">
        <v>63</v>
      </c>
      <c r="N19" s="9" t="s">
        <v>46</v>
      </c>
      <c r="O19" s="16" t="s">
        <v>31</v>
      </c>
      <c r="P19" s="14">
        <v>3</v>
      </c>
      <c r="Q19" s="15">
        <v>4.68</v>
      </c>
      <c r="R19" s="16"/>
      <c r="S19" s="17" t="s">
        <v>33</v>
      </c>
      <c r="T19" s="17" t="s">
        <v>63</v>
      </c>
      <c r="U19" s="9"/>
      <c r="V19" s="29"/>
    </row>
    <row r="20" spans="1:22" s="30" customFormat="1" ht="31.5" customHeight="1" outlineLevel="1">
      <c r="A20" s="9">
        <v>11</v>
      </c>
      <c r="B20" s="10" t="s">
        <v>83</v>
      </c>
      <c r="C20" s="11" t="s">
        <v>84</v>
      </c>
      <c r="D20" s="12"/>
      <c r="E20" s="9" t="s">
        <v>25</v>
      </c>
      <c r="F20" s="13" t="s">
        <v>43</v>
      </c>
      <c r="G20" s="1194" t="s">
        <v>62</v>
      </c>
      <c r="H20" s="5" t="s">
        <v>28</v>
      </c>
      <c r="I20" s="14">
        <v>8</v>
      </c>
      <c r="J20" s="15">
        <v>4.6500000000000004</v>
      </c>
      <c r="K20" s="16"/>
      <c r="L20" s="27" t="s">
        <v>85</v>
      </c>
      <c r="M20" s="27" t="s">
        <v>85</v>
      </c>
      <c r="N20" s="9" t="s">
        <v>64</v>
      </c>
      <c r="O20" s="16" t="s">
        <v>31</v>
      </c>
      <c r="P20" s="14">
        <v>3</v>
      </c>
      <c r="Q20" s="15">
        <v>4.68</v>
      </c>
      <c r="R20" s="16"/>
      <c r="S20" s="17" t="s">
        <v>33</v>
      </c>
      <c r="T20" s="17" t="s">
        <v>85</v>
      </c>
      <c r="V20" s="29"/>
    </row>
    <row r="21" spans="1:22" s="30" customFormat="1" ht="31.5" customHeight="1" outlineLevel="1">
      <c r="A21" s="9">
        <v>12</v>
      </c>
      <c r="B21" s="10" t="s">
        <v>86</v>
      </c>
      <c r="C21" s="11"/>
      <c r="D21" s="12" t="s">
        <v>87</v>
      </c>
      <c r="E21" s="9" t="s">
        <v>25</v>
      </c>
      <c r="F21" s="13" t="s">
        <v>77</v>
      </c>
      <c r="G21" s="1194" t="s">
        <v>88</v>
      </c>
      <c r="H21" s="5" t="s">
        <v>28</v>
      </c>
      <c r="I21" s="14">
        <v>6</v>
      </c>
      <c r="J21" s="15">
        <v>3.99</v>
      </c>
      <c r="K21" s="16"/>
      <c r="L21" s="27" t="s">
        <v>69</v>
      </c>
      <c r="M21" s="27" t="s">
        <v>69</v>
      </c>
      <c r="N21" s="9" t="s">
        <v>89</v>
      </c>
      <c r="O21" s="16" t="s">
        <v>31</v>
      </c>
      <c r="P21" s="14" t="s">
        <v>90</v>
      </c>
      <c r="Q21" s="15">
        <v>4</v>
      </c>
      <c r="R21" s="16"/>
      <c r="S21" s="17" t="s">
        <v>33</v>
      </c>
      <c r="T21" s="17" t="s">
        <v>69</v>
      </c>
      <c r="U21" s="9"/>
      <c r="V21" s="29"/>
    </row>
    <row r="22" spans="1:22" s="30" customFormat="1" ht="39.75" customHeight="1" outlineLevel="1">
      <c r="A22" s="9">
        <v>13</v>
      </c>
      <c r="B22" s="10" t="s">
        <v>91</v>
      </c>
      <c r="C22" s="11"/>
      <c r="D22" s="12" t="s">
        <v>92</v>
      </c>
      <c r="E22" s="9" t="s">
        <v>25</v>
      </c>
      <c r="F22" s="13" t="s">
        <v>93</v>
      </c>
      <c r="G22" s="1194" t="s">
        <v>88</v>
      </c>
      <c r="H22" s="5" t="s">
        <v>28</v>
      </c>
      <c r="I22" s="14">
        <v>7</v>
      </c>
      <c r="J22" s="15">
        <v>4.32</v>
      </c>
      <c r="K22" s="16"/>
      <c r="L22" s="27" t="s">
        <v>94</v>
      </c>
      <c r="M22" s="27" t="s">
        <v>94</v>
      </c>
      <c r="N22" s="9" t="s">
        <v>95</v>
      </c>
      <c r="O22" s="16" t="s">
        <v>31</v>
      </c>
      <c r="P22" s="14" t="s">
        <v>71</v>
      </c>
      <c r="Q22" s="15">
        <v>4.34</v>
      </c>
      <c r="R22" s="16"/>
      <c r="S22" s="17" t="s">
        <v>33</v>
      </c>
      <c r="T22" s="17" t="s">
        <v>94</v>
      </c>
      <c r="U22" s="9"/>
      <c r="V22" s="29"/>
    </row>
    <row r="23" spans="1:22" s="30" customFormat="1" ht="31.5" customHeight="1" outlineLevel="1">
      <c r="A23" s="9">
        <v>14</v>
      </c>
      <c r="B23" s="10" t="s">
        <v>96</v>
      </c>
      <c r="C23" s="11"/>
      <c r="D23" s="12" t="s">
        <v>97</v>
      </c>
      <c r="E23" s="9" t="s">
        <v>25</v>
      </c>
      <c r="F23" s="13" t="s">
        <v>98</v>
      </c>
      <c r="G23" s="1194" t="s">
        <v>99</v>
      </c>
      <c r="H23" s="5" t="s">
        <v>28</v>
      </c>
      <c r="I23" s="14">
        <v>5</v>
      </c>
      <c r="J23" s="15">
        <v>3.66</v>
      </c>
      <c r="K23" s="16"/>
      <c r="L23" s="24" t="s">
        <v>29</v>
      </c>
      <c r="M23" s="24" t="s">
        <v>29</v>
      </c>
      <c r="N23" s="9" t="s">
        <v>100</v>
      </c>
      <c r="O23" s="16" t="s">
        <v>31</v>
      </c>
      <c r="P23" s="14" t="s">
        <v>90</v>
      </c>
      <c r="Q23" s="52">
        <v>4</v>
      </c>
      <c r="R23" s="19"/>
      <c r="S23" s="17" t="s">
        <v>33</v>
      </c>
      <c r="T23" s="24" t="s">
        <v>29</v>
      </c>
      <c r="U23" s="25"/>
      <c r="V23" s="29"/>
    </row>
    <row r="24" spans="1:22" s="30" customFormat="1" ht="31.5" customHeight="1" outlineLevel="1">
      <c r="A24" s="45"/>
      <c r="B24" s="790" t="s">
        <v>101</v>
      </c>
      <c r="C24" s="26"/>
      <c r="D24" s="6"/>
      <c r="E24" s="9"/>
      <c r="F24" s="20"/>
      <c r="G24" s="1194"/>
      <c r="H24" s="21"/>
      <c r="I24" s="14"/>
      <c r="J24" s="15"/>
      <c r="K24" s="16"/>
      <c r="L24" s="27"/>
      <c r="M24" s="27"/>
      <c r="N24" s="16"/>
      <c r="O24" s="16"/>
      <c r="P24" s="14"/>
      <c r="Q24" s="15"/>
      <c r="R24" s="22"/>
      <c r="S24" s="18"/>
      <c r="T24" s="27"/>
      <c r="U24" s="9"/>
      <c r="V24" s="29"/>
    </row>
    <row r="25" spans="1:22" s="30" customFormat="1" ht="31.5" customHeight="1" outlineLevel="1">
      <c r="A25" s="9">
        <v>1</v>
      </c>
      <c r="B25" s="10" t="s">
        <v>102</v>
      </c>
      <c r="C25" s="11"/>
      <c r="D25" s="53" t="s">
        <v>103</v>
      </c>
      <c r="E25" s="9" t="s">
        <v>25</v>
      </c>
      <c r="F25" s="20" t="s">
        <v>104</v>
      </c>
      <c r="G25" s="1194" t="s">
        <v>105</v>
      </c>
      <c r="H25" s="21" t="s">
        <v>106</v>
      </c>
      <c r="I25" s="14">
        <v>4</v>
      </c>
      <c r="J25" s="15">
        <v>3.03</v>
      </c>
      <c r="K25" s="16"/>
      <c r="L25" s="17" t="s">
        <v>85</v>
      </c>
      <c r="M25" s="17" t="s">
        <v>85</v>
      </c>
      <c r="N25" s="16" t="s">
        <v>107</v>
      </c>
      <c r="O25" s="16" t="s">
        <v>108</v>
      </c>
      <c r="P25" s="14">
        <v>4</v>
      </c>
      <c r="Q25" s="15">
        <v>3.33</v>
      </c>
      <c r="R25" s="16"/>
      <c r="S25" s="17" t="s">
        <v>33</v>
      </c>
      <c r="T25" s="17" t="s">
        <v>85</v>
      </c>
      <c r="U25" s="9"/>
      <c r="V25" s="29"/>
    </row>
    <row r="26" spans="1:22" s="30" customFormat="1" ht="31.5" customHeight="1" outlineLevel="1">
      <c r="A26" s="9">
        <v>2</v>
      </c>
      <c r="B26" s="10" t="s">
        <v>2544</v>
      </c>
      <c r="C26" s="11"/>
      <c r="D26" s="12" t="s">
        <v>2545</v>
      </c>
      <c r="E26" s="9" t="s">
        <v>25</v>
      </c>
      <c r="F26" s="13" t="s">
        <v>77</v>
      </c>
      <c r="G26" s="1194" t="s">
        <v>110</v>
      </c>
      <c r="H26" s="9" t="s">
        <v>106</v>
      </c>
      <c r="I26" s="14">
        <v>3</v>
      </c>
      <c r="J26" s="15">
        <v>2.72</v>
      </c>
      <c r="K26" s="16"/>
      <c r="L26" s="27" t="s">
        <v>63</v>
      </c>
      <c r="M26" s="27" t="s">
        <v>63</v>
      </c>
      <c r="N26" s="9" t="s">
        <v>2546</v>
      </c>
      <c r="O26" s="16" t="s">
        <v>108</v>
      </c>
      <c r="P26" s="14">
        <v>3</v>
      </c>
      <c r="Q26" s="15">
        <v>3</v>
      </c>
      <c r="R26" s="16"/>
      <c r="S26" s="17" t="s">
        <v>33</v>
      </c>
      <c r="T26" s="27" t="s">
        <v>63</v>
      </c>
      <c r="U26" s="9"/>
      <c r="V26" s="29"/>
    </row>
    <row r="27" spans="1:22" s="30" customFormat="1" ht="31.5" customHeight="1" outlineLevel="1">
      <c r="A27" s="9"/>
      <c r="B27" s="790" t="s">
        <v>182</v>
      </c>
      <c r="C27" s="19"/>
      <c r="D27" s="6"/>
      <c r="E27" s="9"/>
      <c r="F27" s="6"/>
      <c r="G27" s="1195"/>
      <c r="H27" s="21"/>
      <c r="I27" s="14"/>
      <c r="J27" s="15"/>
      <c r="K27" s="16"/>
      <c r="L27" s="27"/>
      <c r="M27" s="27"/>
      <c r="N27" s="16"/>
      <c r="O27" s="16"/>
      <c r="P27" s="14"/>
      <c r="Q27" s="15"/>
      <c r="R27" s="22"/>
      <c r="S27" s="18"/>
      <c r="T27" s="27"/>
      <c r="U27" s="9"/>
      <c r="V27" s="29"/>
    </row>
    <row r="28" spans="1:22" s="30" customFormat="1" ht="31.5" customHeight="1" outlineLevel="1">
      <c r="A28" s="9"/>
      <c r="B28" s="790" t="s">
        <v>2250</v>
      </c>
      <c r="C28" s="66"/>
      <c r="D28" s="6"/>
      <c r="E28" s="9"/>
      <c r="F28" s="6"/>
      <c r="G28" s="1195"/>
      <c r="H28" s="21"/>
      <c r="I28" s="14"/>
      <c r="J28" s="15"/>
      <c r="K28" s="16"/>
      <c r="L28" s="27"/>
      <c r="M28" s="27"/>
      <c r="N28" s="16"/>
      <c r="O28" s="16"/>
      <c r="P28" s="14"/>
      <c r="Q28" s="15"/>
      <c r="R28" s="22"/>
      <c r="S28" s="18"/>
      <c r="T28" s="27"/>
      <c r="U28" s="9"/>
      <c r="V28" s="29"/>
    </row>
    <row r="29" spans="1:22" customFormat="1" ht="58.5" customHeight="1">
      <c r="A29" s="89">
        <v>1</v>
      </c>
      <c r="B29" s="250" t="s">
        <v>117</v>
      </c>
      <c r="C29" s="782" t="s">
        <v>118</v>
      </c>
      <c r="D29" s="755"/>
      <c r="E29" s="89" t="s">
        <v>25</v>
      </c>
      <c r="F29" s="783">
        <v>2006</v>
      </c>
      <c r="G29" s="1503" t="s">
        <v>432</v>
      </c>
      <c r="H29" s="756" t="s">
        <v>119</v>
      </c>
      <c r="I29" s="756">
        <v>4</v>
      </c>
      <c r="J29" s="781">
        <v>5.0199999999999996</v>
      </c>
      <c r="K29" s="94"/>
      <c r="L29" s="94" t="s">
        <v>120</v>
      </c>
      <c r="M29" s="94" t="s">
        <v>120</v>
      </c>
      <c r="N29" s="756" t="s">
        <v>137</v>
      </c>
      <c r="O29" s="756" t="s">
        <v>122</v>
      </c>
      <c r="P29" s="756">
        <v>5</v>
      </c>
      <c r="Q29" s="781">
        <v>5.08</v>
      </c>
      <c r="R29" s="94"/>
      <c r="S29" s="753" t="s">
        <v>33</v>
      </c>
      <c r="T29" s="753" t="s">
        <v>416</v>
      </c>
      <c r="U29" s="803"/>
    </row>
    <row r="30" spans="1:22" s="30" customFormat="1" ht="31.5" customHeight="1" outlineLevel="1">
      <c r="A30" s="9"/>
      <c r="B30" s="790" t="s">
        <v>183</v>
      </c>
      <c r="C30" s="66"/>
      <c r="D30" s="6"/>
      <c r="E30" s="9"/>
      <c r="F30" s="6"/>
      <c r="G30" s="1195"/>
      <c r="H30" s="21"/>
      <c r="I30" s="14"/>
      <c r="J30" s="15"/>
      <c r="K30" s="16"/>
      <c r="L30" s="27"/>
      <c r="M30" s="27"/>
      <c r="N30" s="16"/>
      <c r="O30" s="16"/>
      <c r="P30" s="14"/>
      <c r="Q30" s="15"/>
      <c r="R30" s="22"/>
      <c r="S30" s="18"/>
      <c r="T30" s="27"/>
      <c r="U30" s="9"/>
      <c r="V30" s="29"/>
    </row>
    <row r="31" spans="1:22" s="30" customFormat="1" ht="31.5" customHeight="1" outlineLevel="1">
      <c r="A31" s="9">
        <v>1</v>
      </c>
      <c r="B31" s="67" t="s">
        <v>123</v>
      </c>
      <c r="C31" s="68" t="s">
        <v>124</v>
      </c>
      <c r="D31" s="55"/>
      <c r="E31" s="9" t="s">
        <v>25</v>
      </c>
      <c r="F31" s="56">
        <v>2011</v>
      </c>
      <c r="G31" s="1195" t="s">
        <v>125</v>
      </c>
      <c r="H31" s="14" t="s">
        <v>28</v>
      </c>
      <c r="I31" s="69">
        <v>7</v>
      </c>
      <c r="J31" s="70">
        <v>4.32</v>
      </c>
      <c r="K31" s="59"/>
      <c r="L31" s="16" t="s">
        <v>126</v>
      </c>
      <c r="M31" s="16" t="s">
        <v>126</v>
      </c>
      <c r="N31" s="16" t="s">
        <v>127</v>
      </c>
      <c r="O31" s="14" t="s">
        <v>31</v>
      </c>
      <c r="P31" s="14">
        <v>2</v>
      </c>
      <c r="Q31" s="60">
        <v>4.34</v>
      </c>
      <c r="R31" s="59"/>
      <c r="S31" s="16" t="s">
        <v>33</v>
      </c>
      <c r="T31" s="16" t="s">
        <v>126</v>
      </c>
      <c r="U31" s="61"/>
      <c r="V31" s="29"/>
    </row>
    <row r="32" spans="1:22" ht="18">
      <c r="A32" s="9">
        <v>2</v>
      </c>
      <c r="B32" s="67" t="s">
        <v>128</v>
      </c>
      <c r="C32" s="68" t="s">
        <v>129</v>
      </c>
      <c r="D32" s="55"/>
      <c r="E32" s="9" t="s">
        <v>25</v>
      </c>
      <c r="F32" s="56">
        <v>2004</v>
      </c>
      <c r="G32" s="1195" t="s">
        <v>130</v>
      </c>
      <c r="H32" s="14" t="s">
        <v>28</v>
      </c>
      <c r="I32" s="69">
        <v>9</v>
      </c>
      <c r="J32" s="70">
        <v>4.9800000000000004</v>
      </c>
      <c r="K32" s="59"/>
      <c r="L32" s="16" t="s">
        <v>131</v>
      </c>
      <c r="M32" s="16" t="s">
        <v>131</v>
      </c>
      <c r="N32" s="16" t="s">
        <v>132</v>
      </c>
      <c r="O32" s="14" t="s">
        <v>31</v>
      </c>
      <c r="P32" s="14">
        <v>4</v>
      </c>
      <c r="Q32" s="60">
        <v>5.0199999999999996</v>
      </c>
      <c r="R32" s="61"/>
      <c r="S32" s="16" t="s">
        <v>33</v>
      </c>
      <c r="T32" s="16" t="s">
        <v>131</v>
      </c>
      <c r="U32" s="61"/>
    </row>
    <row r="33" spans="1:22" s="41" customFormat="1">
      <c r="A33" s="9">
        <v>3</v>
      </c>
      <c r="B33" s="67" t="s">
        <v>133</v>
      </c>
      <c r="C33" s="62"/>
      <c r="D33" s="68" t="s">
        <v>134</v>
      </c>
      <c r="E33" s="9" t="s">
        <v>25</v>
      </c>
      <c r="F33" s="56">
        <v>2003</v>
      </c>
      <c r="G33" s="1195" t="s">
        <v>135</v>
      </c>
      <c r="H33" s="57" t="s">
        <v>28</v>
      </c>
      <c r="I33" s="69">
        <v>9</v>
      </c>
      <c r="J33" s="70">
        <v>4.9800000000000004</v>
      </c>
      <c r="K33" s="63"/>
      <c r="L33" s="16" t="s">
        <v>136</v>
      </c>
      <c r="M33" s="16" t="s">
        <v>136</v>
      </c>
      <c r="N33" s="16" t="s">
        <v>137</v>
      </c>
      <c r="O33" s="57" t="s">
        <v>31</v>
      </c>
      <c r="P33" s="14">
        <v>4</v>
      </c>
      <c r="Q33" s="60">
        <v>5.0199999999999996</v>
      </c>
      <c r="R33" s="59"/>
      <c r="S33" s="16" t="s">
        <v>33</v>
      </c>
      <c r="T33" s="16" t="s">
        <v>136</v>
      </c>
      <c r="U33" s="61"/>
    </row>
    <row r="34" spans="1:22" ht="18">
      <c r="A34" s="9">
        <v>4</v>
      </c>
      <c r="B34" s="67" t="s">
        <v>138</v>
      </c>
      <c r="C34" s="64"/>
      <c r="D34" s="68" t="s">
        <v>139</v>
      </c>
      <c r="E34" s="9" t="s">
        <v>25</v>
      </c>
      <c r="F34" s="56">
        <v>2007</v>
      </c>
      <c r="G34" s="1195" t="s">
        <v>135</v>
      </c>
      <c r="H34" s="57" t="s">
        <v>28</v>
      </c>
      <c r="I34" s="69">
        <v>9</v>
      </c>
      <c r="J34" s="70">
        <v>4.9800000000000004</v>
      </c>
      <c r="K34" s="63"/>
      <c r="L34" s="16" t="s">
        <v>140</v>
      </c>
      <c r="M34" s="16" t="s">
        <v>140</v>
      </c>
      <c r="N34" s="16" t="s">
        <v>137</v>
      </c>
      <c r="O34" s="57" t="s">
        <v>31</v>
      </c>
      <c r="P34" s="14">
        <v>4</v>
      </c>
      <c r="Q34" s="60">
        <v>5.0199999999999996</v>
      </c>
      <c r="R34" s="59"/>
      <c r="S34" s="16" t="s">
        <v>33</v>
      </c>
      <c r="T34" s="16" t="s">
        <v>140</v>
      </c>
      <c r="U34" s="61"/>
      <c r="V34" s="29"/>
    </row>
    <row r="35" spans="1:22" ht="18">
      <c r="A35" s="9">
        <v>5</v>
      </c>
      <c r="B35" s="67" t="s">
        <v>141</v>
      </c>
      <c r="C35" s="68" t="s">
        <v>142</v>
      </c>
      <c r="D35" s="55"/>
      <c r="E35" s="9" t="s">
        <v>25</v>
      </c>
      <c r="F35" s="56">
        <v>2011</v>
      </c>
      <c r="G35" s="1195" t="s">
        <v>135</v>
      </c>
      <c r="H35" s="57" t="s">
        <v>28</v>
      </c>
      <c r="I35" s="69">
        <v>9</v>
      </c>
      <c r="J35" s="70">
        <v>4.9800000000000004</v>
      </c>
      <c r="K35" s="59"/>
      <c r="L35" s="16" t="s">
        <v>143</v>
      </c>
      <c r="M35" s="16" t="s">
        <v>143</v>
      </c>
      <c r="N35" s="16" t="s">
        <v>137</v>
      </c>
      <c r="O35" s="57" t="s">
        <v>31</v>
      </c>
      <c r="P35" s="14">
        <v>4</v>
      </c>
      <c r="Q35" s="60">
        <v>5.0199999999999996</v>
      </c>
      <c r="R35" s="61"/>
      <c r="S35" s="16" t="s">
        <v>33</v>
      </c>
      <c r="T35" s="16" t="s">
        <v>143</v>
      </c>
      <c r="U35" s="61"/>
      <c r="V35" s="29"/>
    </row>
    <row r="36" spans="1:22" ht="18">
      <c r="A36" s="9">
        <v>6</v>
      </c>
      <c r="B36" s="67" t="s">
        <v>144</v>
      </c>
      <c r="C36" s="68" t="s">
        <v>145</v>
      </c>
      <c r="D36" s="55"/>
      <c r="E36" s="9" t="s">
        <v>25</v>
      </c>
      <c r="F36" s="56">
        <v>2011</v>
      </c>
      <c r="G36" s="1195" t="s">
        <v>135</v>
      </c>
      <c r="H36" s="57" t="s">
        <v>28</v>
      </c>
      <c r="I36" s="69">
        <v>8</v>
      </c>
      <c r="J36" s="70">
        <v>4.6500000000000004</v>
      </c>
      <c r="K36" s="59"/>
      <c r="L36" s="16" t="s">
        <v>136</v>
      </c>
      <c r="M36" s="16" t="s">
        <v>136</v>
      </c>
      <c r="N36" s="16" t="s">
        <v>137</v>
      </c>
      <c r="O36" s="57" t="s">
        <v>31</v>
      </c>
      <c r="P36" s="57">
        <v>3</v>
      </c>
      <c r="Q36" s="58">
        <v>4.68</v>
      </c>
      <c r="R36" s="59"/>
      <c r="S36" s="16" t="s">
        <v>33</v>
      </c>
      <c r="T36" s="16" t="s">
        <v>136</v>
      </c>
      <c r="U36" s="61"/>
      <c r="V36" s="29"/>
    </row>
    <row r="37" spans="1:22" ht="18">
      <c r="A37" s="9">
        <v>7</v>
      </c>
      <c r="B37" s="67" t="s">
        <v>146</v>
      </c>
      <c r="C37" s="68" t="s">
        <v>147</v>
      </c>
      <c r="D37" s="55"/>
      <c r="E37" s="9" t="s">
        <v>25</v>
      </c>
      <c r="F37" s="56">
        <v>2009</v>
      </c>
      <c r="G37" s="1195" t="s">
        <v>125</v>
      </c>
      <c r="H37" s="57" t="s">
        <v>28</v>
      </c>
      <c r="I37" s="69">
        <v>7</v>
      </c>
      <c r="J37" s="70">
        <v>4.32</v>
      </c>
      <c r="K37" s="59"/>
      <c r="L37" s="16" t="s">
        <v>148</v>
      </c>
      <c r="M37" s="16" t="s">
        <v>148</v>
      </c>
      <c r="N37" s="16" t="s">
        <v>127</v>
      </c>
      <c r="O37" s="57" t="s">
        <v>31</v>
      </c>
      <c r="P37" s="57">
        <v>2</v>
      </c>
      <c r="Q37" s="58">
        <v>4.34</v>
      </c>
      <c r="R37" s="61"/>
      <c r="S37" s="16" t="s">
        <v>33</v>
      </c>
      <c r="T37" s="16" t="s">
        <v>148</v>
      </c>
      <c r="U37" s="61"/>
      <c r="V37" s="29"/>
    </row>
    <row r="38" spans="1:22" ht="18">
      <c r="A38" s="9">
        <v>8</v>
      </c>
      <c r="B38" s="67" t="s">
        <v>149</v>
      </c>
      <c r="C38" s="62"/>
      <c r="D38" s="68" t="s">
        <v>150</v>
      </c>
      <c r="E38" s="9" t="s">
        <v>25</v>
      </c>
      <c r="F38" s="56">
        <v>2008</v>
      </c>
      <c r="G38" s="1195" t="s">
        <v>151</v>
      </c>
      <c r="H38" s="57" t="s">
        <v>28</v>
      </c>
      <c r="I38" s="69">
        <v>9</v>
      </c>
      <c r="J38" s="70">
        <v>4.9800000000000004</v>
      </c>
      <c r="K38" s="63"/>
      <c r="L38" s="16" t="s">
        <v>152</v>
      </c>
      <c r="M38" s="16" t="s">
        <v>152</v>
      </c>
      <c r="N38" s="16" t="s">
        <v>153</v>
      </c>
      <c r="O38" s="57" t="s">
        <v>31</v>
      </c>
      <c r="P38" s="57">
        <v>4</v>
      </c>
      <c r="Q38" s="58">
        <v>5.0199999999999996</v>
      </c>
      <c r="R38" s="65"/>
      <c r="S38" s="16" t="s">
        <v>33</v>
      </c>
      <c r="T38" s="16" t="s">
        <v>152</v>
      </c>
      <c r="U38" s="61"/>
      <c r="V38" s="29"/>
    </row>
    <row r="39" spans="1:22" ht="18">
      <c r="A39" s="9">
        <v>9</v>
      </c>
      <c r="B39" s="67" t="s">
        <v>154</v>
      </c>
      <c r="C39" s="62"/>
      <c r="D39" s="68" t="s">
        <v>155</v>
      </c>
      <c r="E39" s="9" t="s">
        <v>25</v>
      </c>
      <c r="F39" s="56">
        <v>2005</v>
      </c>
      <c r="G39" s="1195" t="s">
        <v>156</v>
      </c>
      <c r="H39" s="57" t="s">
        <v>28</v>
      </c>
      <c r="I39" s="69">
        <v>7</v>
      </c>
      <c r="J39" s="70">
        <v>4.32</v>
      </c>
      <c r="K39" s="59"/>
      <c r="L39" s="16" t="s">
        <v>136</v>
      </c>
      <c r="M39" s="16" t="s">
        <v>136</v>
      </c>
      <c r="N39" s="16" t="s">
        <v>157</v>
      </c>
      <c r="O39" s="57" t="s">
        <v>31</v>
      </c>
      <c r="P39" s="57">
        <v>2</v>
      </c>
      <c r="Q39" s="58">
        <v>4.34</v>
      </c>
      <c r="R39" s="61"/>
      <c r="S39" s="16" t="s">
        <v>33</v>
      </c>
      <c r="T39" s="16" t="s">
        <v>136</v>
      </c>
      <c r="U39" s="61"/>
      <c r="V39" s="29"/>
    </row>
    <row r="40" spans="1:22" ht="18">
      <c r="A40" s="9">
        <v>10</v>
      </c>
      <c r="B40" s="67" t="s">
        <v>158</v>
      </c>
      <c r="C40" s="62"/>
      <c r="D40" s="68" t="s">
        <v>159</v>
      </c>
      <c r="E40" s="9" t="s">
        <v>25</v>
      </c>
      <c r="F40" s="56">
        <v>2010</v>
      </c>
      <c r="G40" s="1195" t="s">
        <v>156</v>
      </c>
      <c r="H40" s="57" t="s">
        <v>28</v>
      </c>
      <c r="I40" s="69">
        <v>6</v>
      </c>
      <c r="J40" s="70">
        <v>3.99</v>
      </c>
      <c r="K40" s="59"/>
      <c r="L40" s="16" t="s">
        <v>160</v>
      </c>
      <c r="M40" s="16" t="s">
        <v>160</v>
      </c>
      <c r="N40" s="16" t="s">
        <v>157</v>
      </c>
      <c r="O40" s="57" t="s">
        <v>31</v>
      </c>
      <c r="P40" s="57">
        <v>1</v>
      </c>
      <c r="Q40" s="58">
        <v>4</v>
      </c>
      <c r="R40" s="59"/>
      <c r="S40" s="16" t="s">
        <v>33</v>
      </c>
      <c r="T40" s="16" t="s">
        <v>160</v>
      </c>
      <c r="U40" s="61"/>
    </row>
    <row r="41" spans="1:22" ht="18">
      <c r="A41" s="9">
        <v>11</v>
      </c>
      <c r="B41" s="67" t="s">
        <v>161</v>
      </c>
      <c r="C41" s="62"/>
      <c r="D41" s="68" t="s">
        <v>162</v>
      </c>
      <c r="E41" s="9" t="s">
        <v>25</v>
      </c>
      <c r="F41" s="56">
        <v>2013</v>
      </c>
      <c r="G41" s="1195" t="s">
        <v>156</v>
      </c>
      <c r="H41" s="57" t="s">
        <v>28</v>
      </c>
      <c r="I41" s="69">
        <v>6</v>
      </c>
      <c r="J41" s="70">
        <v>3.99</v>
      </c>
      <c r="K41" s="59"/>
      <c r="L41" s="16" t="s">
        <v>163</v>
      </c>
      <c r="M41" s="16" t="s">
        <v>163</v>
      </c>
      <c r="N41" s="16" t="s">
        <v>157</v>
      </c>
      <c r="O41" s="57" t="s">
        <v>31</v>
      </c>
      <c r="P41" s="57">
        <v>1</v>
      </c>
      <c r="Q41" s="58">
        <v>4</v>
      </c>
      <c r="R41" s="59"/>
      <c r="S41" s="16" t="s">
        <v>33</v>
      </c>
      <c r="T41" s="16" t="s">
        <v>163</v>
      </c>
      <c r="U41" s="61"/>
    </row>
    <row r="42" spans="1:22" ht="18">
      <c r="A42" s="9">
        <v>12</v>
      </c>
      <c r="B42" s="67" t="s">
        <v>164</v>
      </c>
      <c r="C42" s="62"/>
      <c r="D42" s="68" t="s">
        <v>165</v>
      </c>
      <c r="E42" s="9" t="s">
        <v>25</v>
      </c>
      <c r="F42" s="56">
        <v>2004</v>
      </c>
      <c r="G42" s="1195" t="s">
        <v>166</v>
      </c>
      <c r="H42" s="57" t="s">
        <v>28</v>
      </c>
      <c r="I42" s="69">
        <v>9</v>
      </c>
      <c r="J42" s="70">
        <v>4.9800000000000004</v>
      </c>
      <c r="K42" s="59"/>
      <c r="L42" s="16" t="s">
        <v>167</v>
      </c>
      <c r="M42" s="16" t="s">
        <v>167</v>
      </c>
      <c r="N42" s="16" t="s">
        <v>127</v>
      </c>
      <c r="O42" s="57" t="s">
        <v>31</v>
      </c>
      <c r="P42" s="57">
        <v>4</v>
      </c>
      <c r="Q42" s="58">
        <v>5.0199999999999996</v>
      </c>
      <c r="R42" s="59"/>
      <c r="S42" s="16" t="s">
        <v>33</v>
      </c>
      <c r="T42" s="16" t="s">
        <v>167</v>
      </c>
      <c r="U42" s="61"/>
    </row>
    <row r="43" spans="1:22" ht="18">
      <c r="A43" s="9">
        <v>13</v>
      </c>
      <c r="B43" s="67" t="s">
        <v>168</v>
      </c>
      <c r="C43" s="62"/>
      <c r="D43" s="68" t="s">
        <v>169</v>
      </c>
      <c r="E43" s="9" t="s">
        <v>25</v>
      </c>
      <c r="F43" s="56">
        <v>2005</v>
      </c>
      <c r="G43" s="1195" t="s">
        <v>135</v>
      </c>
      <c r="H43" s="57" t="s">
        <v>28</v>
      </c>
      <c r="I43" s="69">
        <v>9</v>
      </c>
      <c r="J43" s="70">
        <v>4.9800000000000004</v>
      </c>
      <c r="K43" s="59"/>
      <c r="L43" s="16" t="s">
        <v>140</v>
      </c>
      <c r="M43" s="16" t="s">
        <v>140</v>
      </c>
      <c r="N43" s="16" t="s">
        <v>137</v>
      </c>
      <c r="O43" s="57" t="s">
        <v>31</v>
      </c>
      <c r="P43" s="57">
        <v>4</v>
      </c>
      <c r="Q43" s="58">
        <v>5.0199999999999996</v>
      </c>
      <c r="R43" s="65"/>
      <c r="S43" s="16" t="s">
        <v>33</v>
      </c>
      <c r="T43" s="16" t="s">
        <v>140</v>
      </c>
      <c r="U43" s="61"/>
    </row>
    <row r="44" spans="1:22" ht="18">
      <c r="A44" s="9">
        <v>14</v>
      </c>
      <c r="B44" s="67" t="s">
        <v>170</v>
      </c>
      <c r="C44" s="62"/>
      <c r="D44" s="68" t="s">
        <v>171</v>
      </c>
      <c r="E44" s="9" t="s">
        <v>25</v>
      </c>
      <c r="F44" s="56">
        <v>2009</v>
      </c>
      <c r="G44" s="1195" t="s">
        <v>172</v>
      </c>
      <c r="H44" s="57" t="s">
        <v>28</v>
      </c>
      <c r="I44" s="69">
        <v>8</v>
      </c>
      <c r="J44" s="70">
        <v>4.6500000000000004</v>
      </c>
      <c r="K44" s="59"/>
      <c r="L44" s="16" t="s">
        <v>173</v>
      </c>
      <c r="M44" s="16" t="s">
        <v>173</v>
      </c>
      <c r="N44" s="16" t="s">
        <v>127</v>
      </c>
      <c r="O44" s="57" t="s">
        <v>31</v>
      </c>
      <c r="P44" s="57">
        <v>3</v>
      </c>
      <c r="Q44" s="58">
        <v>4.68</v>
      </c>
      <c r="R44" s="59"/>
      <c r="S44" s="16" t="s">
        <v>33</v>
      </c>
      <c r="T44" s="16" t="s">
        <v>173</v>
      </c>
      <c r="U44" s="61"/>
    </row>
    <row r="45" spans="1:22" ht="18">
      <c r="A45" s="9">
        <v>15</v>
      </c>
      <c r="B45" s="67" t="s">
        <v>174</v>
      </c>
      <c r="C45" s="62"/>
      <c r="D45" s="68" t="s">
        <v>175</v>
      </c>
      <c r="E45" s="9" t="s">
        <v>25</v>
      </c>
      <c r="F45" s="56">
        <v>2011</v>
      </c>
      <c r="G45" s="1195" t="s">
        <v>176</v>
      </c>
      <c r="H45" s="57" t="s">
        <v>28</v>
      </c>
      <c r="I45" s="69">
        <v>7</v>
      </c>
      <c r="J45" s="70">
        <v>4.32</v>
      </c>
      <c r="K45" s="59"/>
      <c r="L45" s="16" t="s">
        <v>131</v>
      </c>
      <c r="M45" s="16" t="s">
        <v>131</v>
      </c>
      <c r="N45" s="16" t="s">
        <v>157</v>
      </c>
      <c r="O45" s="57" t="s">
        <v>31</v>
      </c>
      <c r="P45" s="57">
        <v>2</v>
      </c>
      <c r="Q45" s="58">
        <v>4.34</v>
      </c>
      <c r="R45" s="59"/>
      <c r="S45" s="16" t="s">
        <v>33</v>
      </c>
      <c r="T45" s="16" t="s">
        <v>131</v>
      </c>
      <c r="U45" s="61"/>
    </row>
    <row r="46" spans="1:22" ht="18">
      <c r="A46" s="9">
        <v>16</v>
      </c>
      <c r="B46" s="67" t="s">
        <v>177</v>
      </c>
      <c r="C46" s="55"/>
      <c r="D46" s="68" t="s">
        <v>178</v>
      </c>
      <c r="E46" s="9" t="s">
        <v>25</v>
      </c>
      <c r="F46" s="56">
        <v>2010</v>
      </c>
      <c r="G46" s="1195" t="s">
        <v>179</v>
      </c>
      <c r="H46" s="57" t="s">
        <v>28</v>
      </c>
      <c r="I46" s="69">
        <v>4</v>
      </c>
      <c r="J46" s="70">
        <v>3.33</v>
      </c>
      <c r="K46" s="59"/>
      <c r="L46" s="16" t="s">
        <v>180</v>
      </c>
      <c r="M46" s="16" t="s">
        <v>180</v>
      </c>
      <c r="N46" s="16" t="s">
        <v>181</v>
      </c>
      <c r="O46" s="57" t="s">
        <v>31</v>
      </c>
      <c r="P46" s="57">
        <v>1</v>
      </c>
      <c r="Q46" s="58">
        <v>4</v>
      </c>
      <c r="R46" s="61"/>
      <c r="S46" s="16" t="s">
        <v>33</v>
      </c>
      <c r="T46" s="25" t="s">
        <v>858</v>
      </c>
      <c r="U46" s="61"/>
    </row>
    <row r="47" spans="1:22" ht="18">
      <c r="A47" s="9"/>
      <c r="B47" s="790" t="s">
        <v>274</v>
      </c>
      <c r="C47" s="55"/>
      <c r="D47" s="68"/>
      <c r="E47" s="9"/>
      <c r="F47" s="56"/>
      <c r="G47" s="1195"/>
      <c r="H47" s="57"/>
      <c r="I47" s="69"/>
      <c r="J47" s="70"/>
      <c r="K47" s="59"/>
      <c r="L47" s="16"/>
      <c r="M47" s="16"/>
      <c r="N47" s="16"/>
      <c r="O47" s="57"/>
      <c r="P47" s="57"/>
      <c r="Q47" s="58"/>
      <c r="R47" s="61"/>
      <c r="S47" s="16"/>
      <c r="T47" s="25"/>
      <c r="U47" s="61"/>
    </row>
    <row r="48" spans="1:22" ht="18">
      <c r="A48" s="9">
        <v>1</v>
      </c>
      <c r="B48" s="67" t="s">
        <v>2471</v>
      </c>
      <c r="C48" s="61"/>
      <c r="D48" s="1339">
        <v>31446</v>
      </c>
      <c r="E48" s="9" t="s">
        <v>25</v>
      </c>
      <c r="F48" s="1340">
        <v>2010</v>
      </c>
      <c r="G48" s="1506" t="s">
        <v>2472</v>
      </c>
      <c r="H48" s="57" t="s">
        <v>108</v>
      </c>
      <c r="I48" s="1341">
        <v>3</v>
      </c>
      <c r="J48" s="1342">
        <v>3</v>
      </c>
      <c r="K48" s="63"/>
      <c r="L48" s="16" t="s">
        <v>2473</v>
      </c>
      <c r="M48" s="16" t="s">
        <v>140</v>
      </c>
      <c r="N48" s="16"/>
      <c r="O48" s="57"/>
      <c r="P48" s="57"/>
      <c r="Q48" s="58"/>
      <c r="R48" s="61"/>
      <c r="S48" s="16"/>
      <c r="T48" s="25" t="s">
        <v>2510</v>
      </c>
      <c r="U48" s="61"/>
    </row>
    <row r="49" spans="1:21" ht="18">
      <c r="A49" s="9">
        <v>2</v>
      </c>
      <c r="B49" s="67" t="s">
        <v>2474</v>
      </c>
      <c r="C49" s="61"/>
      <c r="D49" s="1339">
        <v>32031</v>
      </c>
      <c r="E49" s="9" t="s">
        <v>25</v>
      </c>
      <c r="F49" s="1340">
        <v>2009</v>
      </c>
      <c r="G49" s="1506" t="s">
        <v>2472</v>
      </c>
      <c r="H49" s="57" t="s">
        <v>108</v>
      </c>
      <c r="I49" s="1341">
        <v>1</v>
      </c>
      <c r="J49" s="1342">
        <v>2.34</v>
      </c>
      <c r="K49" s="63"/>
      <c r="L49" s="16" t="s">
        <v>2473</v>
      </c>
      <c r="M49" s="16" t="s">
        <v>186</v>
      </c>
      <c r="N49" s="16"/>
      <c r="O49" s="57"/>
      <c r="P49" s="57"/>
      <c r="Q49" s="58"/>
      <c r="R49" s="61"/>
      <c r="S49" s="16"/>
      <c r="T49" s="25" t="s">
        <v>2510</v>
      </c>
      <c r="U49" s="61"/>
    </row>
    <row r="50" spans="1:21" ht="18">
      <c r="A50" s="9">
        <v>3</v>
      </c>
      <c r="B50" s="67" t="s">
        <v>2475</v>
      </c>
      <c r="C50" s="1343">
        <v>29566</v>
      </c>
      <c r="D50" s="55"/>
      <c r="E50" s="9" t="s">
        <v>25</v>
      </c>
      <c r="F50" s="1340">
        <v>2008</v>
      </c>
      <c r="G50" s="1506" t="s">
        <v>2472</v>
      </c>
      <c r="H50" s="57" t="s">
        <v>108</v>
      </c>
      <c r="I50" s="1341">
        <v>1</v>
      </c>
      <c r="J50" s="1342">
        <v>2.34</v>
      </c>
      <c r="K50" s="63"/>
      <c r="L50" s="16" t="s">
        <v>2473</v>
      </c>
      <c r="M50" s="16" t="s">
        <v>2473</v>
      </c>
      <c r="N50" s="16"/>
      <c r="O50" s="57"/>
      <c r="P50" s="57"/>
      <c r="Q50" s="58"/>
      <c r="R50" s="61"/>
      <c r="S50" s="16"/>
      <c r="T50" s="25" t="s">
        <v>2510</v>
      </c>
      <c r="U50" s="61"/>
    </row>
    <row r="51" spans="1:21" ht="18">
      <c r="A51" s="9">
        <v>4</v>
      </c>
      <c r="B51" s="67" t="s">
        <v>2476</v>
      </c>
      <c r="C51" s="61"/>
      <c r="D51" s="1339">
        <v>33102</v>
      </c>
      <c r="E51" s="9" t="s">
        <v>25</v>
      </c>
      <c r="F51" s="1340">
        <v>2019</v>
      </c>
      <c r="G51" s="1506" t="s">
        <v>2472</v>
      </c>
      <c r="H51" s="57" t="s">
        <v>108</v>
      </c>
      <c r="I51" s="1341">
        <v>1</v>
      </c>
      <c r="J51" s="1342">
        <v>2.34</v>
      </c>
      <c r="K51" s="63"/>
      <c r="L51" s="16" t="s">
        <v>2477</v>
      </c>
      <c r="M51" s="16" t="s">
        <v>2477</v>
      </c>
      <c r="N51" s="16"/>
      <c r="O51" s="57"/>
      <c r="P51" s="57"/>
      <c r="Q51" s="58"/>
      <c r="R51" s="61"/>
      <c r="S51" s="16"/>
      <c r="T51" s="25" t="s">
        <v>2510</v>
      </c>
      <c r="U51" s="61"/>
    </row>
    <row r="52" spans="1:21">
      <c r="A52" s="51"/>
      <c r="B52" s="793" t="s">
        <v>273</v>
      </c>
      <c r="C52" s="47"/>
      <c r="D52" s="48"/>
      <c r="E52" s="47"/>
      <c r="F52" s="47"/>
      <c r="G52" s="1507"/>
      <c r="H52" s="49"/>
      <c r="I52" s="50"/>
      <c r="J52" s="47"/>
      <c r="K52" s="47"/>
      <c r="L52" s="47"/>
      <c r="M52" s="50"/>
      <c r="N52" s="1478"/>
      <c r="O52" s="51"/>
      <c r="P52" s="51"/>
      <c r="Q52" s="51"/>
      <c r="R52" s="51"/>
      <c r="S52" s="51"/>
      <c r="T52" s="1534"/>
      <c r="U52" s="47"/>
    </row>
    <row r="53" spans="1:21">
      <c r="A53" s="51"/>
      <c r="B53" s="790" t="s">
        <v>183</v>
      </c>
      <c r="C53" s="47"/>
      <c r="D53" s="48"/>
      <c r="E53" s="47"/>
      <c r="F53" s="47"/>
      <c r="G53" s="1508"/>
      <c r="H53" s="49"/>
      <c r="I53" s="50"/>
      <c r="J53" s="47"/>
      <c r="K53" s="47"/>
      <c r="L53" s="47"/>
      <c r="M53" s="50"/>
      <c r="N53" s="1478"/>
      <c r="O53" s="51"/>
      <c r="P53" s="51"/>
      <c r="Q53" s="51"/>
      <c r="R53" s="51"/>
      <c r="S53" s="51"/>
      <c r="T53" s="1534"/>
      <c r="U53" s="47"/>
    </row>
    <row r="54" spans="1:21" ht="25.5">
      <c r="A54" s="51">
        <v>1</v>
      </c>
      <c r="B54" s="794" t="s">
        <v>187</v>
      </c>
      <c r="C54" s="71"/>
      <c r="D54" s="72" t="s">
        <v>188</v>
      </c>
      <c r="E54" s="73" t="s">
        <v>25</v>
      </c>
      <c r="F54" s="74" t="s">
        <v>189</v>
      </c>
      <c r="G54" s="1196">
        <v>33978</v>
      </c>
      <c r="H54" s="14" t="s">
        <v>28</v>
      </c>
      <c r="I54" s="73">
        <v>9</v>
      </c>
      <c r="J54" s="75">
        <v>4.9800000000000004</v>
      </c>
      <c r="K54" s="75">
        <f>6%*J54</f>
        <v>0.29880000000000001</v>
      </c>
      <c r="L54" s="72" t="s">
        <v>190</v>
      </c>
      <c r="M54" s="72" t="s">
        <v>190</v>
      </c>
      <c r="N54" s="1286" t="s">
        <v>191</v>
      </c>
      <c r="O54" s="14" t="s">
        <v>31</v>
      </c>
      <c r="P54" s="73">
        <v>5</v>
      </c>
      <c r="Q54" s="75">
        <v>5.36</v>
      </c>
      <c r="R54" s="75"/>
      <c r="S54" s="72" t="s">
        <v>192</v>
      </c>
      <c r="T54" s="72" t="s">
        <v>192</v>
      </c>
      <c r="U54" s="47"/>
    </row>
    <row r="55" spans="1:21" ht="25.5">
      <c r="A55" s="51">
        <v>2</v>
      </c>
      <c r="B55" s="76" t="s">
        <v>193</v>
      </c>
      <c r="C55" s="77"/>
      <c r="D55" s="72" t="s">
        <v>194</v>
      </c>
      <c r="E55" s="73" t="s">
        <v>25</v>
      </c>
      <c r="F55" s="74" t="s">
        <v>93</v>
      </c>
      <c r="G55" s="1196">
        <v>35804</v>
      </c>
      <c r="H55" s="14" t="s">
        <v>28</v>
      </c>
      <c r="I55" s="73">
        <v>9</v>
      </c>
      <c r="J55" s="75">
        <v>4.9800000000000004</v>
      </c>
      <c r="K55" s="73"/>
      <c r="L55" s="72" t="s">
        <v>195</v>
      </c>
      <c r="M55" s="72" t="s">
        <v>195</v>
      </c>
      <c r="N55" s="1286" t="s">
        <v>46</v>
      </c>
      <c r="O55" s="14" t="s">
        <v>31</v>
      </c>
      <c r="P55" s="73">
        <v>4</v>
      </c>
      <c r="Q55" s="75">
        <v>5.0199999999999996</v>
      </c>
      <c r="R55" s="73"/>
      <c r="S55" s="72" t="s">
        <v>192</v>
      </c>
      <c r="T55" s="72" t="s">
        <v>195</v>
      </c>
      <c r="U55" s="47"/>
    </row>
    <row r="56" spans="1:21" ht="25.5">
      <c r="A56" s="51">
        <v>3</v>
      </c>
      <c r="B56" s="76" t="s">
        <v>196</v>
      </c>
      <c r="C56" s="77"/>
      <c r="D56" s="72" t="s">
        <v>197</v>
      </c>
      <c r="E56" s="73" t="s">
        <v>25</v>
      </c>
      <c r="F56" s="74">
        <v>38261</v>
      </c>
      <c r="G56" s="1196">
        <v>34096</v>
      </c>
      <c r="H56" s="14" t="s">
        <v>28</v>
      </c>
      <c r="I56" s="73">
        <v>9</v>
      </c>
      <c r="J56" s="75">
        <v>4.9800000000000004</v>
      </c>
      <c r="K56" s="75">
        <f>J56*8%</f>
        <v>0.39840000000000003</v>
      </c>
      <c r="L56" s="72" t="s">
        <v>114</v>
      </c>
      <c r="M56" s="72" t="s">
        <v>114</v>
      </c>
      <c r="N56" s="1286" t="s">
        <v>198</v>
      </c>
      <c r="O56" s="14" t="s">
        <v>31</v>
      </c>
      <c r="P56" s="73">
        <v>6</v>
      </c>
      <c r="Q56" s="75">
        <v>5.7</v>
      </c>
      <c r="R56" s="75"/>
      <c r="S56" s="72" t="s">
        <v>192</v>
      </c>
      <c r="T56" s="72" t="s">
        <v>192</v>
      </c>
      <c r="U56" s="47"/>
    </row>
    <row r="57" spans="1:21" ht="25.5">
      <c r="A57" s="51">
        <v>4</v>
      </c>
      <c r="B57" s="76" t="s">
        <v>199</v>
      </c>
      <c r="C57" s="77"/>
      <c r="D57" s="72" t="s">
        <v>200</v>
      </c>
      <c r="E57" s="73" t="s">
        <v>25</v>
      </c>
      <c r="F57" s="74" t="s">
        <v>201</v>
      </c>
      <c r="G57" s="1196">
        <v>35804</v>
      </c>
      <c r="H57" s="57" t="s">
        <v>28</v>
      </c>
      <c r="I57" s="73">
        <v>9</v>
      </c>
      <c r="J57" s="75">
        <v>4.9800000000000004</v>
      </c>
      <c r="K57" s="75"/>
      <c r="L57" s="72" t="s">
        <v>195</v>
      </c>
      <c r="M57" s="72" t="s">
        <v>195</v>
      </c>
      <c r="N57" s="1286" t="s">
        <v>202</v>
      </c>
      <c r="O57" s="57" t="s">
        <v>31</v>
      </c>
      <c r="P57" s="73">
        <v>4</v>
      </c>
      <c r="Q57" s="75">
        <v>5.0199999999999996</v>
      </c>
      <c r="R57" s="75"/>
      <c r="S57" s="72" t="s">
        <v>192</v>
      </c>
      <c r="T57" s="72" t="s">
        <v>195</v>
      </c>
      <c r="U57" s="47"/>
    </row>
    <row r="58" spans="1:21" ht="25.5">
      <c r="A58" s="51">
        <v>5</v>
      </c>
      <c r="B58" s="76" t="s">
        <v>203</v>
      </c>
      <c r="C58" s="78"/>
      <c r="D58" s="72" t="s">
        <v>204</v>
      </c>
      <c r="E58" s="73" t="s">
        <v>25</v>
      </c>
      <c r="F58" s="74" t="s">
        <v>205</v>
      </c>
      <c r="G58" s="1196" t="s">
        <v>206</v>
      </c>
      <c r="H58" s="57" t="s">
        <v>28</v>
      </c>
      <c r="I58" s="73">
        <v>8</v>
      </c>
      <c r="J58" s="75">
        <v>4.6500000000000004</v>
      </c>
      <c r="K58" s="75"/>
      <c r="L58" s="72" t="s">
        <v>207</v>
      </c>
      <c r="M58" s="72" t="s">
        <v>207</v>
      </c>
      <c r="N58" s="1286" t="s">
        <v>208</v>
      </c>
      <c r="O58" s="57" t="s">
        <v>31</v>
      </c>
      <c r="P58" s="73">
        <v>3</v>
      </c>
      <c r="Q58" s="75">
        <v>4.68</v>
      </c>
      <c r="R58" s="75"/>
      <c r="S58" s="72" t="s">
        <v>192</v>
      </c>
      <c r="T58" s="72" t="s">
        <v>207</v>
      </c>
      <c r="U58" s="47"/>
    </row>
    <row r="59" spans="1:21" ht="25.5">
      <c r="A59" s="51">
        <v>6</v>
      </c>
      <c r="B59" s="76" t="s">
        <v>209</v>
      </c>
      <c r="C59" s="79"/>
      <c r="D59" s="72" t="s">
        <v>210</v>
      </c>
      <c r="E59" s="73" t="s">
        <v>25</v>
      </c>
      <c r="F59" s="74">
        <v>38970</v>
      </c>
      <c r="G59" s="1196">
        <v>34345</v>
      </c>
      <c r="H59" s="57" t="s">
        <v>28</v>
      </c>
      <c r="I59" s="73">
        <v>9</v>
      </c>
      <c r="J59" s="75">
        <v>4.9800000000000004</v>
      </c>
      <c r="K59" s="75">
        <f>J59*8%</f>
        <v>0.39840000000000003</v>
      </c>
      <c r="L59" s="72" t="s">
        <v>211</v>
      </c>
      <c r="M59" s="72" t="s">
        <v>211</v>
      </c>
      <c r="N59" s="1286" t="s">
        <v>212</v>
      </c>
      <c r="O59" s="57" t="s">
        <v>31</v>
      </c>
      <c r="P59" s="73">
        <v>6</v>
      </c>
      <c r="Q59" s="75">
        <v>5.7</v>
      </c>
      <c r="R59" s="75"/>
      <c r="S59" s="72" t="s">
        <v>192</v>
      </c>
      <c r="T59" s="72" t="s">
        <v>192</v>
      </c>
      <c r="U59" s="47"/>
    </row>
    <row r="60" spans="1:21" ht="25.5">
      <c r="A60" s="51">
        <v>7</v>
      </c>
      <c r="B60" s="76" t="s">
        <v>213</v>
      </c>
      <c r="C60" s="77"/>
      <c r="D60" s="72" t="s">
        <v>214</v>
      </c>
      <c r="E60" s="73" t="s">
        <v>25</v>
      </c>
      <c r="F60" s="74" t="s">
        <v>215</v>
      </c>
      <c r="G60" s="1196" t="s">
        <v>216</v>
      </c>
      <c r="H60" s="57" t="s">
        <v>28</v>
      </c>
      <c r="I60" s="73">
        <v>8</v>
      </c>
      <c r="J60" s="75">
        <v>4.6500000000000004</v>
      </c>
      <c r="K60" s="80"/>
      <c r="L60" s="72" t="s">
        <v>38</v>
      </c>
      <c r="M60" s="72" t="s">
        <v>38</v>
      </c>
      <c r="N60" s="1286" t="s">
        <v>64</v>
      </c>
      <c r="O60" s="57" t="s">
        <v>31</v>
      </c>
      <c r="P60" s="73">
        <v>3</v>
      </c>
      <c r="Q60" s="75">
        <v>4.68</v>
      </c>
      <c r="R60" s="80"/>
      <c r="S60" s="72" t="s">
        <v>192</v>
      </c>
      <c r="T60" s="72" t="s">
        <v>38</v>
      </c>
      <c r="U60" s="47"/>
    </row>
    <row r="61" spans="1:21" ht="25.5">
      <c r="A61" s="51">
        <v>8</v>
      </c>
      <c r="B61" s="76" t="s">
        <v>217</v>
      </c>
      <c r="C61" s="77"/>
      <c r="D61" s="72" t="s">
        <v>218</v>
      </c>
      <c r="E61" s="73" t="s">
        <v>25</v>
      </c>
      <c r="F61" s="74">
        <v>38261</v>
      </c>
      <c r="G61" s="1196" t="s">
        <v>219</v>
      </c>
      <c r="H61" s="57" t="s">
        <v>28</v>
      </c>
      <c r="I61" s="73">
        <v>9</v>
      </c>
      <c r="J61" s="75">
        <v>4.9800000000000004</v>
      </c>
      <c r="K61" s="73"/>
      <c r="L61" s="72" t="s">
        <v>220</v>
      </c>
      <c r="M61" s="72" t="s">
        <v>220</v>
      </c>
      <c r="N61" s="1286" t="s">
        <v>39</v>
      </c>
      <c r="O61" s="57" t="s">
        <v>31</v>
      </c>
      <c r="P61" s="73">
        <v>4</v>
      </c>
      <c r="Q61" s="75">
        <v>5.0199999999999996</v>
      </c>
      <c r="R61" s="73"/>
      <c r="S61" s="72" t="s">
        <v>192</v>
      </c>
      <c r="T61" s="72" t="s">
        <v>220</v>
      </c>
      <c r="U61" s="47"/>
    </row>
    <row r="62" spans="1:21" ht="25.5">
      <c r="A62" s="51">
        <v>9</v>
      </c>
      <c r="B62" s="76" t="s">
        <v>221</v>
      </c>
      <c r="C62" s="77"/>
      <c r="D62" s="72" t="s">
        <v>222</v>
      </c>
      <c r="E62" s="73" t="s">
        <v>25</v>
      </c>
      <c r="F62" s="74" t="s">
        <v>43</v>
      </c>
      <c r="G62" s="1196" t="s">
        <v>223</v>
      </c>
      <c r="H62" s="57" t="s">
        <v>28</v>
      </c>
      <c r="I62" s="73">
        <v>9</v>
      </c>
      <c r="J62" s="75">
        <v>4.9800000000000004</v>
      </c>
      <c r="K62" s="73"/>
      <c r="L62" s="72" t="s">
        <v>38</v>
      </c>
      <c r="M62" s="72" t="s">
        <v>38</v>
      </c>
      <c r="N62" s="1286" t="s">
        <v>202</v>
      </c>
      <c r="O62" s="57" t="s">
        <v>31</v>
      </c>
      <c r="P62" s="73">
        <v>4</v>
      </c>
      <c r="Q62" s="75">
        <v>5.0199999999999996</v>
      </c>
      <c r="R62" s="73"/>
      <c r="S62" s="72" t="s">
        <v>192</v>
      </c>
      <c r="T62" s="72" t="s">
        <v>38</v>
      </c>
      <c r="U62" s="47"/>
    </row>
    <row r="63" spans="1:21" ht="25.5">
      <c r="A63" s="51">
        <v>10</v>
      </c>
      <c r="B63" s="76" t="s">
        <v>224</v>
      </c>
      <c r="C63" s="77"/>
      <c r="D63" s="72" t="s">
        <v>225</v>
      </c>
      <c r="E63" s="73" t="s">
        <v>25</v>
      </c>
      <c r="F63" s="74" t="s">
        <v>77</v>
      </c>
      <c r="G63" s="1196" t="s">
        <v>226</v>
      </c>
      <c r="H63" s="57" t="s">
        <v>28</v>
      </c>
      <c r="I63" s="73">
        <v>7</v>
      </c>
      <c r="J63" s="75">
        <v>4.32</v>
      </c>
      <c r="K63" s="73"/>
      <c r="L63" s="72" t="s">
        <v>38</v>
      </c>
      <c r="M63" s="72" t="s">
        <v>38</v>
      </c>
      <c r="N63" s="1286" t="s">
        <v>227</v>
      </c>
      <c r="O63" s="57" t="s">
        <v>31</v>
      </c>
      <c r="P63" s="73">
        <v>2</v>
      </c>
      <c r="Q63" s="75">
        <v>4.34</v>
      </c>
      <c r="R63" s="73"/>
      <c r="S63" s="72" t="s">
        <v>192</v>
      </c>
      <c r="T63" s="72" t="s">
        <v>38</v>
      </c>
      <c r="U63" s="47"/>
    </row>
    <row r="64" spans="1:21" ht="25.5">
      <c r="A64" s="51">
        <v>11</v>
      </c>
      <c r="B64" s="76" t="s">
        <v>228</v>
      </c>
      <c r="C64" s="77"/>
      <c r="D64" s="72" t="s">
        <v>229</v>
      </c>
      <c r="E64" s="73" t="s">
        <v>25</v>
      </c>
      <c r="F64" s="74" t="s">
        <v>205</v>
      </c>
      <c r="G64" s="1196" t="s">
        <v>230</v>
      </c>
      <c r="H64" s="57" t="s">
        <v>28</v>
      </c>
      <c r="I64" s="73">
        <v>8</v>
      </c>
      <c r="J64" s="75">
        <v>4.6500000000000004</v>
      </c>
      <c r="K64" s="73"/>
      <c r="L64" s="72" t="s">
        <v>231</v>
      </c>
      <c r="M64" s="72" t="s">
        <v>231</v>
      </c>
      <c r="N64" s="1286" t="s">
        <v>70</v>
      </c>
      <c r="O64" s="57" t="s">
        <v>31</v>
      </c>
      <c r="P64" s="73">
        <v>3</v>
      </c>
      <c r="Q64" s="75">
        <v>4.68</v>
      </c>
      <c r="R64" s="73"/>
      <c r="S64" s="72" t="s">
        <v>192</v>
      </c>
      <c r="T64" s="72" t="s">
        <v>231</v>
      </c>
      <c r="U64" s="47"/>
    </row>
    <row r="65" spans="1:21" ht="25.5">
      <c r="A65" s="51">
        <v>12</v>
      </c>
      <c r="B65" s="76" t="s">
        <v>232</v>
      </c>
      <c r="C65" s="77"/>
      <c r="D65" s="72" t="s">
        <v>233</v>
      </c>
      <c r="E65" s="73" t="s">
        <v>25</v>
      </c>
      <c r="F65" s="74" t="s">
        <v>234</v>
      </c>
      <c r="G65" s="1196" t="s">
        <v>219</v>
      </c>
      <c r="H65" s="57" t="s">
        <v>28</v>
      </c>
      <c r="I65" s="73">
        <v>9</v>
      </c>
      <c r="J65" s="75">
        <v>4.9800000000000004</v>
      </c>
      <c r="K65" s="73"/>
      <c r="L65" s="72" t="s">
        <v>235</v>
      </c>
      <c r="M65" s="72" t="s">
        <v>235</v>
      </c>
      <c r="N65" s="1286" t="s">
        <v>236</v>
      </c>
      <c r="O65" s="57" t="s">
        <v>31</v>
      </c>
      <c r="P65" s="73">
        <v>4</v>
      </c>
      <c r="Q65" s="75">
        <v>5.0199999999999996</v>
      </c>
      <c r="R65" s="73"/>
      <c r="S65" s="72" t="s">
        <v>192</v>
      </c>
      <c r="T65" s="72" t="s">
        <v>235</v>
      </c>
      <c r="U65" s="47"/>
    </row>
    <row r="66" spans="1:21" ht="25.5">
      <c r="A66" s="51">
        <v>13</v>
      </c>
      <c r="B66" s="76" t="s">
        <v>237</v>
      </c>
      <c r="C66" s="77"/>
      <c r="D66" s="72" t="s">
        <v>238</v>
      </c>
      <c r="E66" s="73" t="s">
        <v>25</v>
      </c>
      <c r="F66" s="74" t="s">
        <v>43</v>
      </c>
      <c r="G66" s="1196" t="s">
        <v>230</v>
      </c>
      <c r="H66" s="57" t="s">
        <v>28</v>
      </c>
      <c r="I66" s="73">
        <v>7</v>
      </c>
      <c r="J66" s="75">
        <v>4.32</v>
      </c>
      <c r="K66" s="73"/>
      <c r="L66" s="72" t="s">
        <v>239</v>
      </c>
      <c r="M66" s="72" t="s">
        <v>239</v>
      </c>
      <c r="N66" s="1286" t="s">
        <v>240</v>
      </c>
      <c r="O66" s="57" t="s">
        <v>31</v>
      </c>
      <c r="P66" s="73">
        <v>2</v>
      </c>
      <c r="Q66" s="75">
        <v>4.34</v>
      </c>
      <c r="R66" s="73"/>
      <c r="S66" s="72" t="s">
        <v>192</v>
      </c>
      <c r="T66" s="72" t="s">
        <v>239</v>
      </c>
      <c r="U66" s="47"/>
    </row>
    <row r="67" spans="1:21" ht="25.5">
      <c r="A67" s="51">
        <v>14</v>
      </c>
      <c r="B67" s="76" t="s">
        <v>241</v>
      </c>
      <c r="C67" s="77"/>
      <c r="D67" s="72" t="s">
        <v>242</v>
      </c>
      <c r="E67" s="73" t="s">
        <v>25</v>
      </c>
      <c r="F67" s="74" t="s">
        <v>243</v>
      </c>
      <c r="G67" s="1196">
        <v>41247</v>
      </c>
      <c r="H67" s="57" t="s">
        <v>28</v>
      </c>
      <c r="I67" s="73">
        <v>4</v>
      </c>
      <c r="J67" s="75">
        <v>3.33</v>
      </c>
      <c r="K67" s="73"/>
      <c r="L67" s="72" t="s">
        <v>244</v>
      </c>
      <c r="M67" s="72" t="s">
        <v>244</v>
      </c>
      <c r="N67" s="1286" t="s">
        <v>245</v>
      </c>
      <c r="O67" s="57" t="s">
        <v>31</v>
      </c>
      <c r="P67" s="73">
        <v>1</v>
      </c>
      <c r="Q67" s="75">
        <v>4</v>
      </c>
      <c r="R67" s="73"/>
      <c r="S67" s="72" t="s">
        <v>192</v>
      </c>
      <c r="T67" s="72" t="s">
        <v>244</v>
      </c>
      <c r="U67" s="47"/>
    </row>
    <row r="68" spans="1:21" ht="25.5">
      <c r="A68" s="51">
        <v>15</v>
      </c>
      <c r="B68" s="76" t="s">
        <v>246</v>
      </c>
      <c r="C68" s="81"/>
      <c r="D68" s="72" t="s">
        <v>247</v>
      </c>
      <c r="E68" s="73" t="s">
        <v>25</v>
      </c>
      <c r="F68" s="74">
        <v>40822</v>
      </c>
      <c r="G68" s="1196">
        <v>41096</v>
      </c>
      <c r="H68" s="57" t="s">
        <v>28</v>
      </c>
      <c r="I68" s="73">
        <v>4</v>
      </c>
      <c r="J68" s="75">
        <v>3.33</v>
      </c>
      <c r="K68" s="73"/>
      <c r="L68" s="72" t="s">
        <v>195</v>
      </c>
      <c r="M68" s="72" t="s">
        <v>195</v>
      </c>
      <c r="N68" s="1286" t="s">
        <v>248</v>
      </c>
      <c r="O68" s="57" t="s">
        <v>31</v>
      </c>
      <c r="P68" s="73">
        <v>1</v>
      </c>
      <c r="Q68" s="75">
        <v>4</v>
      </c>
      <c r="R68" s="73"/>
      <c r="S68" s="72" t="s">
        <v>192</v>
      </c>
      <c r="T68" s="72" t="s">
        <v>195</v>
      </c>
      <c r="U68" s="47"/>
    </row>
    <row r="69" spans="1:21" ht="33">
      <c r="A69" s="51">
        <v>16</v>
      </c>
      <c r="B69" s="76" t="s">
        <v>249</v>
      </c>
      <c r="C69" s="77"/>
      <c r="D69" s="72" t="s">
        <v>250</v>
      </c>
      <c r="E69" s="73" t="s">
        <v>25</v>
      </c>
      <c r="F69" s="74">
        <v>39173</v>
      </c>
      <c r="G69" s="1196" t="s">
        <v>251</v>
      </c>
      <c r="H69" s="57" t="s">
        <v>28</v>
      </c>
      <c r="I69" s="73">
        <v>7</v>
      </c>
      <c r="J69" s="75">
        <v>4.32</v>
      </c>
      <c r="K69" s="73"/>
      <c r="L69" s="72" t="s">
        <v>252</v>
      </c>
      <c r="M69" s="72" t="s">
        <v>252</v>
      </c>
      <c r="N69" s="1286" t="s">
        <v>95</v>
      </c>
      <c r="O69" s="57" t="s">
        <v>31</v>
      </c>
      <c r="P69" s="73">
        <v>2</v>
      </c>
      <c r="Q69" s="75">
        <v>4.34</v>
      </c>
      <c r="R69" s="73"/>
      <c r="S69" s="72" t="s">
        <v>192</v>
      </c>
      <c r="T69" s="72" t="s">
        <v>252</v>
      </c>
      <c r="U69" s="47"/>
    </row>
    <row r="70" spans="1:21" ht="25.5">
      <c r="A70" s="51">
        <v>17</v>
      </c>
      <c r="B70" s="76" t="s">
        <v>253</v>
      </c>
      <c r="C70" s="77"/>
      <c r="D70" s="72" t="s">
        <v>254</v>
      </c>
      <c r="E70" s="73" t="s">
        <v>25</v>
      </c>
      <c r="F70" s="74" t="s">
        <v>77</v>
      </c>
      <c r="G70" s="1196" t="s">
        <v>255</v>
      </c>
      <c r="H70" s="57" t="s">
        <v>28</v>
      </c>
      <c r="I70" s="73">
        <v>9</v>
      </c>
      <c r="J70" s="75">
        <v>4.9800000000000004</v>
      </c>
      <c r="K70" s="73"/>
      <c r="L70" s="72" t="s">
        <v>114</v>
      </c>
      <c r="M70" s="72" t="s">
        <v>114</v>
      </c>
      <c r="N70" s="1286" t="s">
        <v>256</v>
      </c>
      <c r="O70" s="57" t="s">
        <v>31</v>
      </c>
      <c r="P70" s="73">
        <v>4</v>
      </c>
      <c r="Q70" s="75">
        <v>5.0199999999999996</v>
      </c>
      <c r="R70" s="73"/>
      <c r="S70" s="72" t="s">
        <v>192</v>
      </c>
      <c r="T70" s="72" t="s">
        <v>114</v>
      </c>
      <c r="U70" s="47"/>
    </row>
    <row r="71" spans="1:21" ht="25.5">
      <c r="A71" s="51">
        <v>18</v>
      </c>
      <c r="B71" s="76" t="s">
        <v>257</v>
      </c>
      <c r="C71" s="77"/>
      <c r="D71" s="72" t="s">
        <v>258</v>
      </c>
      <c r="E71" s="73" t="s">
        <v>25</v>
      </c>
      <c r="F71" s="74" t="s">
        <v>259</v>
      </c>
      <c r="G71" s="1196" t="s">
        <v>230</v>
      </c>
      <c r="H71" s="57" t="s">
        <v>28</v>
      </c>
      <c r="I71" s="73">
        <v>7</v>
      </c>
      <c r="J71" s="75">
        <v>4.32</v>
      </c>
      <c r="K71" s="73"/>
      <c r="L71" s="72" t="s">
        <v>239</v>
      </c>
      <c r="M71" s="72" t="s">
        <v>239</v>
      </c>
      <c r="N71" s="1286" t="s">
        <v>240</v>
      </c>
      <c r="O71" s="57" t="s">
        <v>31</v>
      </c>
      <c r="P71" s="73">
        <v>2</v>
      </c>
      <c r="Q71" s="75">
        <v>4.34</v>
      </c>
      <c r="R71" s="73"/>
      <c r="S71" s="72" t="s">
        <v>192</v>
      </c>
      <c r="T71" s="72" t="s">
        <v>239</v>
      </c>
      <c r="U71" s="47"/>
    </row>
    <row r="72" spans="1:21" ht="25.5">
      <c r="A72" s="51">
        <v>19</v>
      </c>
      <c r="B72" s="76" t="s">
        <v>260</v>
      </c>
      <c r="C72" s="72" t="s">
        <v>261</v>
      </c>
      <c r="D72" s="82"/>
      <c r="E72" s="73" t="s">
        <v>25</v>
      </c>
      <c r="F72" s="74" t="s">
        <v>262</v>
      </c>
      <c r="G72" s="1196" t="s">
        <v>219</v>
      </c>
      <c r="H72" s="57" t="s">
        <v>28</v>
      </c>
      <c r="I72" s="73">
        <v>9</v>
      </c>
      <c r="J72" s="75">
        <v>4.9800000000000004</v>
      </c>
      <c r="K72" s="73"/>
      <c r="L72" s="72" t="s">
        <v>114</v>
      </c>
      <c r="M72" s="72" t="s">
        <v>114</v>
      </c>
      <c r="N72" s="1286" t="s">
        <v>39</v>
      </c>
      <c r="O72" s="57" t="s">
        <v>31</v>
      </c>
      <c r="P72" s="73">
        <v>4</v>
      </c>
      <c r="Q72" s="75">
        <v>5.0199999999999996</v>
      </c>
      <c r="R72" s="73"/>
      <c r="S72" s="72" t="s">
        <v>192</v>
      </c>
      <c r="T72" s="72" t="s">
        <v>114</v>
      </c>
      <c r="U72" s="47"/>
    </row>
    <row r="73" spans="1:21" ht="25.5">
      <c r="A73" s="51">
        <v>20</v>
      </c>
      <c r="B73" s="76" t="s">
        <v>263</v>
      </c>
      <c r="C73" s="77"/>
      <c r="D73" s="72" t="s">
        <v>264</v>
      </c>
      <c r="E73" s="73" t="s">
        <v>25</v>
      </c>
      <c r="F73" s="74">
        <v>38261</v>
      </c>
      <c r="G73" s="1196" t="s">
        <v>265</v>
      </c>
      <c r="H73" s="57" t="s">
        <v>28</v>
      </c>
      <c r="I73" s="73">
        <v>9</v>
      </c>
      <c r="J73" s="75">
        <v>4.9800000000000004</v>
      </c>
      <c r="K73" s="73"/>
      <c r="L73" s="72" t="s">
        <v>195</v>
      </c>
      <c r="M73" s="72" t="s">
        <v>195</v>
      </c>
      <c r="N73" s="1286" t="s">
        <v>64</v>
      </c>
      <c r="O73" s="57" t="s">
        <v>31</v>
      </c>
      <c r="P73" s="73">
        <v>4</v>
      </c>
      <c r="Q73" s="75">
        <v>5.0199999999999996</v>
      </c>
      <c r="R73" s="73"/>
      <c r="S73" s="72" t="s">
        <v>192</v>
      </c>
      <c r="T73" s="72" t="s">
        <v>195</v>
      </c>
      <c r="U73" s="47"/>
    </row>
    <row r="74" spans="1:21" ht="25.5">
      <c r="A74" s="51">
        <v>21</v>
      </c>
      <c r="B74" s="76" t="s">
        <v>266</v>
      </c>
      <c r="C74" s="77"/>
      <c r="D74" s="83" t="s">
        <v>267</v>
      </c>
      <c r="E74" s="73" t="s">
        <v>25</v>
      </c>
      <c r="F74" s="74" t="s">
        <v>268</v>
      </c>
      <c r="G74" s="1196" t="s">
        <v>269</v>
      </c>
      <c r="H74" s="57" t="s">
        <v>28</v>
      </c>
      <c r="I74" s="73">
        <v>9</v>
      </c>
      <c r="J74" s="75">
        <v>4.9800000000000004</v>
      </c>
      <c r="K74" s="73"/>
      <c r="L74" s="83" t="s">
        <v>270</v>
      </c>
      <c r="M74" s="83" t="s">
        <v>270</v>
      </c>
      <c r="N74" s="1286" t="s">
        <v>46</v>
      </c>
      <c r="O74" s="57" t="s">
        <v>31</v>
      </c>
      <c r="P74" s="73">
        <v>4</v>
      </c>
      <c r="Q74" s="75">
        <v>5.0199999999999996</v>
      </c>
      <c r="R74" s="73"/>
      <c r="S74" s="72" t="s">
        <v>192</v>
      </c>
      <c r="T74" s="83" t="s">
        <v>270</v>
      </c>
      <c r="U74" s="47"/>
    </row>
    <row r="75" spans="1:21" ht="25.5">
      <c r="A75" s="51">
        <v>22</v>
      </c>
      <c r="B75" s="76" t="s">
        <v>2541</v>
      </c>
      <c r="C75" s="77"/>
      <c r="D75" s="72" t="s">
        <v>272</v>
      </c>
      <c r="E75" s="73" t="s">
        <v>25</v>
      </c>
      <c r="F75" s="74" t="s">
        <v>67</v>
      </c>
      <c r="G75" s="1196" t="s">
        <v>216</v>
      </c>
      <c r="H75" s="57" t="s">
        <v>28</v>
      </c>
      <c r="I75" s="73">
        <v>9</v>
      </c>
      <c r="J75" s="75">
        <v>4.9800000000000004</v>
      </c>
      <c r="K75" s="73"/>
      <c r="L75" s="83" t="s">
        <v>94</v>
      </c>
      <c r="M75" s="83" t="s">
        <v>94</v>
      </c>
      <c r="N75" s="1286" t="s">
        <v>46</v>
      </c>
      <c r="O75" s="57" t="s">
        <v>31</v>
      </c>
      <c r="P75" s="73">
        <v>4</v>
      </c>
      <c r="Q75" s="75">
        <v>5.0199999999999996</v>
      </c>
      <c r="R75" s="73"/>
      <c r="S75" s="72" t="s">
        <v>192</v>
      </c>
      <c r="T75" s="83" t="s">
        <v>94</v>
      </c>
      <c r="U75" s="47"/>
    </row>
    <row r="76" spans="1:21">
      <c r="A76" s="51"/>
      <c r="B76" s="790" t="s">
        <v>274</v>
      </c>
      <c r="C76" s="77"/>
      <c r="D76" s="72"/>
      <c r="E76" s="73"/>
      <c r="F76" s="74"/>
      <c r="G76" s="1196"/>
      <c r="H76" s="57"/>
      <c r="I76" s="73"/>
      <c r="J76" s="75"/>
      <c r="K76" s="73"/>
      <c r="L76" s="83"/>
      <c r="M76" s="83"/>
      <c r="N76" s="1286"/>
      <c r="O76" s="57"/>
      <c r="P76" s="73"/>
      <c r="Q76" s="75"/>
      <c r="R76" s="73"/>
      <c r="S76" s="72"/>
      <c r="T76" s="83"/>
      <c r="U76" s="47"/>
    </row>
    <row r="77" spans="1:21" ht="25.5">
      <c r="A77" s="51">
        <v>1</v>
      </c>
      <c r="B77" s="76" t="s">
        <v>266</v>
      </c>
      <c r="C77" s="77"/>
      <c r="D77" s="83" t="s">
        <v>2547</v>
      </c>
      <c r="E77" s="73" t="s">
        <v>25</v>
      </c>
      <c r="F77" s="74">
        <v>36929</v>
      </c>
      <c r="G77" s="1195">
        <v>43469</v>
      </c>
      <c r="H77" s="1552" t="s">
        <v>106</v>
      </c>
      <c r="I77" s="73">
        <v>3</v>
      </c>
      <c r="J77" s="75">
        <v>2.72</v>
      </c>
      <c r="K77" s="75"/>
      <c r="L77" s="72" t="s">
        <v>1580</v>
      </c>
      <c r="M77" s="72" t="s">
        <v>1580</v>
      </c>
      <c r="N77" s="16" t="s">
        <v>2548</v>
      </c>
      <c r="O77" s="57" t="s">
        <v>108</v>
      </c>
      <c r="P77" s="73">
        <v>3</v>
      </c>
      <c r="Q77" s="75">
        <v>3</v>
      </c>
      <c r="R77" s="73"/>
      <c r="S77" s="83" t="s">
        <v>33</v>
      </c>
      <c r="T77" s="72" t="s">
        <v>1580</v>
      </c>
      <c r="U77" s="47"/>
    </row>
    <row r="78" spans="1:21" ht="28.5" customHeight="1">
      <c r="A78" s="51"/>
      <c r="B78" s="790" t="s">
        <v>326</v>
      </c>
      <c r="C78" s="47"/>
      <c r="D78" s="48"/>
      <c r="E78" s="47"/>
      <c r="F78" s="47"/>
      <c r="G78" s="1508"/>
      <c r="H78" s="49"/>
      <c r="I78" s="50"/>
      <c r="J78" s="47"/>
      <c r="K78" s="47"/>
      <c r="L78" s="47"/>
      <c r="M78" s="50"/>
      <c r="N78" s="1478"/>
      <c r="O78" s="51"/>
      <c r="P78" s="51"/>
      <c r="Q78" s="51"/>
      <c r="R78" s="51"/>
      <c r="S78" s="51"/>
      <c r="T78" s="1534"/>
      <c r="U78" s="47"/>
    </row>
    <row r="79" spans="1:21" ht="18">
      <c r="A79" s="51"/>
      <c r="B79" s="85" t="s">
        <v>22</v>
      </c>
      <c r="C79" s="11"/>
      <c r="D79" s="12"/>
      <c r="E79" s="9"/>
      <c r="F79" s="13"/>
      <c r="G79" s="1194"/>
      <c r="H79" s="5"/>
      <c r="I79" s="14"/>
      <c r="J79" s="52"/>
      <c r="K79" s="16"/>
      <c r="L79" s="17"/>
      <c r="M79" s="17"/>
      <c r="N79" s="9"/>
      <c r="O79" s="16"/>
      <c r="P79" s="14"/>
      <c r="Q79" s="52"/>
      <c r="R79" s="16"/>
      <c r="S79" s="18"/>
      <c r="T79" s="17"/>
      <c r="U79" s="9"/>
    </row>
    <row r="80" spans="1:21" ht="31.5">
      <c r="A80" s="51">
        <v>1</v>
      </c>
      <c r="B80" s="86" t="s">
        <v>279</v>
      </c>
      <c r="C80" s="87" t="s">
        <v>280</v>
      </c>
      <c r="D80" s="88"/>
      <c r="E80" s="89" t="s">
        <v>25</v>
      </c>
      <c r="F80" s="90">
        <v>36829</v>
      </c>
      <c r="G80" s="1197" t="s">
        <v>281</v>
      </c>
      <c r="H80" s="91" t="s">
        <v>282</v>
      </c>
      <c r="I80" s="92">
        <v>9</v>
      </c>
      <c r="J80" s="93">
        <v>4.9800000000000004</v>
      </c>
      <c r="K80" s="94"/>
      <c r="L80" s="95" t="s">
        <v>220</v>
      </c>
      <c r="M80" s="95" t="s">
        <v>220</v>
      </c>
      <c r="N80" s="753" t="s">
        <v>283</v>
      </c>
      <c r="O80" s="94" t="s">
        <v>31</v>
      </c>
      <c r="P80" s="97" t="s">
        <v>40</v>
      </c>
      <c r="Q80" s="97" t="s">
        <v>284</v>
      </c>
      <c r="R80" s="94"/>
      <c r="S80" s="95" t="s">
        <v>33</v>
      </c>
      <c r="T80" s="95" t="s">
        <v>220</v>
      </c>
      <c r="U80" s="89"/>
    </row>
    <row r="81" spans="1:21" ht="31.5">
      <c r="A81" s="51">
        <v>2</v>
      </c>
      <c r="B81" s="98" t="s">
        <v>285</v>
      </c>
      <c r="C81" s="99" t="s">
        <v>286</v>
      </c>
      <c r="D81" s="88"/>
      <c r="E81" s="89" t="s">
        <v>25</v>
      </c>
      <c r="F81" s="90">
        <v>39503</v>
      </c>
      <c r="G81" s="1197" t="s">
        <v>287</v>
      </c>
      <c r="H81" s="91" t="s">
        <v>282</v>
      </c>
      <c r="I81" s="91">
        <v>7</v>
      </c>
      <c r="J81" s="100">
        <v>4.32</v>
      </c>
      <c r="K81" s="94"/>
      <c r="L81" s="101" t="s">
        <v>288</v>
      </c>
      <c r="M81" s="101" t="s">
        <v>288</v>
      </c>
      <c r="N81" s="753" t="s">
        <v>289</v>
      </c>
      <c r="O81" s="94" t="s">
        <v>31</v>
      </c>
      <c r="P81" s="97" t="s">
        <v>71</v>
      </c>
      <c r="Q81" s="97" t="s">
        <v>290</v>
      </c>
      <c r="R81" s="94"/>
      <c r="S81" s="95" t="s">
        <v>33</v>
      </c>
      <c r="T81" s="101" t="s">
        <v>288</v>
      </c>
      <c r="U81" s="89"/>
    </row>
    <row r="82" spans="1:21" ht="31.5">
      <c r="A82" s="51">
        <v>3</v>
      </c>
      <c r="B82" s="98" t="s">
        <v>291</v>
      </c>
      <c r="C82" s="102"/>
      <c r="D82" s="103">
        <v>27788</v>
      </c>
      <c r="E82" s="89" t="s">
        <v>25</v>
      </c>
      <c r="F82" s="90">
        <v>37996</v>
      </c>
      <c r="G82" s="1197" t="s">
        <v>292</v>
      </c>
      <c r="H82" s="91" t="s">
        <v>28</v>
      </c>
      <c r="I82" s="91">
        <v>9</v>
      </c>
      <c r="J82" s="100">
        <v>4.9800000000000004</v>
      </c>
      <c r="K82" s="94"/>
      <c r="L82" s="101" t="s">
        <v>293</v>
      </c>
      <c r="M82" s="101" t="s">
        <v>293</v>
      </c>
      <c r="N82" s="753" t="s">
        <v>132</v>
      </c>
      <c r="O82" s="94" t="s">
        <v>31</v>
      </c>
      <c r="P82" s="97" t="s">
        <v>40</v>
      </c>
      <c r="Q82" s="97" t="s">
        <v>284</v>
      </c>
      <c r="R82" s="94"/>
      <c r="S82" s="95" t="s">
        <v>33</v>
      </c>
      <c r="T82" s="101" t="s">
        <v>293</v>
      </c>
      <c r="U82" s="89"/>
    </row>
    <row r="83" spans="1:21" ht="31.5">
      <c r="A83" s="51">
        <v>4</v>
      </c>
      <c r="B83" s="104" t="s">
        <v>294</v>
      </c>
      <c r="C83" s="102"/>
      <c r="D83" s="103">
        <v>30244</v>
      </c>
      <c r="E83" s="89" t="s">
        <v>25</v>
      </c>
      <c r="F83" s="90">
        <v>39857</v>
      </c>
      <c r="G83" s="1197" t="s">
        <v>295</v>
      </c>
      <c r="H83" s="105" t="s">
        <v>28</v>
      </c>
      <c r="I83" s="105">
        <v>7</v>
      </c>
      <c r="J83" s="106">
        <v>4.32</v>
      </c>
      <c r="K83" s="94"/>
      <c r="L83" s="107" t="s">
        <v>278</v>
      </c>
      <c r="M83" s="107" t="s">
        <v>278</v>
      </c>
      <c r="N83" s="753" t="s">
        <v>296</v>
      </c>
      <c r="O83" s="94" t="s">
        <v>31</v>
      </c>
      <c r="P83" s="97" t="s">
        <v>71</v>
      </c>
      <c r="Q83" s="97" t="s">
        <v>290</v>
      </c>
      <c r="R83" s="94"/>
      <c r="S83" s="95" t="s">
        <v>33</v>
      </c>
      <c r="T83" s="107" t="s">
        <v>278</v>
      </c>
      <c r="U83" s="89"/>
    </row>
    <row r="84" spans="1:21" ht="31.5">
      <c r="A84" s="51">
        <v>5</v>
      </c>
      <c r="B84" s="98" t="s">
        <v>297</v>
      </c>
      <c r="C84" s="102"/>
      <c r="D84" s="103">
        <v>27452</v>
      </c>
      <c r="E84" s="89" t="s">
        <v>25</v>
      </c>
      <c r="F84" s="90">
        <v>39857</v>
      </c>
      <c r="G84" s="1197" t="s">
        <v>298</v>
      </c>
      <c r="H84" s="91" t="s">
        <v>28</v>
      </c>
      <c r="I84" s="91">
        <v>9</v>
      </c>
      <c r="J84" s="100">
        <v>4.9800000000000004</v>
      </c>
      <c r="K84" s="96" t="s">
        <v>299</v>
      </c>
      <c r="L84" s="101" t="s">
        <v>252</v>
      </c>
      <c r="M84" s="101" t="s">
        <v>252</v>
      </c>
      <c r="N84" s="753" t="s">
        <v>300</v>
      </c>
      <c r="O84" s="94" t="s">
        <v>31</v>
      </c>
      <c r="P84" s="97" t="s">
        <v>47</v>
      </c>
      <c r="Q84" s="97" t="s">
        <v>301</v>
      </c>
      <c r="R84" s="94"/>
      <c r="S84" s="95" t="s">
        <v>33</v>
      </c>
      <c r="T84" s="101" t="s">
        <v>33</v>
      </c>
      <c r="U84" s="89"/>
    </row>
    <row r="85" spans="1:21" ht="31.5">
      <c r="A85" s="51">
        <v>6</v>
      </c>
      <c r="B85" s="98" t="s">
        <v>302</v>
      </c>
      <c r="C85" s="102"/>
      <c r="D85" s="103">
        <v>27647</v>
      </c>
      <c r="E85" s="89" t="s">
        <v>25</v>
      </c>
      <c r="F85" s="90">
        <v>39128</v>
      </c>
      <c r="G85" s="1197" t="s">
        <v>303</v>
      </c>
      <c r="H85" s="91" t="s">
        <v>28</v>
      </c>
      <c r="I85" s="91">
        <v>8</v>
      </c>
      <c r="J85" s="100">
        <f>4.32+0.33</f>
        <v>4.6500000000000004</v>
      </c>
      <c r="K85" s="94"/>
      <c r="L85" s="101" t="s">
        <v>304</v>
      </c>
      <c r="M85" s="101" t="s">
        <v>304</v>
      </c>
      <c r="N85" s="753" t="s">
        <v>127</v>
      </c>
      <c r="O85" s="94" t="s">
        <v>31</v>
      </c>
      <c r="P85" s="108">
        <v>3</v>
      </c>
      <c r="Q85" s="108">
        <v>4.68</v>
      </c>
      <c r="R85" s="94"/>
      <c r="S85" s="95" t="s">
        <v>33</v>
      </c>
      <c r="T85" s="101" t="s">
        <v>304</v>
      </c>
      <c r="U85" s="89"/>
    </row>
    <row r="86" spans="1:21" ht="31.5">
      <c r="A86" s="51">
        <v>7</v>
      </c>
      <c r="B86" s="98" t="s">
        <v>305</v>
      </c>
      <c r="C86" s="102"/>
      <c r="D86" s="103">
        <v>28104</v>
      </c>
      <c r="E86" s="89" t="s">
        <v>25</v>
      </c>
      <c r="F86" s="90">
        <v>39503</v>
      </c>
      <c r="G86" s="1197" t="s">
        <v>292</v>
      </c>
      <c r="H86" s="91" t="s">
        <v>28</v>
      </c>
      <c r="I86" s="91">
        <v>9</v>
      </c>
      <c r="J86" s="100">
        <f>4.65+0.33</f>
        <v>4.9800000000000004</v>
      </c>
      <c r="K86" s="94"/>
      <c r="L86" s="101" t="s">
        <v>113</v>
      </c>
      <c r="M86" s="101" t="s">
        <v>113</v>
      </c>
      <c r="N86" s="753" t="s">
        <v>300</v>
      </c>
      <c r="O86" s="94" t="s">
        <v>31</v>
      </c>
      <c r="P86" s="97" t="s">
        <v>40</v>
      </c>
      <c r="Q86" s="97" t="s">
        <v>284</v>
      </c>
      <c r="R86" s="94"/>
      <c r="S86" s="95" t="s">
        <v>33</v>
      </c>
      <c r="T86" s="101" t="s">
        <v>113</v>
      </c>
      <c r="U86" s="89"/>
    </row>
    <row r="87" spans="1:21" ht="31.5">
      <c r="A87" s="51">
        <v>8</v>
      </c>
      <c r="B87" s="98" t="s">
        <v>306</v>
      </c>
      <c r="C87" s="102"/>
      <c r="D87" s="103">
        <v>28054</v>
      </c>
      <c r="E87" s="89" t="s">
        <v>25</v>
      </c>
      <c r="F87" s="90">
        <v>38701</v>
      </c>
      <c r="G87" s="1197" t="s">
        <v>292</v>
      </c>
      <c r="H87" s="91" t="s">
        <v>28</v>
      </c>
      <c r="I87" s="105">
        <v>9</v>
      </c>
      <c r="J87" s="106">
        <v>4.9800000000000004</v>
      </c>
      <c r="K87" s="94"/>
      <c r="L87" s="107" t="s">
        <v>114</v>
      </c>
      <c r="M87" s="107" t="s">
        <v>114</v>
      </c>
      <c r="N87" s="753" t="s">
        <v>300</v>
      </c>
      <c r="O87" s="94" t="s">
        <v>31</v>
      </c>
      <c r="P87" s="97" t="s">
        <v>40</v>
      </c>
      <c r="Q87" s="97" t="s">
        <v>284</v>
      </c>
      <c r="R87" s="94"/>
      <c r="S87" s="95" t="s">
        <v>33</v>
      </c>
      <c r="T87" s="107" t="s">
        <v>114</v>
      </c>
      <c r="U87" s="89"/>
    </row>
    <row r="88" spans="1:21" ht="31.5">
      <c r="A88" s="51">
        <v>9</v>
      </c>
      <c r="B88" s="98" t="s">
        <v>307</v>
      </c>
      <c r="C88" s="102"/>
      <c r="D88" s="103" t="s">
        <v>308</v>
      </c>
      <c r="E88" s="89" t="s">
        <v>25</v>
      </c>
      <c r="F88" s="90" t="s">
        <v>309</v>
      </c>
      <c r="G88" s="1197" t="s">
        <v>310</v>
      </c>
      <c r="H88" s="91" t="s">
        <v>28</v>
      </c>
      <c r="I88" s="91">
        <v>5</v>
      </c>
      <c r="J88" s="100">
        <v>3.66</v>
      </c>
      <c r="K88" s="94"/>
      <c r="L88" s="101" t="s">
        <v>293</v>
      </c>
      <c r="M88" s="101" t="s">
        <v>293</v>
      </c>
      <c r="N88" s="753" t="s">
        <v>311</v>
      </c>
      <c r="O88" s="94" t="s">
        <v>31</v>
      </c>
      <c r="P88" s="108">
        <v>1</v>
      </c>
      <c r="Q88" s="109">
        <v>4</v>
      </c>
      <c r="R88" s="94"/>
      <c r="S88" s="95" t="s">
        <v>33</v>
      </c>
      <c r="T88" s="95" t="s">
        <v>33</v>
      </c>
      <c r="U88" s="89"/>
    </row>
    <row r="89" spans="1:21" ht="31.5">
      <c r="A89" s="51">
        <v>10</v>
      </c>
      <c r="B89" s="98" t="s">
        <v>312</v>
      </c>
      <c r="C89" s="87" t="s">
        <v>313</v>
      </c>
      <c r="D89" s="88"/>
      <c r="E89" s="89" t="s">
        <v>25</v>
      </c>
      <c r="F89" s="90">
        <v>39503</v>
      </c>
      <c r="G89" s="1197" t="s">
        <v>287</v>
      </c>
      <c r="H89" s="91" t="s">
        <v>28</v>
      </c>
      <c r="I89" s="105">
        <v>7</v>
      </c>
      <c r="J89" s="106">
        <f>3.99+0.33</f>
        <v>4.32</v>
      </c>
      <c r="K89" s="94"/>
      <c r="L89" s="107" t="s">
        <v>314</v>
      </c>
      <c r="M89" s="107" t="s">
        <v>314</v>
      </c>
      <c r="N89" s="753" t="s">
        <v>289</v>
      </c>
      <c r="O89" s="94" t="s">
        <v>31</v>
      </c>
      <c r="P89" s="97" t="s">
        <v>71</v>
      </c>
      <c r="Q89" s="97" t="s">
        <v>290</v>
      </c>
      <c r="R89" s="94"/>
      <c r="S89" s="95" t="s">
        <v>33</v>
      </c>
      <c r="T89" s="107" t="s">
        <v>314</v>
      </c>
      <c r="U89" s="89"/>
    </row>
    <row r="90" spans="1:21" ht="31.5">
      <c r="A90" s="51">
        <v>11</v>
      </c>
      <c r="B90" s="98" t="s">
        <v>315</v>
      </c>
      <c r="C90" s="102"/>
      <c r="D90" s="103" t="s">
        <v>316</v>
      </c>
      <c r="E90" s="89" t="s">
        <v>25</v>
      </c>
      <c r="F90" s="90">
        <v>39128</v>
      </c>
      <c r="G90" s="1197" t="s">
        <v>317</v>
      </c>
      <c r="H90" s="91" t="s">
        <v>28</v>
      </c>
      <c r="I90" s="91">
        <v>7</v>
      </c>
      <c r="J90" s="100">
        <v>4.32</v>
      </c>
      <c r="K90" s="94"/>
      <c r="L90" s="101" t="s">
        <v>293</v>
      </c>
      <c r="M90" s="101" t="s">
        <v>293</v>
      </c>
      <c r="N90" s="753" t="s">
        <v>89</v>
      </c>
      <c r="O90" s="94" t="s">
        <v>31</v>
      </c>
      <c r="P90" s="97" t="s">
        <v>71</v>
      </c>
      <c r="Q90" s="97" t="s">
        <v>290</v>
      </c>
      <c r="R90" s="94"/>
      <c r="S90" s="95" t="s">
        <v>33</v>
      </c>
      <c r="T90" s="101" t="s">
        <v>293</v>
      </c>
      <c r="U90" s="89"/>
    </row>
    <row r="91" spans="1:21" ht="31.5">
      <c r="A91" s="51">
        <v>12</v>
      </c>
      <c r="B91" s="98" t="s">
        <v>318</v>
      </c>
      <c r="C91" s="102"/>
      <c r="D91" s="103">
        <v>29446</v>
      </c>
      <c r="E91" s="89" t="s">
        <v>25</v>
      </c>
      <c r="F91" s="90" t="s">
        <v>319</v>
      </c>
      <c r="G91" s="1197" t="s">
        <v>320</v>
      </c>
      <c r="H91" s="91" t="s">
        <v>28</v>
      </c>
      <c r="I91" s="91">
        <v>8</v>
      </c>
      <c r="J91" s="100">
        <v>4.6500000000000004</v>
      </c>
      <c r="K91" s="94"/>
      <c r="L91" s="101" t="s">
        <v>321</v>
      </c>
      <c r="M91" s="101" t="s">
        <v>321</v>
      </c>
      <c r="N91" s="753" t="s">
        <v>127</v>
      </c>
      <c r="O91" s="94" t="s">
        <v>31</v>
      </c>
      <c r="P91" s="108">
        <v>3</v>
      </c>
      <c r="Q91" s="108">
        <v>4.68</v>
      </c>
      <c r="R91" s="94"/>
      <c r="S91" s="95" t="s">
        <v>33</v>
      </c>
      <c r="T91" s="101" t="s">
        <v>321</v>
      </c>
      <c r="U91" s="89"/>
    </row>
    <row r="92" spans="1:21" ht="31.5">
      <c r="A92" s="51">
        <v>13</v>
      </c>
      <c r="B92" s="98" t="s">
        <v>322</v>
      </c>
      <c r="C92" s="102"/>
      <c r="D92" s="103" t="s">
        <v>323</v>
      </c>
      <c r="E92" s="89" t="s">
        <v>25</v>
      </c>
      <c r="F92" s="90">
        <v>39503</v>
      </c>
      <c r="G92" s="1197" t="s">
        <v>303</v>
      </c>
      <c r="H92" s="91" t="s">
        <v>28</v>
      </c>
      <c r="I92" s="91">
        <v>8</v>
      </c>
      <c r="J92" s="100">
        <v>4.6500000000000004</v>
      </c>
      <c r="K92" s="94"/>
      <c r="L92" s="101" t="s">
        <v>252</v>
      </c>
      <c r="M92" s="101" t="s">
        <v>252</v>
      </c>
      <c r="N92" s="753" t="s">
        <v>127</v>
      </c>
      <c r="O92" s="94" t="s">
        <v>31</v>
      </c>
      <c r="P92" s="108">
        <v>3</v>
      </c>
      <c r="Q92" s="108">
        <v>4.68</v>
      </c>
      <c r="R92" s="94"/>
      <c r="S92" s="95" t="s">
        <v>33</v>
      </c>
      <c r="T92" s="101" t="s">
        <v>252</v>
      </c>
      <c r="U92" s="89"/>
    </row>
    <row r="93" spans="1:21">
      <c r="A93" s="51"/>
      <c r="B93" s="793" t="s">
        <v>369</v>
      </c>
      <c r="C93" s="47"/>
      <c r="D93" s="48"/>
      <c r="E93" s="47"/>
      <c r="F93" s="47"/>
      <c r="G93" s="1508"/>
      <c r="H93" s="49"/>
      <c r="I93" s="50"/>
      <c r="J93" s="47"/>
      <c r="K93" s="47"/>
      <c r="L93" s="47"/>
      <c r="M93" s="50"/>
      <c r="N93" s="1478"/>
      <c r="O93" s="51"/>
      <c r="P93" s="51"/>
      <c r="Q93" s="51"/>
      <c r="R93" s="51"/>
      <c r="S93" s="51"/>
      <c r="T93" s="1534"/>
      <c r="U93" s="47"/>
    </row>
    <row r="94" spans="1:21">
      <c r="A94" s="51"/>
      <c r="B94" s="44" t="s">
        <v>22</v>
      </c>
      <c r="C94" s="11"/>
      <c r="D94" s="12"/>
      <c r="E94" s="9"/>
      <c r="F94" s="13"/>
      <c r="G94" s="1194"/>
      <c r="H94" s="5"/>
      <c r="I94" s="14"/>
      <c r="J94" s="52"/>
      <c r="K94" s="16"/>
      <c r="L94" s="17"/>
      <c r="M94" s="17"/>
      <c r="N94" s="9"/>
      <c r="O94" s="16"/>
      <c r="P94" s="14"/>
      <c r="Q94" s="52"/>
      <c r="R94" s="16"/>
      <c r="S94" s="18"/>
      <c r="T94" s="17"/>
      <c r="U94" s="47"/>
    </row>
    <row r="95" spans="1:21" ht="25.5" customHeight="1">
      <c r="A95" s="51">
        <v>1</v>
      </c>
      <c r="B95" s="110" t="s">
        <v>327</v>
      </c>
      <c r="C95" s="111"/>
      <c r="D95" s="112" t="s">
        <v>328</v>
      </c>
      <c r="E95" s="113" t="s">
        <v>25</v>
      </c>
      <c r="F95" s="114">
        <v>36818</v>
      </c>
      <c r="G95" s="63" t="s">
        <v>329</v>
      </c>
      <c r="H95" s="21" t="s">
        <v>28</v>
      </c>
      <c r="I95" s="14">
        <v>9</v>
      </c>
      <c r="J95" s="52">
        <v>4.9800000000000004</v>
      </c>
      <c r="K95" s="16" t="s">
        <v>330</v>
      </c>
      <c r="L95" s="115">
        <v>44927</v>
      </c>
      <c r="M95" s="115">
        <v>44927</v>
      </c>
      <c r="N95" s="16" t="s">
        <v>157</v>
      </c>
      <c r="O95" s="16" t="s">
        <v>31</v>
      </c>
      <c r="P95" s="14" t="s">
        <v>47</v>
      </c>
      <c r="Q95" s="52">
        <v>5.36</v>
      </c>
      <c r="R95" s="16"/>
      <c r="S95" s="115">
        <v>45231</v>
      </c>
      <c r="T95" s="115">
        <v>45231</v>
      </c>
      <c r="U95" s="47"/>
    </row>
    <row r="96" spans="1:21" ht="25.5" customHeight="1">
      <c r="A96" s="51">
        <v>2</v>
      </c>
      <c r="B96" s="116" t="s">
        <v>331</v>
      </c>
      <c r="C96" s="111" t="s">
        <v>332</v>
      </c>
      <c r="D96" s="112"/>
      <c r="E96" s="113" t="s">
        <v>25</v>
      </c>
      <c r="F96" s="114">
        <v>39857</v>
      </c>
      <c r="G96" s="63" t="s">
        <v>333</v>
      </c>
      <c r="H96" s="21" t="s">
        <v>28</v>
      </c>
      <c r="I96" s="14">
        <v>8</v>
      </c>
      <c r="J96" s="52">
        <v>4.6500000000000004</v>
      </c>
      <c r="K96" s="16"/>
      <c r="L96" s="115">
        <v>45017</v>
      </c>
      <c r="M96" s="115">
        <v>45017</v>
      </c>
      <c r="N96" s="16" t="s">
        <v>334</v>
      </c>
      <c r="O96" s="16" t="s">
        <v>31</v>
      </c>
      <c r="P96" s="14" t="s">
        <v>79</v>
      </c>
      <c r="Q96" s="52">
        <v>4.68</v>
      </c>
      <c r="R96" s="16"/>
      <c r="S96" s="115">
        <v>45231</v>
      </c>
      <c r="T96" s="115">
        <v>45017</v>
      </c>
      <c r="U96" s="47"/>
    </row>
    <row r="97" spans="1:21" ht="25.5" customHeight="1">
      <c r="A97" s="51">
        <v>3</v>
      </c>
      <c r="B97" s="116" t="s">
        <v>335</v>
      </c>
      <c r="C97" s="111" t="s">
        <v>336</v>
      </c>
      <c r="D97" s="112"/>
      <c r="E97" s="113" t="s">
        <v>25</v>
      </c>
      <c r="F97" s="114">
        <v>37996</v>
      </c>
      <c r="G97" s="63" t="s">
        <v>329</v>
      </c>
      <c r="H97" s="21" t="s">
        <v>28</v>
      </c>
      <c r="I97" s="14">
        <v>9</v>
      </c>
      <c r="J97" s="52">
        <v>4.9800000000000004</v>
      </c>
      <c r="K97" s="16" t="s">
        <v>337</v>
      </c>
      <c r="L97" s="115">
        <v>44743</v>
      </c>
      <c r="M97" s="115">
        <v>44743</v>
      </c>
      <c r="N97" s="16" t="s">
        <v>157</v>
      </c>
      <c r="O97" s="16" t="s">
        <v>31</v>
      </c>
      <c r="P97" s="14" t="s">
        <v>47</v>
      </c>
      <c r="Q97" s="52">
        <v>5.36</v>
      </c>
      <c r="R97" s="16"/>
      <c r="S97" s="115">
        <v>45231</v>
      </c>
      <c r="T97" s="115">
        <v>45231</v>
      </c>
      <c r="U97" s="47"/>
    </row>
    <row r="98" spans="1:21" ht="25.5" customHeight="1">
      <c r="A98" s="51">
        <v>4</v>
      </c>
      <c r="B98" s="116" t="s">
        <v>338</v>
      </c>
      <c r="C98" s="111"/>
      <c r="D98" s="112" t="s">
        <v>339</v>
      </c>
      <c r="E98" s="113" t="s">
        <v>25</v>
      </c>
      <c r="F98" s="114">
        <v>39857</v>
      </c>
      <c r="G98" s="63" t="s">
        <v>340</v>
      </c>
      <c r="H98" s="21" t="s">
        <v>28</v>
      </c>
      <c r="I98" s="14">
        <v>9</v>
      </c>
      <c r="J98" s="52">
        <v>4.9800000000000004</v>
      </c>
      <c r="K98" s="16"/>
      <c r="L98" s="115">
        <v>44896</v>
      </c>
      <c r="M98" s="115">
        <v>44896</v>
      </c>
      <c r="N98" s="16" t="s">
        <v>334</v>
      </c>
      <c r="O98" s="16" t="s">
        <v>31</v>
      </c>
      <c r="P98" s="14">
        <v>4</v>
      </c>
      <c r="Q98" s="52">
        <v>5.0199999999999996</v>
      </c>
      <c r="R98" s="16"/>
      <c r="S98" s="115">
        <v>45231</v>
      </c>
      <c r="T98" s="115">
        <v>44896</v>
      </c>
      <c r="U98" s="47"/>
    </row>
    <row r="99" spans="1:21" ht="25.5" customHeight="1">
      <c r="A99" s="51">
        <v>5</v>
      </c>
      <c r="B99" s="116" t="s">
        <v>341</v>
      </c>
      <c r="C99" s="111"/>
      <c r="D99" s="112" t="s">
        <v>342</v>
      </c>
      <c r="E99" s="113" t="s">
        <v>25</v>
      </c>
      <c r="F99" s="114">
        <v>40542</v>
      </c>
      <c r="G99" s="63" t="s">
        <v>340</v>
      </c>
      <c r="H99" s="21" t="s">
        <v>28</v>
      </c>
      <c r="I99" s="14">
        <v>9</v>
      </c>
      <c r="J99" s="52">
        <v>4.9800000000000004</v>
      </c>
      <c r="K99" s="16"/>
      <c r="L99" s="115">
        <v>45078</v>
      </c>
      <c r="M99" s="115">
        <v>45078</v>
      </c>
      <c r="N99" s="16" t="s">
        <v>181</v>
      </c>
      <c r="O99" s="16" t="s">
        <v>31</v>
      </c>
      <c r="P99" s="14">
        <v>4</v>
      </c>
      <c r="Q99" s="52">
        <v>5.0199999999999996</v>
      </c>
      <c r="R99" s="16"/>
      <c r="S99" s="115">
        <v>45231</v>
      </c>
      <c r="T99" s="115">
        <v>45078</v>
      </c>
      <c r="U99" s="47"/>
    </row>
    <row r="100" spans="1:21" ht="25.5" customHeight="1">
      <c r="A100" s="51">
        <v>6</v>
      </c>
      <c r="B100" s="116" t="s">
        <v>343</v>
      </c>
      <c r="C100" s="111"/>
      <c r="D100" s="112" t="s">
        <v>344</v>
      </c>
      <c r="E100" s="113" t="s">
        <v>25</v>
      </c>
      <c r="F100" s="114">
        <v>40199</v>
      </c>
      <c r="G100" s="63" t="s">
        <v>340</v>
      </c>
      <c r="H100" s="21" t="s">
        <v>28</v>
      </c>
      <c r="I100" s="14">
        <v>9</v>
      </c>
      <c r="J100" s="52">
        <v>4.9800000000000004</v>
      </c>
      <c r="K100" s="16"/>
      <c r="L100" s="115">
        <v>44440</v>
      </c>
      <c r="M100" s="115">
        <v>44440</v>
      </c>
      <c r="N100" s="16" t="s">
        <v>311</v>
      </c>
      <c r="O100" s="16" t="s">
        <v>31</v>
      </c>
      <c r="P100" s="14">
        <v>4</v>
      </c>
      <c r="Q100" s="52">
        <v>5.0199999999999996</v>
      </c>
      <c r="R100" s="16"/>
      <c r="S100" s="115">
        <v>45231</v>
      </c>
      <c r="T100" s="115">
        <v>44440</v>
      </c>
      <c r="U100" s="47"/>
    </row>
    <row r="101" spans="1:21" ht="25.5" customHeight="1">
      <c r="A101" s="51">
        <v>7</v>
      </c>
      <c r="B101" s="116" t="s">
        <v>345</v>
      </c>
      <c r="C101" s="111"/>
      <c r="D101" s="112" t="s">
        <v>346</v>
      </c>
      <c r="E101" s="113" t="s">
        <v>25</v>
      </c>
      <c r="F101" s="114">
        <v>40199</v>
      </c>
      <c r="G101" s="63" t="s">
        <v>340</v>
      </c>
      <c r="H101" s="21" t="s">
        <v>28</v>
      </c>
      <c r="I101" s="14">
        <v>9</v>
      </c>
      <c r="J101" s="52">
        <v>4.9800000000000004</v>
      </c>
      <c r="K101" s="16"/>
      <c r="L101" s="115">
        <v>44896</v>
      </c>
      <c r="M101" s="115">
        <v>44896</v>
      </c>
      <c r="N101" s="16" t="s">
        <v>311</v>
      </c>
      <c r="O101" s="16" t="s">
        <v>31</v>
      </c>
      <c r="P101" s="14">
        <v>4</v>
      </c>
      <c r="Q101" s="52">
        <v>5.0199999999999996</v>
      </c>
      <c r="R101" s="16"/>
      <c r="S101" s="115">
        <v>45231</v>
      </c>
      <c r="T101" s="115">
        <v>44896</v>
      </c>
      <c r="U101" s="47"/>
    </row>
    <row r="102" spans="1:21" ht="25.5" customHeight="1">
      <c r="A102" s="51">
        <v>8</v>
      </c>
      <c r="B102" s="116" t="s">
        <v>347</v>
      </c>
      <c r="C102" s="111"/>
      <c r="D102" s="112" t="s">
        <v>348</v>
      </c>
      <c r="E102" s="113" t="s">
        <v>25</v>
      </c>
      <c r="F102" s="114">
        <v>39161</v>
      </c>
      <c r="G102" s="63" t="s">
        <v>340</v>
      </c>
      <c r="H102" s="21" t="s">
        <v>28</v>
      </c>
      <c r="I102" s="14">
        <v>9</v>
      </c>
      <c r="J102" s="52">
        <v>4.9800000000000004</v>
      </c>
      <c r="K102" s="16"/>
      <c r="L102" s="115">
        <v>44805</v>
      </c>
      <c r="M102" s="115">
        <v>44805</v>
      </c>
      <c r="N102" s="16" t="s">
        <v>121</v>
      </c>
      <c r="O102" s="16" t="s">
        <v>31</v>
      </c>
      <c r="P102" s="14">
        <v>4</v>
      </c>
      <c r="Q102" s="52">
        <v>5.0199999999999996</v>
      </c>
      <c r="R102" s="16"/>
      <c r="S102" s="115">
        <v>45231</v>
      </c>
      <c r="T102" s="115">
        <v>44805</v>
      </c>
      <c r="U102" s="47"/>
    </row>
    <row r="103" spans="1:21" ht="25.5" customHeight="1">
      <c r="A103" s="51">
        <v>9</v>
      </c>
      <c r="B103" s="116" t="s">
        <v>349</v>
      </c>
      <c r="C103" s="111"/>
      <c r="D103" s="112" t="s">
        <v>350</v>
      </c>
      <c r="E103" s="113" t="s">
        <v>25</v>
      </c>
      <c r="F103" s="114">
        <v>37286</v>
      </c>
      <c r="G103" s="63" t="s">
        <v>351</v>
      </c>
      <c r="H103" s="21" t="s">
        <v>28</v>
      </c>
      <c r="I103" s="14">
        <v>7</v>
      </c>
      <c r="J103" s="52">
        <v>4.32</v>
      </c>
      <c r="K103" s="16"/>
      <c r="L103" s="115">
        <v>44621</v>
      </c>
      <c r="M103" s="115">
        <v>44621</v>
      </c>
      <c r="N103" s="16" t="s">
        <v>157</v>
      </c>
      <c r="O103" s="16" t="s">
        <v>31</v>
      </c>
      <c r="P103" s="14">
        <v>2</v>
      </c>
      <c r="Q103" s="52">
        <v>4.34</v>
      </c>
      <c r="R103" s="16"/>
      <c r="S103" s="115">
        <v>45231</v>
      </c>
      <c r="T103" s="115">
        <v>44621</v>
      </c>
      <c r="U103" s="47"/>
    </row>
    <row r="104" spans="1:21" ht="25.5" customHeight="1">
      <c r="A104" s="51">
        <v>10</v>
      </c>
      <c r="B104" s="116" t="s">
        <v>352</v>
      </c>
      <c r="C104" s="111" t="s">
        <v>353</v>
      </c>
      <c r="D104" s="112"/>
      <c r="E104" s="113" t="s">
        <v>25</v>
      </c>
      <c r="F104" s="114">
        <v>40199</v>
      </c>
      <c r="G104" s="63" t="s">
        <v>351</v>
      </c>
      <c r="H104" s="21" t="s">
        <v>28</v>
      </c>
      <c r="I104" s="14">
        <v>7</v>
      </c>
      <c r="J104" s="52">
        <v>4.32</v>
      </c>
      <c r="K104" s="16"/>
      <c r="L104" s="115">
        <v>44621</v>
      </c>
      <c r="M104" s="115">
        <v>44621</v>
      </c>
      <c r="N104" s="16" t="s">
        <v>311</v>
      </c>
      <c r="O104" s="16" t="s">
        <v>31</v>
      </c>
      <c r="P104" s="14">
        <v>2</v>
      </c>
      <c r="Q104" s="52">
        <v>4.34</v>
      </c>
      <c r="R104" s="16"/>
      <c r="S104" s="115">
        <v>45231</v>
      </c>
      <c r="T104" s="115">
        <v>44621</v>
      </c>
      <c r="U104" s="47"/>
    </row>
    <row r="105" spans="1:21" ht="25.5" customHeight="1">
      <c r="A105" s="51">
        <v>11</v>
      </c>
      <c r="B105" s="116" t="s">
        <v>354</v>
      </c>
      <c r="C105" s="111"/>
      <c r="D105" s="112" t="s">
        <v>355</v>
      </c>
      <c r="E105" s="113" t="s">
        <v>25</v>
      </c>
      <c r="F105" s="114">
        <v>39857</v>
      </c>
      <c r="G105" s="63" t="s">
        <v>351</v>
      </c>
      <c r="H105" s="21" t="s">
        <v>28</v>
      </c>
      <c r="I105" s="14">
        <v>6</v>
      </c>
      <c r="J105" s="52">
        <v>3.99</v>
      </c>
      <c r="K105" s="16"/>
      <c r="L105" s="115">
        <v>44228</v>
      </c>
      <c r="M105" s="115">
        <v>44228</v>
      </c>
      <c r="N105" s="16" t="s">
        <v>334</v>
      </c>
      <c r="O105" s="16" t="s">
        <v>31</v>
      </c>
      <c r="P105" s="14">
        <v>1</v>
      </c>
      <c r="Q105" s="52">
        <v>4</v>
      </c>
      <c r="R105" s="16"/>
      <c r="S105" s="115">
        <v>45231</v>
      </c>
      <c r="T105" s="115">
        <v>44228</v>
      </c>
      <c r="U105" s="47"/>
    </row>
    <row r="106" spans="1:21" ht="25.5" customHeight="1">
      <c r="A106" s="51">
        <v>12</v>
      </c>
      <c r="B106" s="116" t="s">
        <v>356</v>
      </c>
      <c r="C106" s="111"/>
      <c r="D106" s="112" t="s">
        <v>357</v>
      </c>
      <c r="E106" s="113" t="s">
        <v>25</v>
      </c>
      <c r="F106" s="114">
        <v>39857</v>
      </c>
      <c r="G106" s="63" t="s">
        <v>351</v>
      </c>
      <c r="H106" s="21" t="s">
        <v>28</v>
      </c>
      <c r="I106" s="14">
        <v>7</v>
      </c>
      <c r="J106" s="52">
        <v>4.32</v>
      </c>
      <c r="K106" s="16"/>
      <c r="L106" s="115">
        <v>44440</v>
      </c>
      <c r="M106" s="115">
        <v>44440</v>
      </c>
      <c r="N106" s="16" t="s">
        <v>334</v>
      </c>
      <c r="O106" s="16" t="s">
        <v>31</v>
      </c>
      <c r="P106" s="14">
        <v>2</v>
      </c>
      <c r="Q106" s="52">
        <v>4.34</v>
      </c>
      <c r="R106" s="16"/>
      <c r="S106" s="115">
        <v>45231</v>
      </c>
      <c r="T106" s="115">
        <v>44440</v>
      </c>
      <c r="U106" s="47"/>
    </row>
    <row r="107" spans="1:21" ht="25.5" customHeight="1">
      <c r="A107" s="51">
        <v>13</v>
      </c>
      <c r="B107" s="116" t="s">
        <v>358</v>
      </c>
      <c r="C107" s="111"/>
      <c r="D107" s="112" t="s">
        <v>359</v>
      </c>
      <c r="E107" s="113" t="s">
        <v>25</v>
      </c>
      <c r="F107" s="114">
        <v>40561</v>
      </c>
      <c r="G107" s="63" t="s">
        <v>351</v>
      </c>
      <c r="H107" s="21" t="s">
        <v>28</v>
      </c>
      <c r="I107" s="14">
        <v>7</v>
      </c>
      <c r="J107" s="52">
        <v>4.32</v>
      </c>
      <c r="K107" s="16"/>
      <c r="L107" s="115">
        <v>44896</v>
      </c>
      <c r="M107" s="115">
        <v>44896</v>
      </c>
      <c r="N107" s="16" t="s">
        <v>181</v>
      </c>
      <c r="O107" s="16" t="s">
        <v>31</v>
      </c>
      <c r="P107" s="14">
        <v>2</v>
      </c>
      <c r="Q107" s="52">
        <v>4.34</v>
      </c>
      <c r="R107" s="16"/>
      <c r="S107" s="115">
        <v>45231</v>
      </c>
      <c r="T107" s="115">
        <v>44896</v>
      </c>
      <c r="U107" s="47"/>
    </row>
    <row r="108" spans="1:21" ht="25.5" customHeight="1">
      <c r="A108" s="51">
        <v>14</v>
      </c>
      <c r="B108" s="116" t="s">
        <v>360</v>
      </c>
      <c r="C108" s="111" t="s">
        <v>361</v>
      </c>
      <c r="D108" s="112"/>
      <c r="E108" s="113" t="s">
        <v>325</v>
      </c>
      <c r="F108" s="114">
        <v>38260</v>
      </c>
      <c r="G108" s="63" t="s">
        <v>362</v>
      </c>
      <c r="H108" s="21" t="s">
        <v>363</v>
      </c>
      <c r="I108" s="14">
        <v>5</v>
      </c>
      <c r="J108" s="52">
        <v>3.66</v>
      </c>
      <c r="K108" s="16"/>
      <c r="L108" s="117" t="s">
        <v>364</v>
      </c>
      <c r="M108" s="117" t="s">
        <v>364</v>
      </c>
      <c r="N108" s="16" t="s">
        <v>121</v>
      </c>
      <c r="O108" s="16" t="s">
        <v>31</v>
      </c>
      <c r="P108" s="14" t="s">
        <v>90</v>
      </c>
      <c r="Q108" s="52">
        <v>4</v>
      </c>
      <c r="R108" s="16"/>
      <c r="S108" s="115">
        <v>45231</v>
      </c>
      <c r="T108" s="115">
        <v>45231</v>
      </c>
      <c r="U108" s="47"/>
    </row>
    <row r="109" spans="1:21" ht="25.5" customHeight="1">
      <c r="A109" s="51">
        <v>15</v>
      </c>
      <c r="B109" s="116" t="s">
        <v>365</v>
      </c>
      <c r="C109" s="111"/>
      <c r="D109" s="112" t="s">
        <v>366</v>
      </c>
      <c r="E109" s="113" t="s">
        <v>25</v>
      </c>
      <c r="F109" s="114">
        <v>39503</v>
      </c>
      <c r="G109" s="63" t="s">
        <v>340</v>
      </c>
      <c r="H109" s="21" t="s">
        <v>28</v>
      </c>
      <c r="I109" s="14">
        <v>9</v>
      </c>
      <c r="J109" s="52">
        <v>4.9800000000000004</v>
      </c>
      <c r="K109" s="16"/>
      <c r="L109" s="117" t="s">
        <v>278</v>
      </c>
      <c r="M109" s="117" t="s">
        <v>278</v>
      </c>
      <c r="N109" s="16" t="s">
        <v>121</v>
      </c>
      <c r="O109" s="16" t="s">
        <v>31</v>
      </c>
      <c r="P109" s="14">
        <v>4</v>
      </c>
      <c r="Q109" s="52">
        <v>5.0199999999999996</v>
      </c>
      <c r="R109" s="16"/>
      <c r="S109" s="115">
        <v>45231</v>
      </c>
      <c r="T109" s="117" t="s">
        <v>278</v>
      </c>
      <c r="U109" s="47"/>
    </row>
    <row r="110" spans="1:21" ht="25.5" customHeight="1">
      <c r="A110" s="51">
        <v>16</v>
      </c>
      <c r="B110" s="116" t="s">
        <v>367</v>
      </c>
      <c r="C110" s="111"/>
      <c r="D110" s="112" t="s">
        <v>368</v>
      </c>
      <c r="E110" s="113" t="s">
        <v>25</v>
      </c>
      <c r="F110" s="114">
        <v>39857</v>
      </c>
      <c r="G110" s="63" t="s">
        <v>62</v>
      </c>
      <c r="H110" s="21" t="s">
        <v>28</v>
      </c>
      <c r="I110" s="14">
        <v>9</v>
      </c>
      <c r="J110" s="52">
        <v>4.9800000000000004</v>
      </c>
      <c r="K110" s="16"/>
      <c r="L110" s="117" t="s">
        <v>252</v>
      </c>
      <c r="M110" s="117" t="s">
        <v>252</v>
      </c>
      <c r="N110" s="16" t="s">
        <v>334</v>
      </c>
      <c r="O110" s="16" t="s">
        <v>31</v>
      </c>
      <c r="P110" s="14">
        <v>4</v>
      </c>
      <c r="Q110" s="52">
        <v>5.0199999999999996</v>
      </c>
      <c r="R110" s="16"/>
      <c r="S110" s="115">
        <v>45231</v>
      </c>
      <c r="T110" s="117" t="s">
        <v>252</v>
      </c>
      <c r="U110" s="47"/>
    </row>
    <row r="111" spans="1:21">
      <c r="A111" s="51"/>
      <c r="B111" s="795" t="s">
        <v>2249</v>
      </c>
      <c r="C111" s="26"/>
      <c r="D111" s="23"/>
      <c r="E111" s="9"/>
      <c r="F111" s="20"/>
      <c r="G111" s="63"/>
      <c r="H111" s="21"/>
      <c r="I111" s="14"/>
      <c r="J111" s="52"/>
      <c r="K111" s="16"/>
      <c r="L111" s="27"/>
      <c r="M111" s="27"/>
      <c r="N111" s="16"/>
      <c r="O111" s="16"/>
      <c r="P111" s="14"/>
      <c r="Q111" s="52"/>
      <c r="R111" s="22"/>
      <c r="S111" s="18"/>
      <c r="T111" s="27"/>
      <c r="U111" s="47"/>
    </row>
    <row r="112" spans="1:21">
      <c r="A112" s="51">
        <v>1</v>
      </c>
      <c r="B112" s="116" t="s">
        <v>370</v>
      </c>
      <c r="C112" s="111" t="s">
        <v>371</v>
      </c>
      <c r="D112" s="112"/>
      <c r="E112" s="113" t="s">
        <v>25</v>
      </c>
      <c r="F112" s="114">
        <v>44400</v>
      </c>
      <c r="G112" s="63" t="s">
        <v>112</v>
      </c>
      <c r="H112" s="119" t="s">
        <v>108</v>
      </c>
      <c r="I112" s="120">
        <v>1</v>
      </c>
      <c r="J112" s="121">
        <v>2.34</v>
      </c>
      <c r="K112" s="117"/>
      <c r="L112" s="115" t="s">
        <v>231</v>
      </c>
      <c r="M112" s="117"/>
      <c r="N112" s="117"/>
      <c r="O112" s="119"/>
      <c r="P112" s="120"/>
      <c r="Q112" s="121"/>
      <c r="R112" s="117"/>
      <c r="S112" s="117"/>
      <c r="T112" s="115" t="s">
        <v>2542</v>
      </c>
      <c r="U112" s="47"/>
    </row>
    <row r="113" spans="1:21">
      <c r="A113" s="51">
        <v>2</v>
      </c>
      <c r="B113" s="1325" t="s">
        <v>2549</v>
      </c>
      <c r="C113" s="314"/>
      <c r="D113" s="1556" t="s">
        <v>2550</v>
      </c>
      <c r="E113" s="264" t="s">
        <v>25</v>
      </c>
      <c r="F113" s="1557" t="s">
        <v>391</v>
      </c>
      <c r="G113" s="63" t="s">
        <v>902</v>
      </c>
      <c r="H113" s="1558" t="s">
        <v>106</v>
      </c>
      <c r="I113" s="268">
        <v>3</v>
      </c>
      <c r="J113" s="284">
        <v>2.72</v>
      </c>
      <c r="K113" s="117"/>
      <c r="L113" s="12" t="s">
        <v>2551</v>
      </c>
      <c r="M113" s="12">
        <v>44593</v>
      </c>
      <c r="N113" s="16" t="s">
        <v>1229</v>
      </c>
      <c r="O113" s="119" t="s">
        <v>108</v>
      </c>
      <c r="P113" s="1553">
        <v>3</v>
      </c>
      <c r="Q113" s="1554">
        <v>3</v>
      </c>
      <c r="R113" s="1555"/>
      <c r="S113" s="1559" t="s">
        <v>33</v>
      </c>
      <c r="T113" s="12" t="s">
        <v>2551</v>
      </c>
      <c r="U113" s="47"/>
    </row>
    <row r="114" spans="1:21">
      <c r="A114" s="51"/>
      <c r="B114" s="793" t="s">
        <v>430</v>
      </c>
      <c r="C114" s="47"/>
      <c r="D114" s="48"/>
      <c r="E114" s="47"/>
      <c r="F114" s="47"/>
      <c r="G114" s="1508"/>
      <c r="H114" s="49"/>
      <c r="I114" s="50"/>
      <c r="J114" s="47"/>
      <c r="K114" s="47"/>
      <c r="L114" s="47"/>
      <c r="M114" s="50"/>
      <c r="N114" s="1478"/>
      <c r="O114" s="51"/>
      <c r="P114" s="51"/>
      <c r="Q114" s="51"/>
      <c r="R114" s="51"/>
      <c r="S114" s="51"/>
      <c r="T114" s="1534"/>
      <c r="U114" s="47"/>
    </row>
    <row r="115" spans="1:21">
      <c r="A115" s="51"/>
      <c r="B115" s="44" t="s">
        <v>435</v>
      </c>
      <c r="C115" s="47"/>
      <c r="D115" s="48"/>
      <c r="E115" s="47"/>
      <c r="F115" s="47"/>
      <c r="G115" s="1508"/>
      <c r="H115" s="49"/>
      <c r="I115" s="50"/>
      <c r="J115" s="47"/>
      <c r="K115" s="47"/>
      <c r="L115" s="47"/>
      <c r="M115" s="50"/>
      <c r="N115" s="1478"/>
      <c r="O115" s="51"/>
      <c r="P115" s="51"/>
      <c r="Q115" s="51"/>
      <c r="R115" s="51"/>
      <c r="S115" s="51"/>
      <c r="T115" s="1534"/>
      <c r="U115" s="47"/>
    </row>
    <row r="116" spans="1:21" ht="24">
      <c r="A116" s="51">
        <v>1</v>
      </c>
      <c r="B116" s="122" t="s">
        <v>373</v>
      </c>
      <c r="C116" s="123"/>
      <c r="D116" s="124">
        <v>29554</v>
      </c>
      <c r="E116" s="5" t="s">
        <v>374</v>
      </c>
      <c r="F116" s="125" t="s">
        <v>375</v>
      </c>
      <c r="G116" s="1198" t="s">
        <v>431</v>
      </c>
      <c r="H116" s="5" t="s">
        <v>28</v>
      </c>
      <c r="I116" s="126">
        <v>7</v>
      </c>
      <c r="J116" s="7" t="s">
        <v>376</v>
      </c>
      <c r="K116" s="7"/>
      <c r="L116" s="127" t="s">
        <v>377</v>
      </c>
      <c r="M116" s="127" t="s">
        <v>377</v>
      </c>
      <c r="N116" s="7" t="s">
        <v>289</v>
      </c>
      <c r="O116" s="7" t="s">
        <v>31</v>
      </c>
      <c r="P116" s="7" t="s">
        <v>71</v>
      </c>
      <c r="Q116" s="7" t="s">
        <v>290</v>
      </c>
      <c r="R116" s="7"/>
      <c r="S116" s="127" t="s">
        <v>33</v>
      </c>
      <c r="T116" s="18" t="s">
        <v>116</v>
      </c>
      <c r="U116" s="47"/>
    </row>
    <row r="117" spans="1:21" ht="24">
      <c r="A117" s="51">
        <v>2</v>
      </c>
      <c r="B117" s="122" t="s">
        <v>378</v>
      </c>
      <c r="C117" s="128" t="s">
        <v>379</v>
      </c>
      <c r="D117" s="129"/>
      <c r="E117" s="5" t="s">
        <v>380</v>
      </c>
      <c r="F117" s="125" t="s">
        <v>381</v>
      </c>
      <c r="G117" s="1198" t="s">
        <v>292</v>
      </c>
      <c r="H117" s="130" t="s">
        <v>28</v>
      </c>
      <c r="I117" s="126">
        <v>9</v>
      </c>
      <c r="J117" s="7" t="s">
        <v>382</v>
      </c>
      <c r="K117" s="7" t="s">
        <v>299</v>
      </c>
      <c r="L117" s="127" t="s">
        <v>136</v>
      </c>
      <c r="M117" s="127" t="s">
        <v>136</v>
      </c>
      <c r="N117" s="7" t="s">
        <v>132</v>
      </c>
      <c r="O117" s="7" t="s">
        <v>31</v>
      </c>
      <c r="P117" s="7" t="s">
        <v>47</v>
      </c>
      <c r="Q117" s="7" t="s">
        <v>301</v>
      </c>
      <c r="R117" s="7"/>
      <c r="S117" s="127" t="s">
        <v>33</v>
      </c>
      <c r="T117" s="17" t="s">
        <v>33</v>
      </c>
      <c r="U117" s="47"/>
    </row>
    <row r="118" spans="1:21" ht="24">
      <c r="A118" s="51">
        <v>3</v>
      </c>
      <c r="B118" s="122" t="s">
        <v>383</v>
      </c>
      <c r="C118" s="128" t="s">
        <v>384</v>
      </c>
      <c r="D118" s="129"/>
      <c r="E118" s="5" t="s">
        <v>380</v>
      </c>
      <c r="F118" s="125" t="s">
        <v>385</v>
      </c>
      <c r="G118" s="1198" t="s">
        <v>292</v>
      </c>
      <c r="H118" s="131" t="s">
        <v>28</v>
      </c>
      <c r="I118" s="126">
        <v>9</v>
      </c>
      <c r="J118" s="7" t="s">
        <v>382</v>
      </c>
      <c r="K118" s="7"/>
      <c r="L118" s="127" t="s">
        <v>131</v>
      </c>
      <c r="M118" s="127" t="s">
        <v>131</v>
      </c>
      <c r="N118" s="7" t="s">
        <v>132</v>
      </c>
      <c r="O118" s="7" t="s">
        <v>31</v>
      </c>
      <c r="P118" s="132">
        <v>4</v>
      </c>
      <c r="Q118" s="5">
        <v>5.0199999999999996</v>
      </c>
      <c r="R118" s="132"/>
      <c r="S118" s="127" t="s">
        <v>33</v>
      </c>
      <c r="T118" s="18" t="s">
        <v>38</v>
      </c>
      <c r="U118" s="47"/>
    </row>
    <row r="119" spans="1:21" ht="24">
      <c r="A119" s="51">
        <v>4</v>
      </c>
      <c r="B119" s="122" t="s">
        <v>386</v>
      </c>
      <c r="C119" s="128" t="s">
        <v>387</v>
      </c>
      <c r="D119" s="129"/>
      <c r="E119" s="5" t="s">
        <v>380</v>
      </c>
      <c r="F119" s="125" t="s">
        <v>381</v>
      </c>
      <c r="G119" s="1198" t="s">
        <v>432</v>
      </c>
      <c r="H119" s="131" t="s">
        <v>28</v>
      </c>
      <c r="I119" s="126">
        <v>9</v>
      </c>
      <c r="J119" s="127" t="s">
        <v>382</v>
      </c>
      <c r="K119" s="127"/>
      <c r="L119" s="127" t="s">
        <v>136</v>
      </c>
      <c r="M119" s="127" t="s">
        <v>136</v>
      </c>
      <c r="N119" s="7" t="s">
        <v>137</v>
      </c>
      <c r="O119" s="7" t="s">
        <v>31</v>
      </c>
      <c r="P119" s="7" t="s">
        <v>40</v>
      </c>
      <c r="Q119" s="7" t="s">
        <v>284</v>
      </c>
      <c r="R119" s="7"/>
      <c r="S119" s="127" t="s">
        <v>33</v>
      </c>
      <c r="T119" s="18" t="s">
        <v>252</v>
      </c>
      <c r="U119" s="47"/>
    </row>
    <row r="120" spans="1:21" ht="36">
      <c r="A120" s="51">
        <v>5</v>
      </c>
      <c r="B120" s="122" t="s">
        <v>388</v>
      </c>
      <c r="C120" s="137"/>
      <c r="D120" s="133" t="s">
        <v>389</v>
      </c>
      <c r="E120" s="5" t="s">
        <v>390</v>
      </c>
      <c r="F120" s="125" t="s">
        <v>391</v>
      </c>
      <c r="G120" s="1198" t="s">
        <v>433</v>
      </c>
      <c r="H120" s="131" t="s">
        <v>28</v>
      </c>
      <c r="I120" s="126">
        <v>4</v>
      </c>
      <c r="J120" s="127" t="s">
        <v>392</v>
      </c>
      <c r="K120" s="127"/>
      <c r="L120" s="127" t="s">
        <v>393</v>
      </c>
      <c r="M120" s="127" t="s">
        <v>393</v>
      </c>
      <c r="N120" s="7" t="s">
        <v>394</v>
      </c>
      <c r="O120" s="7" t="s">
        <v>31</v>
      </c>
      <c r="P120" s="7" t="s">
        <v>90</v>
      </c>
      <c r="Q120" s="7" t="s">
        <v>395</v>
      </c>
      <c r="R120" s="7"/>
      <c r="S120" s="127" t="s">
        <v>33</v>
      </c>
      <c r="T120" s="18" t="s">
        <v>33</v>
      </c>
      <c r="U120" s="47"/>
    </row>
    <row r="121" spans="1:21" ht="24">
      <c r="A121" s="51">
        <v>6</v>
      </c>
      <c r="B121" s="122" t="s">
        <v>396</v>
      </c>
      <c r="C121" s="134"/>
      <c r="D121" s="129">
        <v>27246</v>
      </c>
      <c r="E121" s="5" t="s">
        <v>380</v>
      </c>
      <c r="F121" s="125" t="s">
        <v>385</v>
      </c>
      <c r="G121" s="1198" t="s">
        <v>292</v>
      </c>
      <c r="H121" s="131" t="s">
        <v>28</v>
      </c>
      <c r="I121" s="126">
        <v>9</v>
      </c>
      <c r="J121" s="7" t="s">
        <v>382</v>
      </c>
      <c r="K121" s="7"/>
      <c r="L121" s="127" t="s">
        <v>184</v>
      </c>
      <c r="M121" s="127" t="s">
        <v>184</v>
      </c>
      <c r="N121" s="7" t="s">
        <v>132</v>
      </c>
      <c r="O121" s="7" t="s">
        <v>31</v>
      </c>
      <c r="P121" s="132">
        <v>4</v>
      </c>
      <c r="Q121" s="5">
        <v>5.0199999999999996</v>
      </c>
      <c r="R121" s="132"/>
      <c r="S121" s="127" t="s">
        <v>33</v>
      </c>
      <c r="T121" s="18" t="s">
        <v>114</v>
      </c>
      <c r="U121" s="47"/>
    </row>
    <row r="122" spans="1:21" ht="24">
      <c r="A122" s="51">
        <v>7</v>
      </c>
      <c r="B122" s="122" t="s">
        <v>397</v>
      </c>
      <c r="C122" s="128"/>
      <c r="D122" s="124">
        <v>27274</v>
      </c>
      <c r="E122" s="5" t="s">
        <v>380</v>
      </c>
      <c r="F122" s="125" t="s">
        <v>385</v>
      </c>
      <c r="G122" s="1198" t="s">
        <v>292</v>
      </c>
      <c r="H122" s="131" t="s">
        <v>28</v>
      </c>
      <c r="I122" s="126">
        <v>9</v>
      </c>
      <c r="J122" s="7" t="s">
        <v>382</v>
      </c>
      <c r="K122" s="7"/>
      <c r="L122" s="127" t="s">
        <v>184</v>
      </c>
      <c r="M122" s="127" t="s">
        <v>184</v>
      </c>
      <c r="N122" s="7" t="s">
        <v>132</v>
      </c>
      <c r="O122" s="7" t="s">
        <v>31</v>
      </c>
      <c r="P122" s="132">
        <v>4</v>
      </c>
      <c r="Q122" s="5">
        <v>5.0199999999999996</v>
      </c>
      <c r="R122" s="132"/>
      <c r="S122" s="127" t="s">
        <v>33</v>
      </c>
      <c r="T122" s="18" t="s">
        <v>114</v>
      </c>
      <c r="U122" s="47"/>
    </row>
    <row r="123" spans="1:21" ht="24">
      <c r="A123" s="51">
        <v>8</v>
      </c>
      <c r="B123" s="122" t="s">
        <v>398</v>
      </c>
      <c r="C123" s="128"/>
      <c r="D123" s="129">
        <v>29267</v>
      </c>
      <c r="E123" s="5" t="s">
        <v>399</v>
      </c>
      <c r="F123" s="125" t="s">
        <v>400</v>
      </c>
      <c r="G123" s="1198" t="s">
        <v>434</v>
      </c>
      <c r="H123" s="5" t="s">
        <v>28</v>
      </c>
      <c r="I123" s="126">
        <v>7</v>
      </c>
      <c r="J123" s="127" t="s">
        <v>376</v>
      </c>
      <c r="K123" s="127"/>
      <c r="L123" s="127" t="s">
        <v>148</v>
      </c>
      <c r="M123" s="135">
        <v>44378</v>
      </c>
      <c r="N123" s="7" t="s">
        <v>401</v>
      </c>
      <c r="O123" s="7" t="s">
        <v>31</v>
      </c>
      <c r="P123" s="5">
        <v>2</v>
      </c>
      <c r="Q123" s="5">
        <v>4.34</v>
      </c>
      <c r="R123" s="5"/>
      <c r="S123" s="127" t="s">
        <v>33</v>
      </c>
      <c r="T123" s="18" t="s">
        <v>402</v>
      </c>
      <c r="U123" s="47"/>
    </row>
    <row r="124" spans="1:21" ht="24">
      <c r="A124" s="51">
        <v>9</v>
      </c>
      <c r="B124" s="122" t="s">
        <v>403</v>
      </c>
      <c r="C124" s="7" t="s">
        <v>404</v>
      </c>
      <c r="D124" s="129"/>
      <c r="E124" s="5" t="s">
        <v>405</v>
      </c>
      <c r="F124" s="125" t="s">
        <v>406</v>
      </c>
      <c r="G124" s="1198" t="s">
        <v>432</v>
      </c>
      <c r="H124" s="5" t="s">
        <v>28</v>
      </c>
      <c r="I124" s="126">
        <v>9</v>
      </c>
      <c r="J124" s="7" t="s">
        <v>382</v>
      </c>
      <c r="K124" s="7"/>
      <c r="L124" s="127" t="s">
        <v>163</v>
      </c>
      <c r="M124" s="127" t="s">
        <v>163</v>
      </c>
      <c r="N124" s="7" t="s">
        <v>407</v>
      </c>
      <c r="O124" s="7" t="s">
        <v>31</v>
      </c>
      <c r="P124" s="5">
        <v>4</v>
      </c>
      <c r="Q124" s="5">
        <v>5.0199999999999996</v>
      </c>
      <c r="R124" s="5"/>
      <c r="S124" s="127" t="s">
        <v>33</v>
      </c>
      <c r="T124" s="18" t="s">
        <v>190</v>
      </c>
      <c r="U124" s="47"/>
    </row>
    <row r="125" spans="1:21" ht="24">
      <c r="A125" s="51">
        <v>10</v>
      </c>
      <c r="B125" s="122" t="s">
        <v>408</v>
      </c>
      <c r="C125" s="128"/>
      <c r="D125" s="124">
        <v>29294</v>
      </c>
      <c r="E125" s="5" t="s">
        <v>409</v>
      </c>
      <c r="F125" s="125" t="s">
        <v>385</v>
      </c>
      <c r="G125" s="1198" t="s">
        <v>431</v>
      </c>
      <c r="H125" s="5" t="s">
        <v>28</v>
      </c>
      <c r="I125" s="126">
        <v>8</v>
      </c>
      <c r="J125" s="7" t="s">
        <v>410</v>
      </c>
      <c r="K125" s="7"/>
      <c r="L125" s="127" t="s">
        <v>411</v>
      </c>
      <c r="M125" s="127" t="s">
        <v>411</v>
      </c>
      <c r="N125" s="7" t="s">
        <v>289</v>
      </c>
      <c r="O125" s="7" t="s">
        <v>31</v>
      </c>
      <c r="P125" s="7" t="s">
        <v>79</v>
      </c>
      <c r="Q125" s="7" t="s">
        <v>412</v>
      </c>
      <c r="R125" s="7"/>
      <c r="S125" s="127" t="s">
        <v>33</v>
      </c>
      <c r="T125" s="18" t="s">
        <v>29</v>
      </c>
      <c r="U125" s="47"/>
    </row>
    <row r="126" spans="1:21" ht="24">
      <c r="A126" s="51">
        <v>11</v>
      </c>
      <c r="B126" s="122" t="s">
        <v>413</v>
      </c>
      <c r="C126" s="128" t="s">
        <v>229</v>
      </c>
      <c r="D126" s="129"/>
      <c r="E126" s="5" t="s">
        <v>414</v>
      </c>
      <c r="F126" s="125" t="s">
        <v>415</v>
      </c>
      <c r="G126" s="1198" t="s">
        <v>432</v>
      </c>
      <c r="H126" s="5" t="s">
        <v>28</v>
      </c>
      <c r="I126" s="126">
        <v>8</v>
      </c>
      <c r="J126" s="7" t="s">
        <v>410</v>
      </c>
      <c r="K126" s="7"/>
      <c r="L126" s="127" t="s">
        <v>416</v>
      </c>
      <c r="M126" s="127" t="s">
        <v>416</v>
      </c>
      <c r="N126" s="7" t="s">
        <v>127</v>
      </c>
      <c r="O126" s="7" t="s">
        <v>31</v>
      </c>
      <c r="P126" s="7" t="s">
        <v>79</v>
      </c>
      <c r="Q126" s="7" t="s">
        <v>412</v>
      </c>
      <c r="R126" s="7"/>
      <c r="S126" s="127" t="s">
        <v>33</v>
      </c>
      <c r="T126" s="18" t="s">
        <v>417</v>
      </c>
      <c r="U126" s="47"/>
    </row>
    <row r="127" spans="1:21" ht="24">
      <c r="A127" s="51">
        <v>12</v>
      </c>
      <c r="B127" s="122" t="s">
        <v>418</v>
      </c>
      <c r="C127" s="129">
        <v>27222</v>
      </c>
      <c r="D127" s="129"/>
      <c r="E127" s="5" t="s">
        <v>419</v>
      </c>
      <c r="F127" s="125" t="s">
        <v>420</v>
      </c>
      <c r="G127" s="1199" t="s">
        <v>292</v>
      </c>
      <c r="H127" s="131" t="s">
        <v>28</v>
      </c>
      <c r="I127" s="126">
        <v>9</v>
      </c>
      <c r="J127" s="7" t="s">
        <v>382</v>
      </c>
      <c r="K127" s="7"/>
      <c r="L127" s="127" t="s">
        <v>184</v>
      </c>
      <c r="M127" s="127" t="s">
        <v>184</v>
      </c>
      <c r="N127" s="7" t="s">
        <v>132</v>
      </c>
      <c r="O127" s="7" t="s">
        <v>31</v>
      </c>
      <c r="P127" s="132">
        <v>4</v>
      </c>
      <c r="Q127" s="5">
        <v>5.0199999999999996</v>
      </c>
      <c r="R127" s="132"/>
      <c r="S127" s="127" t="s">
        <v>33</v>
      </c>
      <c r="T127" s="136" t="s">
        <v>114</v>
      </c>
      <c r="U127" s="47"/>
    </row>
    <row r="128" spans="1:21" ht="24">
      <c r="A128" s="51">
        <v>13</v>
      </c>
      <c r="B128" s="122" t="s">
        <v>421</v>
      </c>
      <c r="C128" s="128"/>
      <c r="D128" s="129">
        <v>28247</v>
      </c>
      <c r="E128" s="5" t="s">
        <v>409</v>
      </c>
      <c r="F128" s="125" t="s">
        <v>415</v>
      </c>
      <c r="G128" s="1198" t="s">
        <v>432</v>
      </c>
      <c r="H128" s="5" t="s">
        <v>28</v>
      </c>
      <c r="I128" s="126">
        <v>9</v>
      </c>
      <c r="J128" s="7" t="s">
        <v>422</v>
      </c>
      <c r="K128" s="7"/>
      <c r="L128" s="127" t="s">
        <v>136</v>
      </c>
      <c r="M128" s="127" t="s">
        <v>136</v>
      </c>
      <c r="N128" s="7" t="s">
        <v>137</v>
      </c>
      <c r="O128" s="7" t="s">
        <v>31</v>
      </c>
      <c r="P128" s="132">
        <v>4</v>
      </c>
      <c r="Q128" s="5">
        <v>5.0199999999999996</v>
      </c>
      <c r="R128" s="132"/>
      <c r="S128" s="127" t="s">
        <v>33</v>
      </c>
      <c r="T128" s="136" t="s">
        <v>94</v>
      </c>
      <c r="U128" s="47"/>
    </row>
    <row r="129" spans="1:21" ht="24">
      <c r="A129" s="51">
        <v>14</v>
      </c>
      <c r="B129" s="122" t="s">
        <v>423</v>
      </c>
      <c r="C129" s="128"/>
      <c r="D129" s="129">
        <v>28016</v>
      </c>
      <c r="E129" s="5" t="s">
        <v>409</v>
      </c>
      <c r="F129" s="125" t="s">
        <v>415</v>
      </c>
      <c r="G129" s="1198" t="s">
        <v>432</v>
      </c>
      <c r="H129" s="5" t="s">
        <v>28</v>
      </c>
      <c r="I129" s="126">
        <v>9</v>
      </c>
      <c r="J129" s="127" t="s">
        <v>422</v>
      </c>
      <c r="K129" s="127"/>
      <c r="L129" s="127" t="s">
        <v>120</v>
      </c>
      <c r="M129" s="127" t="s">
        <v>120</v>
      </c>
      <c r="N129" s="7" t="s">
        <v>137</v>
      </c>
      <c r="O129" s="7" t="s">
        <v>31</v>
      </c>
      <c r="P129" s="7" t="s">
        <v>40</v>
      </c>
      <c r="Q129" s="7" t="s">
        <v>284</v>
      </c>
      <c r="R129" s="7"/>
      <c r="S129" s="127" t="s">
        <v>33</v>
      </c>
      <c r="T129" s="136" t="s">
        <v>417</v>
      </c>
      <c r="U129" s="47"/>
    </row>
    <row r="130" spans="1:21" ht="24">
      <c r="A130" s="51">
        <v>15</v>
      </c>
      <c r="B130" s="122" t="s">
        <v>424</v>
      </c>
      <c r="C130" s="128"/>
      <c r="D130" s="129">
        <v>29747</v>
      </c>
      <c r="E130" s="5" t="s">
        <v>425</v>
      </c>
      <c r="F130" s="125" t="s">
        <v>391</v>
      </c>
      <c r="G130" s="1198" t="s">
        <v>295</v>
      </c>
      <c r="H130" s="5" t="s">
        <v>28</v>
      </c>
      <c r="I130" s="126">
        <v>6</v>
      </c>
      <c r="J130" s="127" t="s">
        <v>426</v>
      </c>
      <c r="K130" s="127"/>
      <c r="L130" s="127" t="s">
        <v>427</v>
      </c>
      <c r="M130" s="127" t="s">
        <v>428</v>
      </c>
      <c r="N130" s="7" t="s">
        <v>157</v>
      </c>
      <c r="O130" s="7" t="s">
        <v>31</v>
      </c>
      <c r="P130" s="128" t="s">
        <v>90</v>
      </c>
      <c r="Q130" s="7" t="s">
        <v>395</v>
      </c>
      <c r="R130" s="128"/>
      <c r="S130" s="127" t="s">
        <v>33</v>
      </c>
      <c r="T130" s="136" t="s">
        <v>429</v>
      </c>
      <c r="U130" s="47"/>
    </row>
    <row r="131" spans="1:21">
      <c r="A131" s="51"/>
      <c r="B131" s="44" t="s">
        <v>442</v>
      </c>
      <c r="C131" s="47"/>
      <c r="D131" s="48"/>
      <c r="E131" s="47"/>
      <c r="F131" s="47"/>
      <c r="G131" s="1508"/>
      <c r="H131" s="49"/>
      <c r="I131" s="50"/>
      <c r="J131" s="47"/>
      <c r="K131" s="47"/>
      <c r="L131" s="47"/>
      <c r="M131" s="50"/>
      <c r="N131" s="1478"/>
      <c r="O131" s="51"/>
      <c r="P131" s="51"/>
      <c r="Q131" s="51"/>
      <c r="R131" s="51"/>
      <c r="S131" s="51"/>
      <c r="T131" s="1534"/>
      <c r="U131" s="47"/>
    </row>
    <row r="132" spans="1:21" s="1" customFormat="1" ht="24">
      <c r="A132" s="1498">
        <v>1</v>
      </c>
      <c r="B132" s="1501" t="s">
        <v>436</v>
      </c>
      <c r="C132" s="128"/>
      <c r="D132" s="129">
        <v>30903</v>
      </c>
      <c r="E132" s="5" t="s">
        <v>437</v>
      </c>
      <c r="F132" s="125">
        <v>39857</v>
      </c>
      <c r="G132" s="125" t="s">
        <v>324</v>
      </c>
      <c r="H132" s="5" t="s">
        <v>106</v>
      </c>
      <c r="I132" s="126">
        <v>3</v>
      </c>
      <c r="J132" s="127" t="s">
        <v>438</v>
      </c>
      <c r="K132" s="127"/>
      <c r="L132" s="127" t="s">
        <v>186</v>
      </c>
      <c r="M132" s="127" t="s">
        <v>439</v>
      </c>
      <c r="N132" s="127" t="s">
        <v>1619</v>
      </c>
      <c r="O132" s="7" t="s">
        <v>108</v>
      </c>
      <c r="P132" s="128" t="s">
        <v>79</v>
      </c>
      <c r="Q132" s="128" t="s">
        <v>440</v>
      </c>
      <c r="R132" s="128"/>
      <c r="S132" s="127" t="s">
        <v>33</v>
      </c>
      <c r="T132" s="127" t="s">
        <v>186</v>
      </c>
      <c r="U132" s="9"/>
    </row>
    <row r="133" spans="1:21">
      <c r="A133" s="51"/>
      <c r="B133" s="793" t="s">
        <v>487</v>
      </c>
      <c r="C133" s="47"/>
      <c r="D133" s="48"/>
      <c r="E133" s="47"/>
      <c r="F133" s="47"/>
      <c r="G133" s="1508"/>
      <c r="H133" s="49"/>
      <c r="I133" s="50"/>
      <c r="J133" s="47"/>
      <c r="K133" s="47"/>
      <c r="L133" s="47"/>
      <c r="M133" s="50"/>
      <c r="N133" s="1478"/>
      <c r="O133" s="51"/>
      <c r="P133" s="51"/>
      <c r="Q133" s="51"/>
      <c r="R133" s="51"/>
      <c r="S133" s="51"/>
      <c r="T133" s="1534"/>
      <c r="U133" s="47"/>
    </row>
    <row r="134" spans="1:21">
      <c r="A134" s="51"/>
      <c r="B134" s="793" t="s">
        <v>2251</v>
      </c>
      <c r="C134" s="47"/>
      <c r="D134" s="48"/>
      <c r="E134" s="47"/>
      <c r="F134" s="47"/>
      <c r="G134" s="1508"/>
      <c r="H134" s="49"/>
      <c r="I134" s="50"/>
      <c r="J134" s="47"/>
      <c r="K134" s="47"/>
      <c r="L134" s="47"/>
      <c r="M134" s="50"/>
      <c r="N134" s="1478"/>
      <c r="O134" s="51"/>
      <c r="P134" s="51"/>
      <c r="Q134" s="51"/>
      <c r="R134" s="51"/>
      <c r="S134" s="51"/>
      <c r="T134" s="1534"/>
      <c r="U134" s="47"/>
    </row>
    <row r="135" spans="1:21" customFormat="1" ht="31.5">
      <c r="A135" s="9">
        <v>1</v>
      </c>
      <c r="B135" s="746" t="s">
        <v>2236</v>
      </c>
      <c r="C135" s="762"/>
      <c r="D135" s="763" t="s">
        <v>2237</v>
      </c>
      <c r="E135" s="764" t="s">
        <v>471</v>
      </c>
      <c r="F135" s="765" t="s">
        <v>415</v>
      </c>
      <c r="G135" s="1504" t="s">
        <v>432</v>
      </c>
      <c r="H135" s="764" t="s">
        <v>119</v>
      </c>
      <c r="I135" s="749">
        <v>4</v>
      </c>
      <c r="J135" s="751">
        <v>5.0199999999999996</v>
      </c>
      <c r="K135" s="765"/>
      <c r="L135" s="747" t="s">
        <v>63</v>
      </c>
      <c r="M135" s="747" t="s">
        <v>63</v>
      </c>
      <c r="N135" s="765"/>
      <c r="O135" s="765" t="s">
        <v>122</v>
      </c>
      <c r="P135" s="765" t="s">
        <v>79</v>
      </c>
      <c r="Q135" s="765" t="s">
        <v>2227</v>
      </c>
      <c r="R135" s="765"/>
      <c r="S135" s="765" t="s">
        <v>33</v>
      </c>
      <c r="T135" s="765" t="s">
        <v>63</v>
      </c>
      <c r="U135" s="803"/>
    </row>
    <row r="136" spans="1:21">
      <c r="A136" s="51"/>
      <c r="B136" s="44" t="s">
        <v>183</v>
      </c>
      <c r="C136" s="11"/>
      <c r="D136" s="12"/>
      <c r="E136" s="9"/>
      <c r="F136" s="13"/>
      <c r="G136" s="1194"/>
      <c r="H136" s="5"/>
      <c r="I136" s="14"/>
      <c r="J136" s="52"/>
      <c r="K136" s="16"/>
      <c r="L136" s="17"/>
      <c r="M136" s="17"/>
      <c r="N136" s="9"/>
      <c r="O136" s="16"/>
      <c r="P136" s="14"/>
      <c r="Q136" s="52"/>
      <c r="R136" s="16"/>
      <c r="S136" s="18"/>
      <c r="T136" s="17"/>
      <c r="U136" s="47"/>
    </row>
    <row r="137" spans="1:21" ht="24">
      <c r="A137" s="51">
        <v>1</v>
      </c>
      <c r="B137" s="139" t="s">
        <v>266</v>
      </c>
      <c r="C137" s="140"/>
      <c r="D137" s="141" t="s">
        <v>444</v>
      </c>
      <c r="E137" s="142" t="s">
        <v>445</v>
      </c>
      <c r="F137" s="143" t="s">
        <v>446</v>
      </c>
      <c r="G137" s="59" t="s">
        <v>292</v>
      </c>
      <c r="H137" s="144" t="s">
        <v>28</v>
      </c>
      <c r="I137" s="145">
        <v>9</v>
      </c>
      <c r="J137" s="146">
        <v>4.9800000000000004</v>
      </c>
      <c r="K137" s="143"/>
      <c r="L137" s="147" t="s">
        <v>114</v>
      </c>
      <c r="M137" s="147" t="s">
        <v>114</v>
      </c>
      <c r="N137" s="143" t="s">
        <v>447</v>
      </c>
      <c r="O137" s="143" t="s">
        <v>31</v>
      </c>
      <c r="P137" s="148">
        <v>4</v>
      </c>
      <c r="Q137" s="143">
        <v>5.0199999999999996</v>
      </c>
      <c r="R137" s="149"/>
      <c r="S137" s="143" t="s">
        <v>33</v>
      </c>
      <c r="T137" s="143" t="s">
        <v>114</v>
      </c>
      <c r="U137" s="47"/>
    </row>
    <row r="138" spans="1:21" ht="24">
      <c r="A138" s="51">
        <v>2</v>
      </c>
      <c r="B138" s="139" t="s">
        <v>448</v>
      </c>
      <c r="C138" s="140" t="s">
        <v>449</v>
      </c>
      <c r="D138" s="150"/>
      <c r="E138" s="142" t="s">
        <v>450</v>
      </c>
      <c r="F138" s="143" t="s">
        <v>451</v>
      </c>
      <c r="G138" s="59" t="s">
        <v>292</v>
      </c>
      <c r="H138" s="142" t="s">
        <v>28</v>
      </c>
      <c r="I138" s="145">
        <v>9</v>
      </c>
      <c r="J138" s="146">
        <v>4.9800000000000004</v>
      </c>
      <c r="K138" s="151"/>
      <c r="L138" s="147" t="s">
        <v>85</v>
      </c>
      <c r="M138" s="147" t="s">
        <v>85</v>
      </c>
      <c r="N138" s="143" t="s">
        <v>447</v>
      </c>
      <c r="O138" s="143" t="s">
        <v>31</v>
      </c>
      <c r="P138" s="152" t="s">
        <v>40</v>
      </c>
      <c r="Q138" s="143" t="s">
        <v>452</v>
      </c>
      <c r="R138" s="143"/>
      <c r="S138" s="143" t="s">
        <v>33</v>
      </c>
      <c r="T138" s="143" t="s">
        <v>85</v>
      </c>
      <c r="U138" s="47"/>
    </row>
    <row r="139" spans="1:21" ht="24">
      <c r="A139" s="51">
        <v>3</v>
      </c>
      <c r="B139" s="139" t="s">
        <v>213</v>
      </c>
      <c r="C139" s="153"/>
      <c r="D139" s="141" t="s">
        <v>453</v>
      </c>
      <c r="E139" s="142" t="s">
        <v>454</v>
      </c>
      <c r="F139" s="143" t="s">
        <v>375</v>
      </c>
      <c r="G139" s="59" t="s">
        <v>432</v>
      </c>
      <c r="H139" s="142" t="s">
        <v>28</v>
      </c>
      <c r="I139" s="145">
        <v>9</v>
      </c>
      <c r="J139" s="146">
        <v>4.9800000000000004</v>
      </c>
      <c r="K139" s="151"/>
      <c r="L139" s="147" t="s">
        <v>417</v>
      </c>
      <c r="M139" s="147" t="s">
        <v>417</v>
      </c>
      <c r="N139" s="143" t="s">
        <v>447</v>
      </c>
      <c r="O139" s="143" t="s">
        <v>31</v>
      </c>
      <c r="P139" s="152" t="s">
        <v>40</v>
      </c>
      <c r="Q139" s="143" t="s">
        <v>452</v>
      </c>
      <c r="R139" s="143"/>
      <c r="S139" s="143" t="s">
        <v>33</v>
      </c>
      <c r="T139" s="143" t="s">
        <v>417</v>
      </c>
      <c r="U139" s="47"/>
    </row>
    <row r="140" spans="1:21" ht="24">
      <c r="A140" s="51">
        <v>4</v>
      </c>
      <c r="B140" s="139" t="s">
        <v>455</v>
      </c>
      <c r="C140" s="154"/>
      <c r="D140" s="141" t="s">
        <v>456</v>
      </c>
      <c r="E140" s="142" t="s">
        <v>457</v>
      </c>
      <c r="F140" s="143" t="s">
        <v>400</v>
      </c>
      <c r="G140" s="59" t="s">
        <v>432</v>
      </c>
      <c r="H140" s="142" t="s">
        <v>28</v>
      </c>
      <c r="I140" s="145">
        <v>9</v>
      </c>
      <c r="J140" s="146">
        <v>4.9800000000000004</v>
      </c>
      <c r="K140" s="143"/>
      <c r="L140" s="147" t="s">
        <v>190</v>
      </c>
      <c r="M140" s="147" t="s">
        <v>190</v>
      </c>
      <c r="N140" s="143" t="s">
        <v>458</v>
      </c>
      <c r="O140" s="143" t="s">
        <v>31</v>
      </c>
      <c r="P140" s="148">
        <v>4</v>
      </c>
      <c r="Q140" s="143">
        <v>5.0199999999999996</v>
      </c>
      <c r="R140" s="149"/>
      <c r="S140" s="143" t="s">
        <v>33</v>
      </c>
      <c r="T140" s="143" t="s">
        <v>190</v>
      </c>
      <c r="U140" s="47"/>
    </row>
    <row r="141" spans="1:21" ht="24">
      <c r="A141" s="51">
        <v>5</v>
      </c>
      <c r="B141" s="139" t="s">
        <v>459</v>
      </c>
      <c r="C141" s="140"/>
      <c r="D141" s="141" t="s">
        <v>460</v>
      </c>
      <c r="E141" s="142" t="s">
        <v>461</v>
      </c>
      <c r="F141" s="151">
        <v>2005</v>
      </c>
      <c r="G141" s="59" t="s">
        <v>292</v>
      </c>
      <c r="H141" s="142" t="s">
        <v>28</v>
      </c>
      <c r="I141" s="145">
        <v>9</v>
      </c>
      <c r="J141" s="146">
        <v>4.9800000000000004</v>
      </c>
      <c r="K141" s="143"/>
      <c r="L141" s="147" t="s">
        <v>85</v>
      </c>
      <c r="M141" s="147" t="s">
        <v>85</v>
      </c>
      <c r="N141" s="143" t="s">
        <v>447</v>
      </c>
      <c r="O141" s="143" t="s">
        <v>31</v>
      </c>
      <c r="P141" s="152" t="s">
        <v>40</v>
      </c>
      <c r="Q141" s="143" t="s">
        <v>452</v>
      </c>
      <c r="R141" s="143"/>
      <c r="S141" s="143" t="s">
        <v>33</v>
      </c>
      <c r="T141" s="143" t="s">
        <v>85</v>
      </c>
      <c r="U141" s="47"/>
    </row>
    <row r="142" spans="1:21" ht="24">
      <c r="A142" s="51">
        <v>6</v>
      </c>
      <c r="B142" s="139" t="s">
        <v>462</v>
      </c>
      <c r="C142" s="140"/>
      <c r="D142" s="141" t="s">
        <v>463</v>
      </c>
      <c r="E142" s="142" t="s">
        <v>464</v>
      </c>
      <c r="F142" s="143" t="s">
        <v>465</v>
      </c>
      <c r="G142" s="59" t="s">
        <v>466</v>
      </c>
      <c r="H142" s="142" t="s">
        <v>28</v>
      </c>
      <c r="I142" s="145">
        <v>9</v>
      </c>
      <c r="J142" s="146">
        <v>4.9800000000000004</v>
      </c>
      <c r="K142" s="143" t="s">
        <v>467</v>
      </c>
      <c r="L142" s="147" t="s">
        <v>468</v>
      </c>
      <c r="M142" s="147" t="s">
        <v>468</v>
      </c>
      <c r="N142" s="143" t="s">
        <v>447</v>
      </c>
      <c r="O142" s="143" t="s">
        <v>31</v>
      </c>
      <c r="P142" s="148">
        <v>5</v>
      </c>
      <c r="Q142" s="143">
        <v>5.36</v>
      </c>
      <c r="R142" s="149"/>
      <c r="S142" s="143" t="s">
        <v>33</v>
      </c>
      <c r="T142" s="17" t="s">
        <v>33</v>
      </c>
      <c r="U142" s="47"/>
    </row>
    <row r="143" spans="1:21">
      <c r="A143" s="51">
        <v>7</v>
      </c>
      <c r="B143" s="139" t="s">
        <v>469</v>
      </c>
      <c r="C143" s="140"/>
      <c r="D143" s="141" t="s">
        <v>470</v>
      </c>
      <c r="E143" s="142" t="s">
        <v>471</v>
      </c>
      <c r="F143" s="143" t="s">
        <v>406</v>
      </c>
      <c r="G143" s="59" t="s">
        <v>466</v>
      </c>
      <c r="H143" s="142" t="s">
        <v>28</v>
      </c>
      <c r="I143" s="145">
        <v>9</v>
      </c>
      <c r="J143" s="146">
        <v>4.9800000000000004</v>
      </c>
      <c r="K143" s="143"/>
      <c r="L143" s="147" t="s">
        <v>429</v>
      </c>
      <c r="M143" s="147" t="s">
        <v>429</v>
      </c>
      <c r="N143" s="143" t="s">
        <v>447</v>
      </c>
      <c r="O143" s="143" t="s">
        <v>31</v>
      </c>
      <c r="P143" s="148">
        <v>4</v>
      </c>
      <c r="Q143" s="143" t="s">
        <v>452</v>
      </c>
      <c r="R143" s="142"/>
      <c r="S143" s="143" t="s">
        <v>33</v>
      </c>
      <c r="T143" s="143" t="s">
        <v>429</v>
      </c>
      <c r="U143" s="47"/>
    </row>
    <row r="144" spans="1:21" ht="24">
      <c r="A144" s="51">
        <v>8</v>
      </c>
      <c r="B144" s="139" t="s">
        <v>472</v>
      </c>
      <c r="C144" s="140"/>
      <c r="D144" s="141" t="s">
        <v>473</v>
      </c>
      <c r="E144" s="142" t="s">
        <v>474</v>
      </c>
      <c r="F144" s="143" t="s">
        <v>406</v>
      </c>
      <c r="G144" s="59" t="s">
        <v>52</v>
      </c>
      <c r="H144" s="142" t="s">
        <v>28</v>
      </c>
      <c r="I144" s="145">
        <v>7</v>
      </c>
      <c r="J144" s="146">
        <v>4.32</v>
      </c>
      <c r="K144" s="143"/>
      <c r="L144" s="147" t="s">
        <v>207</v>
      </c>
      <c r="M144" s="147" t="s">
        <v>207</v>
      </c>
      <c r="N144" s="143" t="s">
        <v>447</v>
      </c>
      <c r="O144" s="143" t="s">
        <v>31</v>
      </c>
      <c r="P144" s="148">
        <v>2</v>
      </c>
      <c r="Q144" s="143" t="s">
        <v>475</v>
      </c>
      <c r="R144" s="149"/>
      <c r="S144" s="143" t="s">
        <v>33</v>
      </c>
      <c r="T144" s="143" t="s">
        <v>207</v>
      </c>
      <c r="U144" s="47"/>
    </row>
    <row r="145" spans="1:21" ht="24">
      <c r="A145" s="51">
        <v>9</v>
      </c>
      <c r="B145" s="139" t="s">
        <v>476</v>
      </c>
      <c r="C145" s="140"/>
      <c r="D145" s="141" t="s">
        <v>477</v>
      </c>
      <c r="E145" s="142" t="s">
        <v>478</v>
      </c>
      <c r="F145" s="143" t="s">
        <v>479</v>
      </c>
      <c r="G145" s="59" t="s">
        <v>351</v>
      </c>
      <c r="H145" s="142" t="s">
        <v>28</v>
      </c>
      <c r="I145" s="145">
        <v>6</v>
      </c>
      <c r="J145" s="146">
        <v>3.99</v>
      </c>
      <c r="K145" s="143"/>
      <c r="L145" s="147" t="s">
        <v>417</v>
      </c>
      <c r="M145" s="147" t="s">
        <v>417</v>
      </c>
      <c r="N145" s="143" t="s">
        <v>480</v>
      </c>
      <c r="O145" s="143" t="s">
        <v>31</v>
      </c>
      <c r="P145" s="152" t="s">
        <v>90</v>
      </c>
      <c r="Q145" s="143" t="s">
        <v>481</v>
      </c>
      <c r="R145" s="143"/>
      <c r="S145" s="143" t="s">
        <v>33</v>
      </c>
      <c r="T145" s="143" t="s">
        <v>417</v>
      </c>
      <c r="U145" s="47"/>
    </row>
    <row r="146" spans="1:21" ht="24">
      <c r="A146" s="51">
        <v>10</v>
      </c>
      <c r="B146" s="139" t="s">
        <v>482</v>
      </c>
      <c r="C146" s="140"/>
      <c r="D146" s="141" t="s">
        <v>483</v>
      </c>
      <c r="E146" s="142" t="s">
        <v>425</v>
      </c>
      <c r="F146" s="143" t="s">
        <v>479</v>
      </c>
      <c r="G146" s="59" t="s">
        <v>484</v>
      </c>
      <c r="H146" s="142" t="s">
        <v>28</v>
      </c>
      <c r="I146" s="145">
        <v>5</v>
      </c>
      <c r="J146" s="146">
        <v>3.66</v>
      </c>
      <c r="K146" s="143"/>
      <c r="L146" s="147" t="s">
        <v>485</v>
      </c>
      <c r="M146" s="147" t="s">
        <v>485</v>
      </c>
      <c r="N146" s="143" t="s">
        <v>486</v>
      </c>
      <c r="O146" s="143" t="s">
        <v>31</v>
      </c>
      <c r="P146" s="152" t="s">
        <v>90</v>
      </c>
      <c r="Q146" s="143" t="s">
        <v>481</v>
      </c>
      <c r="R146" s="143"/>
      <c r="S146" s="143" t="s">
        <v>33</v>
      </c>
      <c r="T146" s="143" t="s">
        <v>57</v>
      </c>
      <c r="U146" s="47"/>
    </row>
    <row r="147" spans="1:21">
      <c r="A147" s="51"/>
      <c r="B147" s="44" t="s">
        <v>274</v>
      </c>
      <c r="C147" s="47"/>
      <c r="D147" s="48"/>
      <c r="E147" s="47"/>
      <c r="F147" s="47"/>
      <c r="G147" s="1508"/>
      <c r="H147" s="49"/>
      <c r="I147" s="50"/>
      <c r="J147" s="47"/>
      <c r="K147" s="47"/>
      <c r="L147" s="47"/>
      <c r="M147" s="50"/>
      <c r="N147" s="1478"/>
      <c r="O147" s="51"/>
      <c r="P147" s="51"/>
      <c r="Q147" s="51"/>
      <c r="R147" s="51"/>
      <c r="S147" s="51"/>
      <c r="T147" s="1534"/>
      <c r="U147" s="47"/>
    </row>
    <row r="148" spans="1:21" ht="24">
      <c r="A148" s="51">
        <v>1</v>
      </c>
      <c r="B148" s="139" t="s">
        <v>488</v>
      </c>
      <c r="C148" s="140"/>
      <c r="D148" s="141" t="s">
        <v>489</v>
      </c>
      <c r="E148" s="142" t="s">
        <v>490</v>
      </c>
      <c r="F148" s="143" t="s">
        <v>491</v>
      </c>
      <c r="G148" s="59" t="s">
        <v>492</v>
      </c>
      <c r="H148" s="142" t="s">
        <v>106</v>
      </c>
      <c r="I148" s="145">
        <v>7</v>
      </c>
      <c r="J148" s="146">
        <v>3.96</v>
      </c>
      <c r="K148" s="143"/>
      <c r="L148" s="147" t="s">
        <v>69</v>
      </c>
      <c r="M148" s="147" t="s">
        <v>69</v>
      </c>
      <c r="N148" s="143" t="s">
        <v>447</v>
      </c>
      <c r="O148" s="143" t="s">
        <v>108</v>
      </c>
      <c r="P148" s="143" t="s">
        <v>32</v>
      </c>
      <c r="Q148" s="143" t="s">
        <v>493</v>
      </c>
      <c r="R148" s="143"/>
      <c r="S148" s="143" t="s">
        <v>33</v>
      </c>
      <c r="T148" s="143" t="s">
        <v>69</v>
      </c>
      <c r="U148" s="9"/>
    </row>
    <row r="149" spans="1:21" ht="36">
      <c r="A149" s="51">
        <v>2</v>
      </c>
      <c r="B149" s="139" t="s">
        <v>494</v>
      </c>
      <c r="C149" s="140" t="s">
        <v>495</v>
      </c>
      <c r="D149" s="150"/>
      <c r="E149" s="142" t="s">
        <v>496</v>
      </c>
      <c r="F149" s="143" t="s">
        <v>491</v>
      </c>
      <c r="G149" s="59" t="s">
        <v>432</v>
      </c>
      <c r="H149" s="142" t="s">
        <v>106</v>
      </c>
      <c r="I149" s="145">
        <v>8</v>
      </c>
      <c r="J149" s="146">
        <v>4.2699999999999996</v>
      </c>
      <c r="K149" s="143"/>
      <c r="L149" s="147" t="s">
        <v>85</v>
      </c>
      <c r="M149" s="147" t="s">
        <v>85</v>
      </c>
      <c r="N149" s="143" t="s">
        <v>447</v>
      </c>
      <c r="O149" s="143" t="s">
        <v>108</v>
      </c>
      <c r="P149" s="142">
        <v>7</v>
      </c>
      <c r="Q149" s="155" t="s">
        <v>497</v>
      </c>
      <c r="R149" s="142"/>
      <c r="S149" s="143" t="s">
        <v>33</v>
      </c>
      <c r="T149" s="143" t="s">
        <v>85</v>
      </c>
      <c r="U149" s="25"/>
    </row>
    <row r="150" spans="1:21" ht="24">
      <c r="A150" s="51">
        <v>3</v>
      </c>
      <c r="B150" s="139" t="s">
        <v>2478</v>
      </c>
      <c r="C150" s="140"/>
      <c r="D150" s="141" t="s">
        <v>2479</v>
      </c>
      <c r="E150" s="142" t="s">
        <v>490</v>
      </c>
      <c r="F150" s="143" t="s">
        <v>2225</v>
      </c>
      <c r="G150" s="16" t="s">
        <v>468</v>
      </c>
      <c r="H150" s="142" t="s">
        <v>108</v>
      </c>
      <c r="I150" s="145">
        <v>1</v>
      </c>
      <c r="J150" s="146">
        <v>2.34</v>
      </c>
      <c r="K150" s="151"/>
      <c r="L150" s="147" t="s">
        <v>115</v>
      </c>
      <c r="M150" s="147" t="s">
        <v>115</v>
      </c>
      <c r="N150" s="143"/>
      <c r="O150" s="143"/>
      <c r="P150" s="142"/>
      <c r="Q150" s="155"/>
      <c r="R150" s="142"/>
      <c r="S150" s="143"/>
      <c r="T150" s="164" t="s">
        <v>2507</v>
      </c>
      <c r="U150" s="25"/>
    </row>
    <row r="151" spans="1:21" ht="24">
      <c r="A151" s="51">
        <v>4</v>
      </c>
      <c r="B151" s="139" t="s">
        <v>2480</v>
      </c>
      <c r="C151" s="140"/>
      <c r="D151" s="141" t="s">
        <v>2481</v>
      </c>
      <c r="E151" s="142" t="s">
        <v>2482</v>
      </c>
      <c r="F151" s="143" t="s">
        <v>2483</v>
      </c>
      <c r="G151" s="16" t="s">
        <v>468</v>
      </c>
      <c r="H151" s="142" t="s">
        <v>108</v>
      </c>
      <c r="I151" s="145">
        <v>1</v>
      </c>
      <c r="J151" s="146">
        <v>2.34</v>
      </c>
      <c r="K151" s="151"/>
      <c r="L151" s="147" t="s">
        <v>1847</v>
      </c>
      <c r="M151" s="147" t="s">
        <v>1847</v>
      </c>
      <c r="N151" s="143"/>
      <c r="O151" s="143"/>
      <c r="P151" s="142"/>
      <c r="Q151" s="155"/>
      <c r="R151" s="142"/>
      <c r="S151" s="143"/>
      <c r="T151" s="164" t="s">
        <v>2507</v>
      </c>
      <c r="U151" s="25"/>
    </row>
    <row r="152" spans="1:21" ht="24">
      <c r="A152" s="51">
        <v>5</v>
      </c>
      <c r="B152" s="139" t="s">
        <v>2528</v>
      </c>
      <c r="C152" s="140"/>
      <c r="D152" s="141" t="s">
        <v>2529</v>
      </c>
      <c r="E152" s="142" t="s">
        <v>2530</v>
      </c>
      <c r="F152" s="143" t="s">
        <v>385</v>
      </c>
      <c r="G152" s="16" t="s">
        <v>324</v>
      </c>
      <c r="H152" s="142" t="s">
        <v>106</v>
      </c>
      <c r="I152" s="145">
        <v>3</v>
      </c>
      <c r="J152" s="146">
        <v>2.72</v>
      </c>
      <c r="K152" s="151"/>
      <c r="L152" s="147" t="s">
        <v>190</v>
      </c>
      <c r="M152" s="147" t="s">
        <v>190</v>
      </c>
      <c r="N152" s="143" t="s">
        <v>1602</v>
      </c>
      <c r="O152" s="143" t="s">
        <v>108</v>
      </c>
      <c r="P152" s="142">
        <v>3</v>
      </c>
      <c r="Q152" s="155" t="s">
        <v>440</v>
      </c>
      <c r="R152" s="142"/>
      <c r="S152" s="151" t="s">
        <v>33</v>
      </c>
      <c r="T152" s="164" t="s">
        <v>190</v>
      </c>
      <c r="U152" s="25"/>
    </row>
    <row r="153" spans="1:21">
      <c r="A153" s="51"/>
      <c r="B153" s="793" t="s">
        <v>522</v>
      </c>
      <c r="C153" s="47"/>
      <c r="D153" s="48"/>
      <c r="E153" s="47"/>
      <c r="F153" s="47"/>
      <c r="G153" s="1508"/>
      <c r="H153" s="49"/>
      <c r="I153" s="50"/>
      <c r="J153" s="47"/>
      <c r="K153" s="47"/>
      <c r="L153" s="47"/>
      <c r="M153" s="50"/>
      <c r="N153" s="1478"/>
      <c r="O153" s="51"/>
      <c r="P153" s="51"/>
      <c r="Q153" s="51"/>
      <c r="R153" s="51"/>
      <c r="S153" s="51"/>
      <c r="T153" s="1534"/>
      <c r="U153" s="47"/>
    </row>
    <row r="154" spans="1:21" ht="18">
      <c r="A154" s="51"/>
      <c r="B154" s="44" t="s">
        <v>183</v>
      </c>
      <c r="C154" s="11"/>
      <c r="D154" s="12"/>
      <c r="E154" s="9"/>
      <c r="F154" s="13"/>
      <c r="G154" s="1194"/>
      <c r="H154" s="5"/>
      <c r="I154" s="14"/>
      <c r="J154" s="52"/>
      <c r="K154" s="16"/>
      <c r="L154" s="17"/>
      <c r="M154" s="17"/>
      <c r="N154" s="9"/>
      <c r="O154" s="16"/>
      <c r="P154" s="14"/>
      <c r="Q154" s="52"/>
      <c r="R154" s="16"/>
      <c r="S154" s="18"/>
      <c r="T154" s="17"/>
      <c r="U154" s="9"/>
    </row>
    <row r="155" spans="1:21" ht="18">
      <c r="A155" s="51">
        <v>1</v>
      </c>
      <c r="B155" s="156" t="s">
        <v>504</v>
      </c>
      <c r="C155" s="11"/>
      <c r="D155" s="157">
        <v>25902</v>
      </c>
      <c r="E155" s="158" t="s">
        <v>25</v>
      </c>
      <c r="F155" s="13">
        <v>36829</v>
      </c>
      <c r="G155" s="1200" t="s">
        <v>505</v>
      </c>
      <c r="H155" s="159" t="s">
        <v>28</v>
      </c>
      <c r="I155" s="159">
        <v>9</v>
      </c>
      <c r="J155" s="160">
        <v>4.9800000000000004</v>
      </c>
      <c r="K155" s="16" t="s">
        <v>506</v>
      </c>
      <c r="L155" s="161">
        <v>44805</v>
      </c>
      <c r="M155" s="161">
        <v>44805</v>
      </c>
      <c r="N155" s="9" t="s">
        <v>2298</v>
      </c>
      <c r="O155" s="162" t="s">
        <v>31</v>
      </c>
      <c r="P155" s="158">
        <v>6</v>
      </c>
      <c r="Q155" s="163">
        <v>5.7</v>
      </c>
      <c r="R155" s="164"/>
      <c r="S155" s="143" t="s">
        <v>33</v>
      </c>
      <c r="T155" s="17" t="s">
        <v>33</v>
      </c>
      <c r="U155" s="9"/>
    </row>
    <row r="156" spans="1:21" ht="18">
      <c r="A156" s="51">
        <v>2</v>
      </c>
      <c r="B156" s="156" t="s">
        <v>507</v>
      </c>
      <c r="C156" s="19"/>
      <c r="D156" s="157">
        <v>29023</v>
      </c>
      <c r="E156" s="158" t="s">
        <v>25</v>
      </c>
      <c r="F156" s="13">
        <v>39161</v>
      </c>
      <c r="G156" s="1200" t="s">
        <v>287</v>
      </c>
      <c r="H156" s="159" t="s">
        <v>28</v>
      </c>
      <c r="I156" s="159">
        <v>8</v>
      </c>
      <c r="J156" s="160">
        <v>4.6500000000000004</v>
      </c>
      <c r="K156" s="16"/>
      <c r="L156" s="161">
        <v>44562</v>
      </c>
      <c r="M156" s="161">
        <v>44562</v>
      </c>
      <c r="N156" s="16" t="s">
        <v>2299</v>
      </c>
      <c r="O156" s="162" t="s">
        <v>31</v>
      </c>
      <c r="P156" s="16" t="s">
        <v>79</v>
      </c>
      <c r="Q156" s="16" t="s">
        <v>508</v>
      </c>
      <c r="R156" s="165"/>
      <c r="S156" s="143" t="s">
        <v>33</v>
      </c>
      <c r="T156" s="161">
        <v>44562</v>
      </c>
      <c r="U156" s="9"/>
    </row>
    <row r="157" spans="1:21" ht="18">
      <c r="A157" s="51">
        <v>3</v>
      </c>
      <c r="B157" s="156" t="s">
        <v>510</v>
      </c>
      <c r="C157" s="19" t="s">
        <v>511</v>
      </c>
      <c r="D157" s="157"/>
      <c r="E157" s="158" t="s">
        <v>25</v>
      </c>
      <c r="F157" s="13">
        <v>39857</v>
      </c>
      <c r="G157" s="1194" t="s">
        <v>292</v>
      </c>
      <c r="H157" s="159" t="s">
        <v>28</v>
      </c>
      <c r="I157" s="159">
        <v>9</v>
      </c>
      <c r="J157" s="160">
        <v>4.9800000000000004</v>
      </c>
      <c r="K157" s="25"/>
      <c r="L157" s="161">
        <v>44166</v>
      </c>
      <c r="M157" s="161" t="s">
        <v>235</v>
      </c>
      <c r="N157" s="16" t="s">
        <v>2300</v>
      </c>
      <c r="O157" s="162" t="s">
        <v>31</v>
      </c>
      <c r="P157" s="158">
        <v>4</v>
      </c>
      <c r="Q157" s="163">
        <v>5.0199999999999996</v>
      </c>
      <c r="R157" s="164"/>
      <c r="S157" s="143" t="s">
        <v>33</v>
      </c>
      <c r="T157" s="161">
        <v>44166</v>
      </c>
      <c r="U157" s="9"/>
    </row>
    <row r="158" spans="1:21" ht="18">
      <c r="A158" s="51">
        <v>4</v>
      </c>
      <c r="B158" s="156" t="s">
        <v>512</v>
      </c>
      <c r="C158" s="166" t="s">
        <v>513</v>
      </c>
      <c r="D158" s="157"/>
      <c r="E158" s="158" t="s">
        <v>25</v>
      </c>
      <c r="F158" s="13">
        <v>39036</v>
      </c>
      <c r="G158" s="1194" t="s">
        <v>432</v>
      </c>
      <c r="H158" s="159" t="s">
        <v>28</v>
      </c>
      <c r="I158" s="159">
        <v>9</v>
      </c>
      <c r="J158" s="160">
        <v>4.9800000000000004</v>
      </c>
      <c r="K158" s="25"/>
      <c r="L158" s="161">
        <v>44652</v>
      </c>
      <c r="M158" s="161">
        <v>44652</v>
      </c>
      <c r="N158" s="16" t="s">
        <v>2151</v>
      </c>
      <c r="O158" s="162" t="s">
        <v>31</v>
      </c>
      <c r="P158" s="158">
        <v>4</v>
      </c>
      <c r="Q158" s="163">
        <v>5.0199999999999996</v>
      </c>
      <c r="R158" s="164"/>
      <c r="S158" s="143" t="s">
        <v>33</v>
      </c>
      <c r="T158" s="161">
        <v>44652</v>
      </c>
      <c r="U158" s="9"/>
    </row>
    <row r="159" spans="1:21" ht="18">
      <c r="A159" s="51">
        <v>5</v>
      </c>
      <c r="B159" s="156" t="s">
        <v>514</v>
      </c>
      <c r="C159" s="19"/>
      <c r="D159" s="157">
        <v>28895</v>
      </c>
      <c r="E159" s="158" t="s">
        <v>25</v>
      </c>
      <c r="F159" s="13">
        <v>37996</v>
      </c>
      <c r="G159" s="1194" t="s">
        <v>432</v>
      </c>
      <c r="H159" s="159" t="s">
        <v>28</v>
      </c>
      <c r="I159" s="159">
        <v>8</v>
      </c>
      <c r="J159" s="160">
        <v>4.6500000000000004</v>
      </c>
      <c r="K159" s="16"/>
      <c r="L159" s="161">
        <v>44348</v>
      </c>
      <c r="M159" s="161">
        <v>44348</v>
      </c>
      <c r="N159" s="9" t="s">
        <v>2151</v>
      </c>
      <c r="O159" s="162" t="s">
        <v>31</v>
      </c>
      <c r="P159" s="158">
        <v>3</v>
      </c>
      <c r="Q159" s="163">
        <v>4.68</v>
      </c>
      <c r="R159" s="164"/>
      <c r="S159" s="143" t="s">
        <v>33</v>
      </c>
      <c r="T159" s="161">
        <v>44348</v>
      </c>
      <c r="U159" s="9"/>
    </row>
    <row r="160" spans="1:21" ht="18">
      <c r="A160" s="51">
        <v>6</v>
      </c>
      <c r="B160" s="156" t="s">
        <v>515</v>
      </c>
      <c r="C160" s="19"/>
      <c r="D160" s="157">
        <v>29382</v>
      </c>
      <c r="E160" s="158" t="s">
        <v>25</v>
      </c>
      <c r="F160" s="20">
        <v>39857</v>
      </c>
      <c r="G160" s="1194" t="s">
        <v>295</v>
      </c>
      <c r="H160" s="159" t="s">
        <v>28</v>
      </c>
      <c r="I160" s="159">
        <v>8</v>
      </c>
      <c r="J160" s="160">
        <v>4.6500000000000004</v>
      </c>
      <c r="K160" s="16"/>
      <c r="L160" s="161">
        <v>44986</v>
      </c>
      <c r="M160" s="161">
        <v>44986</v>
      </c>
      <c r="N160" s="16" t="s">
        <v>805</v>
      </c>
      <c r="O160" s="162" t="s">
        <v>31</v>
      </c>
      <c r="P160" s="9">
        <v>3</v>
      </c>
      <c r="Q160" s="9">
        <v>4.68</v>
      </c>
      <c r="R160" s="167"/>
      <c r="S160" s="143" t="s">
        <v>33</v>
      </c>
      <c r="T160" s="161">
        <v>44986</v>
      </c>
      <c r="U160" s="9"/>
    </row>
    <row r="161" spans="1:21" ht="18">
      <c r="A161" s="51">
        <v>7</v>
      </c>
      <c r="B161" s="156" t="s">
        <v>516</v>
      </c>
      <c r="C161" s="19"/>
      <c r="D161" s="168" t="s">
        <v>517</v>
      </c>
      <c r="E161" s="158" t="s">
        <v>25</v>
      </c>
      <c r="F161" s="20">
        <v>40542</v>
      </c>
      <c r="G161" s="1194" t="s">
        <v>518</v>
      </c>
      <c r="H161" s="159" t="s">
        <v>28</v>
      </c>
      <c r="I161" s="159">
        <v>5</v>
      </c>
      <c r="J161" s="160">
        <v>3.66</v>
      </c>
      <c r="K161" s="16"/>
      <c r="L161" s="161">
        <v>44105</v>
      </c>
      <c r="M161" s="161">
        <v>44105</v>
      </c>
      <c r="N161" s="16" t="s">
        <v>181</v>
      </c>
      <c r="O161" s="162" t="s">
        <v>31</v>
      </c>
      <c r="P161" s="16" t="s">
        <v>90</v>
      </c>
      <c r="Q161" s="16" t="s">
        <v>519</v>
      </c>
      <c r="R161" s="165"/>
      <c r="S161" s="143" t="s">
        <v>33</v>
      </c>
      <c r="T161" s="143" t="s">
        <v>33</v>
      </c>
      <c r="U161" s="9"/>
    </row>
    <row r="162" spans="1:21" ht="18">
      <c r="A162" s="51"/>
      <c r="B162" s="44" t="s">
        <v>274</v>
      </c>
      <c r="C162" s="26"/>
      <c r="D162" s="23"/>
      <c r="E162" s="9"/>
      <c r="F162" s="20"/>
      <c r="G162" s="1194"/>
      <c r="H162" s="21"/>
      <c r="I162" s="14"/>
      <c r="J162" s="52"/>
      <c r="K162" s="16"/>
      <c r="L162" s="27"/>
      <c r="M162" s="27"/>
      <c r="N162" s="16"/>
      <c r="O162" s="16"/>
      <c r="P162" s="14"/>
      <c r="Q162" s="52"/>
      <c r="R162" s="22"/>
      <c r="S162" s="18"/>
      <c r="T162" s="27"/>
      <c r="U162" s="25"/>
    </row>
    <row r="163" spans="1:21" ht="18">
      <c r="A163" s="51">
        <v>1</v>
      </c>
      <c r="B163" s="156" t="s">
        <v>520</v>
      </c>
      <c r="C163" s="19"/>
      <c r="D163" s="157">
        <v>28513</v>
      </c>
      <c r="E163" s="158" t="s">
        <v>25</v>
      </c>
      <c r="F163" s="20">
        <v>41090</v>
      </c>
      <c r="G163" s="1194" t="s">
        <v>62</v>
      </c>
      <c r="H163" s="159" t="s">
        <v>106</v>
      </c>
      <c r="I163" s="159">
        <v>8</v>
      </c>
      <c r="J163" s="160">
        <v>4.2699999999999996</v>
      </c>
      <c r="K163" s="16"/>
      <c r="L163" s="161">
        <v>44986</v>
      </c>
      <c r="M163" s="161">
        <v>44986</v>
      </c>
      <c r="N163" s="16" t="s">
        <v>2151</v>
      </c>
      <c r="O163" s="162" t="s">
        <v>108</v>
      </c>
      <c r="P163" s="16" t="s">
        <v>521</v>
      </c>
      <c r="Q163" s="16" t="s">
        <v>497</v>
      </c>
      <c r="R163" s="165"/>
      <c r="S163" s="143" t="s">
        <v>33</v>
      </c>
      <c r="T163" s="164" t="s">
        <v>94</v>
      </c>
      <c r="U163" s="9"/>
    </row>
    <row r="164" spans="1:21" ht="18">
      <c r="A164" s="51">
        <v>2</v>
      </c>
      <c r="B164" s="1344" t="s">
        <v>2484</v>
      </c>
      <c r="C164" s="28"/>
      <c r="D164" s="1345">
        <v>35710</v>
      </c>
      <c r="E164" s="1346" t="s">
        <v>25</v>
      </c>
      <c r="F164" s="1347">
        <v>43661</v>
      </c>
      <c r="G164" s="1347" t="s">
        <v>468</v>
      </c>
      <c r="H164" s="162" t="s">
        <v>108</v>
      </c>
      <c r="I164" s="1346">
        <v>1</v>
      </c>
      <c r="J164" s="1348">
        <v>2.34</v>
      </c>
      <c r="K164" s="25"/>
      <c r="L164" s="1349" t="s">
        <v>231</v>
      </c>
      <c r="M164" s="1349" t="s">
        <v>231</v>
      </c>
      <c r="N164" s="16"/>
      <c r="O164" s="162"/>
      <c r="P164" s="16"/>
      <c r="Q164" s="16"/>
      <c r="R164" s="165"/>
      <c r="S164" s="164"/>
      <c r="T164" s="164" t="s">
        <v>2507</v>
      </c>
      <c r="U164" s="9"/>
    </row>
    <row r="165" spans="1:21" ht="18">
      <c r="A165" s="51">
        <v>3</v>
      </c>
      <c r="B165" s="1344" t="s">
        <v>2485</v>
      </c>
      <c r="C165" s="19"/>
      <c r="D165" s="1345">
        <v>32606</v>
      </c>
      <c r="E165" s="1346" t="s">
        <v>25</v>
      </c>
      <c r="F165" s="1347">
        <v>41088</v>
      </c>
      <c r="G165" s="1347" t="s">
        <v>468</v>
      </c>
      <c r="H165" s="162" t="s">
        <v>108</v>
      </c>
      <c r="I165" s="1346">
        <v>1</v>
      </c>
      <c r="J165" s="1348">
        <v>2.34</v>
      </c>
      <c r="K165" s="25"/>
      <c r="L165" s="1349">
        <v>45139</v>
      </c>
      <c r="M165" s="1349">
        <v>45139</v>
      </c>
      <c r="N165" s="16"/>
      <c r="O165" s="162"/>
      <c r="P165" s="16"/>
      <c r="Q165" s="16"/>
      <c r="R165" s="165"/>
      <c r="S165" s="164"/>
      <c r="T165" s="164" t="s">
        <v>2507</v>
      </c>
      <c r="U165" s="9"/>
    </row>
    <row r="166" spans="1:21" ht="18">
      <c r="A166" s="51">
        <v>4</v>
      </c>
      <c r="B166" s="1344" t="s">
        <v>2486</v>
      </c>
      <c r="C166" s="28"/>
      <c r="D166" s="1345">
        <v>33772</v>
      </c>
      <c r="E166" s="1346" t="s">
        <v>25</v>
      </c>
      <c r="F166" s="1347">
        <v>41816</v>
      </c>
      <c r="G166" s="1347" t="s">
        <v>468</v>
      </c>
      <c r="H166" s="162" t="s">
        <v>108</v>
      </c>
      <c r="I166" s="1346">
        <v>2</v>
      </c>
      <c r="J166" s="1348">
        <v>2.67</v>
      </c>
      <c r="K166" s="25"/>
      <c r="L166" s="1349">
        <v>43800</v>
      </c>
      <c r="M166" s="1349">
        <v>43800</v>
      </c>
      <c r="N166" s="16"/>
      <c r="O166" s="162"/>
      <c r="P166" s="16"/>
      <c r="Q166" s="16"/>
      <c r="R166" s="165"/>
      <c r="S166" s="164"/>
      <c r="T166" s="164" t="s">
        <v>2507</v>
      </c>
      <c r="U166" s="9"/>
    </row>
    <row r="167" spans="1:21">
      <c r="A167" s="51"/>
      <c r="B167" s="793" t="s">
        <v>577</v>
      </c>
      <c r="C167" s="47"/>
      <c r="D167" s="48"/>
      <c r="E167" s="47"/>
      <c r="F167" s="47"/>
      <c r="G167" s="1508"/>
      <c r="H167" s="49"/>
      <c r="I167" s="50"/>
      <c r="J167" s="47"/>
      <c r="K167" s="47"/>
      <c r="L167" s="47"/>
      <c r="M167" s="50"/>
      <c r="N167" s="1478"/>
      <c r="O167" s="51"/>
      <c r="P167" s="51"/>
      <c r="Q167" s="51"/>
      <c r="R167" s="51"/>
      <c r="S167" s="51"/>
      <c r="T167" s="1534"/>
      <c r="U167" s="47"/>
    </row>
    <row r="168" spans="1:21">
      <c r="A168" s="51"/>
      <c r="B168" s="44" t="s">
        <v>183</v>
      </c>
      <c r="C168" s="47"/>
      <c r="D168" s="48"/>
      <c r="E168" s="47"/>
      <c r="F168" s="47"/>
      <c r="G168" s="1508"/>
      <c r="H168" s="49"/>
      <c r="I168" s="50"/>
      <c r="J168" s="47"/>
      <c r="K168" s="47"/>
      <c r="L168" s="47"/>
      <c r="M168" s="50"/>
      <c r="N168" s="1478"/>
      <c r="O168" s="51"/>
      <c r="P168" s="51"/>
      <c r="Q168" s="51"/>
      <c r="R168" s="51"/>
      <c r="S168" s="51"/>
      <c r="T168" s="1534"/>
      <c r="U168" s="47"/>
    </row>
    <row r="169" spans="1:21" ht="38.25">
      <c r="A169" s="51">
        <v>1</v>
      </c>
      <c r="B169" s="156" t="s">
        <v>525</v>
      </c>
      <c r="C169" s="156" t="s">
        <v>526</v>
      </c>
      <c r="D169" s="156"/>
      <c r="E169" s="156" t="s">
        <v>527</v>
      </c>
      <c r="F169" s="156" t="s">
        <v>501</v>
      </c>
      <c r="G169" s="1509" t="s">
        <v>500</v>
      </c>
      <c r="H169" s="1490" t="s">
        <v>28</v>
      </c>
      <c r="I169" s="1491">
        <v>8</v>
      </c>
      <c r="J169" s="1492">
        <v>4.6500000000000004</v>
      </c>
      <c r="K169" s="1492"/>
      <c r="L169" s="1448" t="s">
        <v>115</v>
      </c>
      <c r="M169" s="1448" t="s">
        <v>115</v>
      </c>
      <c r="N169" s="1414" t="s">
        <v>528</v>
      </c>
      <c r="O169" s="1491" t="s">
        <v>31</v>
      </c>
      <c r="P169" s="1491">
        <v>3</v>
      </c>
      <c r="Q169" s="1492">
        <v>4.68</v>
      </c>
      <c r="R169" s="1492"/>
      <c r="S169" s="143" t="s">
        <v>33</v>
      </c>
      <c r="T169" s="1448" t="s">
        <v>115</v>
      </c>
      <c r="U169" s="47"/>
    </row>
    <row r="170" spans="1:21" ht="25.5">
      <c r="A170" s="51">
        <v>2</v>
      </c>
      <c r="B170" s="156" t="s">
        <v>529</v>
      </c>
      <c r="C170" s="156"/>
      <c r="D170" s="1532">
        <v>26216</v>
      </c>
      <c r="E170" s="156" t="s">
        <v>530</v>
      </c>
      <c r="F170" s="156" t="s">
        <v>400</v>
      </c>
      <c r="G170" s="1509" t="s">
        <v>531</v>
      </c>
      <c r="H170" s="1490" t="s">
        <v>28</v>
      </c>
      <c r="I170" s="1493">
        <v>9</v>
      </c>
      <c r="J170" s="1493">
        <v>4.9800000000000004</v>
      </c>
      <c r="K170" s="1493">
        <v>0.3</v>
      </c>
      <c r="L170" s="1494" t="s">
        <v>74</v>
      </c>
      <c r="M170" s="1494" t="s">
        <v>74</v>
      </c>
      <c r="N170" s="1414" t="s">
        <v>532</v>
      </c>
      <c r="O170" s="1491" t="s">
        <v>31</v>
      </c>
      <c r="P170" s="1491">
        <v>5</v>
      </c>
      <c r="Q170" s="1492">
        <v>5.36</v>
      </c>
      <c r="R170" s="1491"/>
      <c r="S170" s="143" t="s">
        <v>33</v>
      </c>
      <c r="T170" s="17" t="s">
        <v>33</v>
      </c>
      <c r="U170" s="47"/>
    </row>
    <row r="171" spans="1:21" ht="25.5">
      <c r="A171" s="51">
        <v>3</v>
      </c>
      <c r="B171" s="156" t="s">
        <v>533</v>
      </c>
      <c r="C171" s="156"/>
      <c r="D171" s="156" t="s">
        <v>534</v>
      </c>
      <c r="E171" s="156" t="s">
        <v>457</v>
      </c>
      <c r="F171" s="156" t="s">
        <v>385</v>
      </c>
      <c r="G171" s="1509" t="s">
        <v>535</v>
      </c>
      <c r="H171" s="1490" t="s">
        <v>28</v>
      </c>
      <c r="I171" s="1493">
        <v>9</v>
      </c>
      <c r="J171" s="1493">
        <v>4.9800000000000004</v>
      </c>
      <c r="K171" s="1493">
        <v>0.25</v>
      </c>
      <c r="L171" s="1494" t="s">
        <v>503</v>
      </c>
      <c r="M171" s="1494" t="s">
        <v>503</v>
      </c>
      <c r="N171" s="1414" t="s">
        <v>536</v>
      </c>
      <c r="O171" s="1491" t="s">
        <v>31</v>
      </c>
      <c r="P171" s="1491">
        <v>5</v>
      </c>
      <c r="Q171" s="1492">
        <v>5.36</v>
      </c>
      <c r="R171" s="1492"/>
      <c r="S171" s="143" t="s">
        <v>33</v>
      </c>
      <c r="T171" s="17" t="s">
        <v>33</v>
      </c>
      <c r="U171" s="47"/>
    </row>
    <row r="172" spans="1:21" ht="25.5">
      <c r="A172" s="51">
        <v>4</v>
      </c>
      <c r="B172" s="156" t="s">
        <v>537</v>
      </c>
      <c r="C172" s="156" t="s">
        <v>538</v>
      </c>
      <c r="D172" s="156"/>
      <c r="E172" s="156" t="s">
        <v>539</v>
      </c>
      <c r="F172" s="156" t="s">
        <v>420</v>
      </c>
      <c r="G172" s="1509" t="s">
        <v>540</v>
      </c>
      <c r="H172" s="1490" t="s">
        <v>28</v>
      </c>
      <c r="I172" s="1493">
        <v>9</v>
      </c>
      <c r="J172" s="1493">
        <v>4.9800000000000004</v>
      </c>
      <c r="K172" s="1493"/>
      <c r="L172" s="1494" t="s">
        <v>38</v>
      </c>
      <c r="M172" s="1494" t="s">
        <v>38</v>
      </c>
      <c r="N172" s="1414" t="s">
        <v>541</v>
      </c>
      <c r="O172" s="1491" t="s">
        <v>31</v>
      </c>
      <c r="P172" s="1491">
        <v>4</v>
      </c>
      <c r="Q172" s="1492">
        <v>5.0199999999999996</v>
      </c>
      <c r="R172" s="1492"/>
      <c r="S172" s="143" t="s">
        <v>33</v>
      </c>
      <c r="T172" s="1494" t="s">
        <v>38</v>
      </c>
      <c r="U172" s="47"/>
    </row>
    <row r="173" spans="1:21" ht="25.5">
      <c r="A173" s="51">
        <v>5</v>
      </c>
      <c r="B173" s="156" t="s">
        <v>542</v>
      </c>
      <c r="C173" s="156"/>
      <c r="D173" s="156" t="s">
        <v>543</v>
      </c>
      <c r="E173" s="156" t="s">
        <v>539</v>
      </c>
      <c r="F173" s="156" t="s">
        <v>385</v>
      </c>
      <c r="G173" s="1509" t="s">
        <v>544</v>
      </c>
      <c r="H173" s="1490" t="s">
        <v>28</v>
      </c>
      <c r="I173" s="1493">
        <v>9</v>
      </c>
      <c r="J173" s="1493">
        <v>4.9800000000000004</v>
      </c>
      <c r="K173" s="1493"/>
      <c r="L173" s="1494" t="s">
        <v>85</v>
      </c>
      <c r="M173" s="1494" t="s">
        <v>85</v>
      </c>
      <c r="N173" s="1414" t="s">
        <v>545</v>
      </c>
      <c r="O173" s="1491" t="s">
        <v>31</v>
      </c>
      <c r="P173" s="1491">
        <v>4</v>
      </c>
      <c r="Q173" s="1492">
        <v>5.0199999999999996</v>
      </c>
      <c r="R173" s="1492"/>
      <c r="S173" s="143" t="s">
        <v>33</v>
      </c>
      <c r="T173" s="1494" t="s">
        <v>85</v>
      </c>
      <c r="U173" s="47"/>
    </row>
    <row r="174" spans="1:21" ht="25.5">
      <c r="A174" s="51">
        <v>6</v>
      </c>
      <c r="B174" s="156" t="s">
        <v>546</v>
      </c>
      <c r="C174" s="156"/>
      <c r="D174" s="156" t="s">
        <v>547</v>
      </c>
      <c r="E174" s="156" t="s">
        <v>548</v>
      </c>
      <c r="F174" s="156" t="s">
        <v>451</v>
      </c>
      <c r="G174" s="1509" t="s">
        <v>540</v>
      </c>
      <c r="H174" s="1490" t="s">
        <v>28</v>
      </c>
      <c r="I174" s="1493">
        <v>9</v>
      </c>
      <c r="J174" s="1493">
        <v>4.9800000000000004</v>
      </c>
      <c r="K174" s="1493"/>
      <c r="L174" s="1494" t="s">
        <v>85</v>
      </c>
      <c r="M174" s="1494" t="s">
        <v>85</v>
      </c>
      <c r="N174" s="1414" t="s">
        <v>541</v>
      </c>
      <c r="O174" s="1491" t="s">
        <v>31</v>
      </c>
      <c r="P174" s="1491">
        <v>4</v>
      </c>
      <c r="Q174" s="1492">
        <v>5.0199999999999996</v>
      </c>
      <c r="R174" s="1492"/>
      <c r="S174" s="143" t="s">
        <v>33</v>
      </c>
      <c r="T174" s="1494" t="s">
        <v>85</v>
      </c>
      <c r="U174" s="47"/>
    </row>
    <row r="175" spans="1:21" ht="38.25">
      <c r="A175" s="51">
        <v>7</v>
      </c>
      <c r="B175" s="156" t="s">
        <v>549</v>
      </c>
      <c r="C175" s="156" t="s">
        <v>550</v>
      </c>
      <c r="D175" s="156"/>
      <c r="E175" s="156" t="s">
        <v>551</v>
      </c>
      <c r="F175" s="156" t="s">
        <v>375</v>
      </c>
      <c r="G175" s="1509" t="s">
        <v>552</v>
      </c>
      <c r="H175" s="1490" t="s">
        <v>28</v>
      </c>
      <c r="I175" s="1493">
        <v>8</v>
      </c>
      <c r="J175" s="1493">
        <v>4.6500000000000004</v>
      </c>
      <c r="K175" s="1493"/>
      <c r="L175" s="1494" t="s">
        <v>553</v>
      </c>
      <c r="M175" s="1494" t="s">
        <v>553</v>
      </c>
      <c r="N175" s="1414" t="s">
        <v>554</v>
      </c>
      <c r="O175" s="1491" t="s">
        <v>31</v>
      </c>
      <c r="P175" s="1491">
        <v>3</v>
      </c>
      <c r="Q175" s="1492">
        <v>4.68</v>
      </c>
      <c r="R175" s="1495"/>
      <c r="S175" s="143" t="s">
        <v>33</v>
      </c>
      <c r="T175" s="1494" t="s">
        <v>553</v>
      </c>
      <c r="U175" s="47"/>
    </row>
    <row r="176" spans="1:21" ht="25.5">
      <c r="A176" s="51">
        <v>8</v>
      </c>
      <c r="B176" s="156" t="s">
        <v>555</v>
      </c>
      <c r="C176" s="156"/>
      <c r="D176" s="1496" t="s">
        <v>2515</v>
      </c>
      <c r="E176" s="156" t="s">
        <v>556</v>
      </c>
      <c r="F176" s="156" t="s">
        <v>385</v>
      </c>
      <c r="G176" s="1509" t="s">
        <v>540</v>
      </c>
      <c r="H176" s="1490" t="s">
        <v>28</v>
      </c>
      <c r="I176" s="1493">
        <v>9</v>
      </c>
      <c r="J176" s="1493">
        <v>4.9800000000000004</v>
      </c>
      <c r="K176" s="1493"/>
      <c r="L176" s="1494" t="s">
        <v>190</v>
      </c>
      <c r="M176" s="1494" t="s">
        <v>190</v>
      </c>
      <c r="N176" s="1414" t="s">
        <v>541</v>
      </c>
      <c r="O176" s="1491" t="s">
        <v>31</v>
      </c>
      <c r="P176" s="1491">
        <v>4</v>
      </c>
      <c r="Q176" s="1492">
        <v>5.0199999999999996</v>
      </c>
      <c r="R176" s="1491"/>
      <c r="S176" s="143" t="s">
        <v>33</v>
      </c>
      <c r="T176" s="1494" t="s">
        <v>190</v>
      </c>
      <c r="U176" s="47"/>
    </row>
    <row r="177" spans="1:21" ht="25.5">
      <c r="A177" s="51">
        <v>9</v>
      </c>
      <c r="B177" s="156" t="s">
        <v>557</v>
      </c>
      <c r="C177" s="156"/>
      <c r="D177" s="156" t="s">
        <v>558</v>
      </c>
      <c r="E177" s="156" t="s">
        <v>559</v>
      </c>
      <c r="F177" s="156" t="s">
        <v>420</v>
      </c>
      <c r="G177" s="1509" t="s">
        <v>560</v>
      </c>
      <c r="H177" s="1490" t="s">
        <v>28</v>
      </c>
      <c r="I177" s="1493">
        <v>9</v>
      </c>
      <c r="J177" s="1493">
        <v>4.9800000000000004</v>
      </c>
      <c r="K177" s="1493">
        <v>0.25</v>
      </c>
      <c r="L177" s="1494" t="s">
        <v>190</v>
      </c>
      <c r="M177" s="1494" t="s">
        <v>190</v>
      </c>
      <c r="N177" s="1414" t="s">
        <v>561</v>
      </c>
      <c r="O177" s="1491" t="s">
        <v>31</v>
      </c>
      <c r="P177" s="1491">
        <v>5</v>
      </c>
      <c r="Q177" s="1492">
        <v>5.36</v>
      </c>
      <c r="R177" s="1491"/>
      <c r="S177" s="143" t="s">
        <v>33</v>
      </c>
      <c r="T177" s="17" t="s">
        <v>33</v>
      </c>
      <c r="U177" s="47"/>
    </row>
    <row r="178" spans="1:21">
      <c r="A178" s="51">
        <v>10</v>
      </c>
      <c r="B178" s="156" t="s">
        <v>562</v>
      </c>
      <c r="C178" s="156"/>
      <c r="D178" s="156" t="s">
        <v>563</v>
      </c>
      <c r="E178" s="156" t="s">
        <v>564</v>
      </c>
      <c r="F178" s="156" t="s">
        <v>420</v>
      </c>
      <c r="G178" s="1509" t="s">
        <v>415</v>
      </c>
      <c r="H178" s="1490" t="s">
        <v>565</v>
      </c>
      <c r="I178" s="1493">
        <v>6</v>
      </c>
      <c r="J178" s="1493">
        <v>3.99</v>
      </c>
      <c r="K178" s="1491"/>
      <c r="L178" s="1494" t="s">
        <v>38</v>
      </c>
      <c r="M178" s="1494" t="s">
        <v>38</v>
      </c>
      <c r="N178" s="1414" t="s">
        <v>566</v>
      </c>
      <c r="O178" s="1491" t="s">
        <v>31</v>
      </c>
      <c r="P178" s="1491">
        <v>1</v>
      </c>
      <c r="Q178" s="1492">
        <v>4</v>
      </c>
      <c r="R178" s="1491"/>
      <c r="S178" s="143" t="s">
        <v>33</v>
      </c>
      <c r="T178" s="1494" t="s">
        <v>38</v>
      </c>
      <c r="U178" s="47"/>
    </row>
    <row r="179" spans="1:21" s="1" customFormat="1" ht="25.5">
      <c r="A179" s="1498">
        <v>11</v>
      </c>
      <c r="B179" s="156" t="s">
        <v>567</v>
      </c>
      <c r="C179" s="156"/>
      <c r="D179" s="156" t="s">
        <v>568</v>
      </c>
      <c r="E179" s="156" t="s">
        <v>569</v>
      </c>
      <c r="F179" s="156" t="s">
        <v>446</v>
      </c>
      <c r="G179" s="158" t="s">
        <v>552</v>
      </c>
      <c r="H179" s="1490" t="str">
        <f>H178</f>
        <v>V07.04.11</v>
      </c>
      <c r="I179" s="1493">
        <v>7</v>
      </c>
      <c r="J179" s="1493">
        <v>4.32</v>
      </c>
      <c r="K179" s="1491"/>
      <c r="L179" s="1499" t="s">
        <v>503</v>
      </c>
      <c r="M179" s="1499" t="s">
        <v>503</v>
      </c>
      <c r="N179" s="1414" t="s">
        <v>554</v>
      </c>
      <c r="O179" s="1491" t="s">
        <v>31</v>
      </c>
      <c r="P179" s="1491">
        <v>2</v>
      </c>
      <c r="Q179" s="1492">
        <v>4.34</v>
      </c>
      <c r="R179" s="1491"/>
      <c r="S179" s="143" t="s">
        <v>33</v>
      </c>
      <c r="T179" s="1499" t="s">
        <v>503</v>
      </c>
      <c r="U179" s="1500"/>
    </row>
    <row r="180" spans="1:21" s="1" customFormat="1" ht="25.5">
      <c r="A180" s="1498">
        <v>12</v>
      </c>
      <c r="B180" s="156" t="s">
        <v>570</v>
      </c>
      <c r="C180" s="156"/>
      <c r="D180" s="1496" t="s">
        <v>2516</v>
      </c>
      <c r="E180" s="156" t="s">
        <v>571</v>
      </c>
      <c r="F180" s="156" t="s">
        <v>385</v>
      </c>
      <c r="G180" s="158" t="s">
        <v>500</v>
      </c>
      <c r="H180" s="1490" t="str">
        <f>H179</f>
        <v>V07.04.11</v>
      </c>
      <c r="I180" s="1493">
        <v>7</v>
      </c>
      <c r="J180" s="1493">
        <v>4.32</v>
      </c>
      <c r="K180" s="1491"/>
      <c r="L180" s="1494" t="s">
        <v>402</v>
      </c>
      <c r="M180" s="1494" t="s">
        <v>402</v>
      </c>
      <c r="N180" s="1414" t="s">
        <v>528</v>
      </c>
      <c r="O180" s="1491" t="s">
        <v>31</v>
      </c>
      <c r="P180" s="1491">
        <v>2</v>
      </c>
      <c r="Q180" s="1492">
        <v>4.34</v>
      </c>
      <c r="R180" s="1491"/>
      <c r="S180" s="143" t="s">
        <v>33</v>
      </c>
      <c r="T180" s="1494" t="s">
        <v>402</v>
      </c>
      <c r="U180" s="1500"/>
    </row>
    <row r="181" spans="1:21" s="1" customFormat="1" ht="25.5">
      <c r="A181" s="1498">
        <v>13</v>
      </c>
      <c r="B181" s="156" t="s">
        <v>572</v>
      </c>
      <c r="C181" s="156"/>
      <c r="D181" s="1496" t="s">
        <v>2517</v>
      </c>
      <c r="E181" s="156" t="s">
        <v>569</v>
      </c>
      <c r="F181" s="156" t="s">
        <v>446</v>
      </c>
      <c r="G181" s="158" t="s">
        <v>465</v>
      </c>
      <c r="H181" s="1490" t="str">
        <f>H180</f>
        <v>V07.04.11</v>
      </c>
      <c r="I181" s="1493">
        <v>8</v>
      </c>
      <c r="J181" s="1493">
        <v>4.6500000000000004</v>
      </c>
      <c r="K181" s="1491"/>
      <c r="L181" s="1494" t="s">
        <v>94</v>
      </c>
      <c r="M181" s="1494" t="s">
        <v>94</v>
      </c>
      <c r="N181" s="1414" t="s">
        <v>573</v>
      </c>
      <c r="O181" s="1491" t="s">
        <v>31</v>
      </c>
      <c r="P181" s="1491">
        <v>3</v>
      </c>
      <c r="Q181" s="1492">
        <v>4.68</v>
      </c>
      <c r="R181" s="1491"/>
      <c r="S181" s="143" t="s">
        <v>33</v>
      </c>
      <c r="T181" s="1494" t="s">
        <v>94</v>
      </c>
      <c r="U181" s="1500"/>
    </row>
    <row r="182" spans="1:21" s="1" customFormat="1" ht="25.5">
      <c r="A182" s="1498">
        <v>14</v>
      </c>
      <c r="B182" s="156" t="s">
        <v>574</v>
      </c>
      <c r="C182" s="156"/>
      <c r="D182" s="156" t="s">
        <v>575</v>
      </c>
      <c r="E182" s="156" t="s">
        <v>576</v>
      </c>
      <c r="F182" s="156" t="s">
        <v>406</v>
      </c>
      <c r="G182" s="158" t="s">
        <v>465</v>
      </c>
      <c r="H182" s="1490" t="str">
        <f>H181</f>
        <v>V07.04.11</v>
      </c>
      <c r="I182" s="1493">
        <v>8</v>
      </c>
      <c r="J182" s="1493">
        <v>4.6500000000000004</v>
      </c>
      <c r="K182" s="1491"/>
      <c r="L182" s="1499" t="s">
        <v>85</v>
      </c>
      <c r="M182" s="1499" t="s">
        <v>85</v>
      </c>
      <c r="N182" s="1414" t="s">
        <v>573</v>
      </c>
      <c r="O182" s="1491" t="s">
        <v>31</v>
      </c>
      <c r="P182" s="1491">
        <v>3</v>
      </c>
      <c r="Q182" s="1492">
        <v>4.68</v>
      </c>
      <c r="R182" s="1491"/>
      <c r="S182" s="143" t="s">
        <v>33</v>
      </c>
      <c r="T182" s="1499" t="s">
        <v>85</v>
      </c>
      <c r="U182" s="1500"/>
    </row>
    <row r="183" spans="1:21">
      <c r="A183" s="51"/>
      <c r="B183" s="893" t="s">
        <v>274</v>
      </c>
      <c r="C183" s="156"/>
      <c r="D183" s="156"/>
      <c r="E183" s="156"/>
      <c r="F183" s="156"/>
      <c r="G183" s="1509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8"/>
      <c r="T183" s="158"/>
      <c r="U183" s="47"/>
    </row>
    <row r="184" spans="1:21">
      <c r="A184" s="51">
        <v>1</v>
      </c>
      <c r="B184" s="894" t="s">
        <v>2301</v>
      </c>
      <c r="C184" s="895"/>
      <c r="D184" s="896">
        <v>34145</v>
      </c>
      <c r="E184" s="897" t="s">
        <v>457</v>
      </c>
      <c r="F184" s="898" t="s">
        <v>1571</v>
      </c>
      <c r="G184" s="1201" t="s">
        <v>491</v>
      </c>
      <c r="H184" s="894" t="s">
        <v>2302</v>
      </c>
      <c r="I184" s="899">
        <v>2</v>
      </c>
      <c r="J184" s="899">
        <v>2.67</v>
      </c>
      <c r="K184" s="162"/>
      <c r="L184" s="900" t="s">
        <v>429</v>
      </c>
      <c r="M184" s="900" t="s">
        <v>429</v>
      </c>
      <c r="N184" s="895"/>
      <c r="O184" s="901"/>
      <c r="P184" s="899"/>
      <c r="Q184" s="899"/>
      <c r="R184" s="162"/>
      <c r="S184" s="1534" t="s">
        <v>2507</v>
      </c>
      <c r="T184" s="1534" t="s">
        <v>2507</v>
      </c>
      <c r="U184" s="47"/>
    </row>
    <row r="185" spans="1:21">
      <c r="A185" s="51"/>
      <c r="B185" s="793" t="s">
        <v>643</v>
      </c>
      <c r="C185" s="47"/>
      <c r="D185" s="48"/>
      <c r="E185" s="47"/>
      <c r="F185" s="47"/>
      <c r="G185" s="1508"/>
      <c r="H185" s="49"/>
      <c r="I185" s="50"/>
      <c r="J185" s="47"/>
      <c r="K185" s="47"/>
      <c r="L185" s="47"/>
      <c r="M185" s="50"/>
      <c r="N185" s="1478"/>
      <c r="O185" s="51"/>
      <c r="P185" s="51"/>
      <c r="Q185" s="51"/>
      <c r="R185" s="51"/>
      <c r="S185" s="51"/>
      <c r="T185" s="1534"/>
      <c r="U185" s="47"/>
    </row>
    <row r="186" spans="1:21">
      <c r="A186" s="51"/>
      <c r="B186" s="793" t="s">
        <v>2251</v>
      </c>
      <c r="C186" s="47"/>
      <c r="D186" s="48"/>
      <c r="E186" s="47"/>
      <c r="F186" s="47"/>
      <c r="G186" s="1508"/>
      <c r="H186" s="49"/>
      <c r="I186" s="50"/>
      <c r="J186" s="47"/>
      <c r="K186" s="47"/>
      <c r="L186" s="47"/>
      <c r="M186" s="50"/>
      <c r="N186" s="1478"/>
      <c r="O186" s="51"/>
      <c r="P186" s="51"/>
      <c r="Q186" s="51"/>
      <c r="R186" s="51"/>
      <c r="S186" s="51"/>
      <c r="T186" s="1534"/>
      <c r="U186" s="47"/>
    </row>
    <row r="187" spans="1:21" customFormat="1" ht="39" customHeight="1">
      <c r="A187" s="89">
        <v>1</v>
      </c>
      <c r="B187" s="769" t="s">
        <v>2241</v>
      </c>
      <c r="C187" s="770" t="s">
        <v>2242</v>
      </c>
      <c r="D187" s="771"/>
      <c r="E187" s="772" t="s">
        <v>632</v>
      </c>
      <c r="F187" s="773" t="s">
        <v>2243</v>
      </c>
      <c r="G187" s="1514" t="s">
        <v>292</v>
      </c>
      <c r="H187" s="774" t="s">
        <v>119</v>
      </c>
      <c r="I187" s="775">
        <v>4</v>
      </c>
      <c r="J187" s="776">
        <v>5.0199999999999996</v>
      </c>
      <c r="K187" s="777"/>
      <c r="L187" s="777" t="s">
        <v>2244</v>
      </c>
      <c r="M187" s="777" t="s">
        <v>2244</v>
      </c>
      <c r="N187" s="774"/>
      <c r="O187" s="774" t="s">
        <v>122</v>
      </c>
      <c r="P187" s="774">
        <v>3</v>
      </c>
      <c r="Q187" s="778">
        <v>5.08</v>
      </c>
      <c r="R187" s="778"/>
      <c r="S187" s="777" t="s">
        <v>33</v>
      </c>
      <c r="T187" s="779" t="s">
        <v>235</v>
      </c>
    </row>
    <row r="188" spans="1:21">
      <c r="A188" s="51"/>
      <c r="B188" s="793" t="s">
        <v>183</v>
      </c>
      <c r="C188" s="47"/>
      <c r="D188" s="48"/>
      <c r="E188" s="47"/>
      <c r="F188" s="47"/>
      <c r="G188" s="1508"/>
      <c r="H188" s="49"/>
      <c r="I188" s="50"/>
      <c r="J188" s="47"/>
      <c r="K188" s="47"/>
      <c r="L188" s="47"/>
      <c r="M188" s="50"/>
      <c r="N188" s="1478"/>
      <c r="O188" s="51"/>
      <c r="P188" s="51"/>
      <c r="Q188" s="51"/>
      <c r="R188" s="51"/>
      <c r="S188" s="51"/>
      <c r="T188" s="1534"/>
      <c r="U188" s="47"/>
    </row>
    <row r="189" spans="1:21">
      <c r="A189" s="51">
        <v>1</v>
      </c>
      <c r="B189" s="796" t="s">
        <v>578</v>
      </c>
      <c r="C189" s="169"/>
      <c r="D189" s="170" t="s">
        <v>579</v>
      </c>
      <c r="E189" s="171" t="s">
        <v>25</v>
      </c>
      <c r="F189" s="172" t="s">
        <v>580</v>
      </c>
      <c r="G189" s="1202" t="s">
        <v>505</v>
      </c>
      <c r="H189" s="173" t="s">
        <v>28</v>
      </c>
      <c r="I189" s="173">
        <v>9</v>
      </c>
      <c r="J189" s="174">
        <v>4.9800000000000004</v>
      </c>
      <c r="K189" s="175" t="s">
        <v>581</v>
      </c>
      <c r="L189" s="176" t="s">
        <v>185</v>
      </c>
      <c r="M189" s="176" t="s">
        <v>185</v>
      </c>
      <c r="N189" s="1479" t="s">
        <v>532</v>
      </c>
      <c r="O189" s="173" t="s">
        <v>31</v>
      </c>
      <c r="P189" s="173">
        <v>6</v>
      </c>
      <c r="Q189" s="174">
        <v>5.7</v>
      </c>
      <c r="R189" s="177"/>
      <c r="S189" s="175" t="s">
        <v>33</v>
      </c>
      <c r="T189" s="1479" t="s">
        <v>33</v>
      </c>
      <c r="U189" s="47"/>
    </row>
    <row r="190" spans="1:21">
      <c r="A190" s="51">
        <v>2</v>
      </c>
      <c r="B190" s="796" t="s">
        <v>582</v>
      </c>
      <c r="C190" s="169" t="s">
        <v>583</v>
      </c>
      <c r="D190" s="170"/>
      <c r="E190" s="171" t="s">
        <v>25</v>
      </c>
      <c r="F190" s="172" t="s">
        <v>584</v>
      </c>
      <c r="G190" s="1202" t="s">
        <v>505</v>
      </c>
      <c r="H190" s="173" t="s">
        <v>28</v>
      </c>
      <c r="I190" s="178">
        <v>9</v>
      </c>
      <c r="J190" s="179">
        <v>4.9800000000000004</v>
      </c>
      <c r="K190" s="175" t="s">
        <v>581</v>
      </c>
      <c r="L190" s="176" t="s">
        <v>184</v>
      </c>
      <c r="M190" s="176" t="s">
        <v>184</v>
      </c>
      <c r="N190" s="1479" t="s">
        <v>532</v>
      </c>
      <c r="O190" s="173" t="s">
        <v>31</v>
      </c>
      <c r="P190" s="173">
        <v>6</v>
      </c>
      <c r="Q190" s="174">
        <v>5.7</v>
      </c>
      <c r="R190" s="177"/>
      <c r="S190" s="175" t="s">
        <v>33</v>
      </c>
      <c r="T190" s="1479" t="s">
        <v>33</v>
      </c>
      <c r="U190" s="47"/>
    </row>
    <row r="191" spans="1:21">
      <c r="A191" s="51">
        <v>3</v>
      </c>
      <c r="B191" s="796" t="s">
        <v>585</v>
      </c>
      <c r="C191" s="176"/>
      <c r="D191" s="169" t="s">
        <v>586</v>
      </c>
      <c r="E191" s="171" t="s">
        <v>25</v>
      </c>
      <c r="F191" s="172" t="s">
        <v>587</v>
      </c>
      <c r="G191" s="1202" t="s">
        <v>588</v>
      </c>
      <c r="H191" s="173" t="s">
        <v>28</v>
      </c>
      <c r="I191" s="178">
        <v>9</v>
      </c>
      <c r="J191" s="179">
        <v>4.9800000000000004</v>
      </c>
      <c r="K191" s="180"/>
      <c r="L191" s="176" t="s">
        <v>160</v>
      </c>
      <c r="M191" s="176" t="s">
        <v>160</v>
      </c>
      <c r="N191" s="1479" t="s">
        <v>589</v>
      </c>
      <c r="O191" s="173" t="s">
        <v>31</v>
      </c>
      <c r="P191" s="173">
        <v>4</v>
      </c>
      <c r="Q191" s="174">
        <v>5.0199999999999996</v>
      </c>
      <c r="R191" s="177"/>
      <c r="S191" s="175" t="s">
        <v>33</v>
      </c>
      <c r="T191" s="1479" t="s">
        <v>160</v>
      </c>
      <c r="U191" s="47"/>
    </row>
    <row r="192" spans="1:21">
      <c r="A192" s="51">
        <v>4</v>
      </c>
      <c r="B192" s="796" t="s">
        <v>590</v>
      </c>
      <c r="C192" s="176"/>
      <c r="D192" s="169" t="s">
        <v>591</v>
      </c>
      <c r="E192" s="171" t="s">
        <v>25</v>
      </c>
      <c r="F192" s="172" t="s">
        <v>592</v>
      </c>
      <c r="G192" s="1202" t="s">
        <v>292</v>
      </c>
      <c r="H192" s="173" t="s">
        <v>28</v>
      </c>
      <c r="I192" s="178">
        <v>9</v>
      </c>
      <c r="J192" s="179">
        <v>4.9800000000000004</v>
      </c>
      <c r="K192" s="180"/>
      <c r="L192" s="176" t="s">
        <v>593</v>
      </c>
      <c r="M192" s="176" t="s">
        <v>593</v>
      </c>
      <c r="N192" s="1479" t="s">
        <v>545</v>
      </c>
      <c r="O192" s="173" t="s">
        <v>31</v>
      </c>
      <c r="P192" s="173">
        <v>4</v>
      </c>
      <c r="Q192" s="174">
        <v>5.0199999999999996</v>
      </c>
      <c r="R192" s="177"/>
      <c r="S192" s="175" t="s">
        <v>33</v>
      </c>
      <c r="T192" s="1479" t="s">
        <v>593</v>
      </c>
      <c r="U192" s="47"/>
    </row>
    <row r="193" spans="1:21">
      <c r="A193" s="51">
        <v>5</v>
      </c>
      <c r="B193" s="796" t="s">
        <v>594</v>
      </c>
      <c r="C193" s="169"/>
      <c r="D193" s="170" t="s">
        <v>595</v>
      </c>
      <c r="E193" s="171" t="s">
        <v>25</v>
      </c>
      <c r="F193" s="172" t="s">
        <v>596</v>
      </c>
      <c r="G193" s="1202" t="s">
        <v>292</v>
      </c>
      <c r="H193" s="173" t="s">
        <v>28</v>
      </c>
      <c r="I193" s="178">
        <v>9</v>
      </c>
      <c r="J193" s="179">
        <v>4.9800000000000004</v>
      </c>
      <c r="K193" s="175" t="s">
        <v>299</v>
      </c>
      <c r="L193" s="176" t="s">
        <v>173</v>
      </c>
      <c r="M193" s="176" t="s">
        <v>173</v>
      </c>
      <c r="N193" s="1479" t="s">
        <v>545</v>
      </c>
      <c r="O193" s="173" t="s">
        <v>31</v>
      </c>
      <c r="P193" s="173">
        <v>5</v>
      </c>
      <c r="Q193" s="174">
        <v>5.36</v>
      </c>
      <c r="R193" s="177"/>
      <c r="S193" s="175" t="s">
        <v>33</v>
      </c>
      <c r="T193" s="1479" t="s">
        <v>33</v>
      </c>
      <c r="U193" s="47"/>
    </row>
    <row r="194" spans="1:21">
      <c r="A194" s="51">
        <v>6</v>
      </c>
      <c r="B194" s="796" t="s">
        <v>597</v>
      </c>
      <c r="C194" s="169"/>
      <c r="D194" s="181" t="s">
        <v>598</v>
      </c>
      <c r="E194" s="171" t="s">
        <v>25</v>
      </c>
      <c r="F194" s="182" t="s">
        <v>599</v>
      </c>
      <c r="G194" s="1202" t="s">
        <v>292</v>
      </c>
      <c r="H194" s="178" t="s">
        <v>28</v>
      </c>
      <c r="I194" s="178">
        <v>9</v>
      </c>
      <c r="J194" s="179">
        <v>4.9800000000000004</v>
      </c>
      <c r="K194" s="183"/>
      <c r="L194" s="184" t="s">
        <v>600</v>
      </c>
      <c r="M194" s="184" t="s">
        <v>600</v>
      </c>
      <c r="N194" s="199" t="s">
        <v>545</v>
      </c>
      <c r="O194" s="178" t="s">
        <v>31</v>
      </c>
      <c r="P194" s="178">
        <v>4</v>
      </c>
      <c r="Q194" s="179">
        <v>5.0199999999999996</v>
      </c>
      <c r="R194" s="177"/>
      <c r="S194" s="175" t="s">
        <v>33</v>
      </c>
      <c r="T194" s="183" t="s">
        <v>600</v>
      </c>
      <c r="U194" s="47"/>
    </row>
    <row r="195" spans="1:21">
      <c r="A195" s="51">
        <v>7</v>
      </c>
      <c r="B195" s="796" t="s">
        <v>601</v>
      </c>
      <c r="C195" s="169"/>
      <c r="D195" s="170" t="s">
        <v>602</v>
      </c>
      <c r="E195" s="171" t="s">
        <v>25</v>
      </c>
      <c r="F195" s="172" t="s">
        <v>587</v>
      </c>
      <c r="G195" s="1202" t="s">
        <v>292</v>
      </c>
      <c r="H195" s="173" t="s">
        <v>28</v>
      </c>
      <c r="I195" s="178">
        <v>9</v>
      </c>
      <c r="J195" s="179">
        <v>4.9800000000000004</v>
      </c>
      <c r="K195" s="175"/>
      <c r="L195" s="176" t="s">
        <v>131</v>
      </c>
      <c r="M195" s="176" t="s">
        <v>131</v>
      </c>
      <c r="N195" s="1479" t="s">
        <v>545</v>
      </c>
      <c r="O195" s="173" t="s">
        <v>31</v>
      </c>
      <c r="P195" s="173">
        <v>4</v>
      </c>
      <c r="Q195" s="174">
        <v>5.0199999999999996</v>
      </c>
      <c r="R195" s="177"/>
      <c r="S195" s="175" t="s">
        <v>33</v>
      </c>
      <c r="T195" s="175" t="s">
        <v>131</v>
      </c>
      <c r="U195" s="47"/>
    </row>
    <row r="196" spans="1:21">
      <c r="A196" s="51">
        <v>8</v>
      </c>
      <c r="B196" s="796" t="s">
        <v>603</v>
      </c>
      <c r="C196" s="176"/>
      <c r="D196" s="169" t="s">
        <v>604</v>
      </c>
      <c r="E196" s="171" t="s">
        <v>25</v>
      </c>
      <c r="F196" s="172" t="s">
        <v>605</v>
      </c>
      <c r="G196" s="1202" t="s">
        <v>295</v>
      </c>
      <c r="H196" s="173" t="s">
        <v>28</v>
      </c>
      <c r="I196" s="178">
        <v>8</v>
      </c>
      <c r="J196" s="179">
        <v>4.6500000000000004</v>
      </c>
      <c r="K196" s="180"/>
      <c r="L196" s="176" t="s">
        <v>606</v>
      </c>
      <c r="M196" s="176" t="s">
        <v>606</v>
      </c>
      <c r="N196" s="1479" t="s">
        <v>607</v>
      </c>
      <c r="O196" s="173" t="s">
        <v>31</v>
      </c>
      <c r="P196" s="173">
        <v>3</v>
      </c>
      <c r="Q196" s="174">
        <v>4.68</v>
      </c>
      <c r="R196" s="177"/>
      <c r="S196" s="175" t="s">
        <v>33</v>
      </c>
      <c r="T196" s="175" t="s">
        <v>606</v>
      </c>
      <c r="U196" s="47"/>
    </row>
    <row r="197" spans="1:21">
      <c r="A197" s="51">
        <v>9</v>
      </c>
      <c r="B197" s="796" t="s">
        <v>608</v>
      </c>
      <c r="C197" s="176"/>
      <c r="D197" s="169" t="s">
        <v>609</v>
      </c>
      <c r="E197" s="171" t="s">
        <v>25</v>
      </c>
      <c r="F197" s="172" t="s">
        <v>610</v>
      </c>
      <c r="G197" s="1202" t="s">
        <v>295</v>
      </c>
      <c r="H197" s="173" t="s">
        <v>28</v>
      </c>
      <c r="I197" s="178">
        <v>7</v>
      </c>
      <c r="J197" s="179">
        <v>4.32</v>
      </c>
      <c r="K197" s="175"/>
      <c r="L197" s="176" t="s">
        <v>136</v>
      </c>
      <c r="M197" s="176" t="s">
        <v>136</v>
      </c>
      <c r="N197" s="1479" t="s">
        <v>607</v>
      </c>
      <c r="O197" s="173" t="s">
        <v>31</v>
      </c>
      <c r="P197" s="173">
        <v>2</v>
      </c>
      <c r="Q197" s="174">
        <v>4.34</v>
      </c>
      <c r="R197" s="177"/>
      <c r="S197" s="175" t="s">
        <v>33</v>
      </c>
      <c r="T197" s="175" t="s">
        <v>136</v>
      </c>
      <c r="U197" s="47"/>
    </row>
    <row r="198" spans="1:21" ht="18">
      <c r="A198" s="51">
        <v>10</v>
      </c>
      <c r="B198" s="796" t="s">
        <v>611</v>
      </c>
      <c r="C198" s="176"/>
      <c r="D198" s="185" t="s">
        <v>612</v>
      </c>
      <c r="E198" s="171" t="s">
        <v>25</v>
      </c>
      <c r="F198" s="185" t="s">
        <v>613</v>
      </c>
      <c r="G198" s="1202" t="s">
        <v>295</v>
      </c>
      <c r="H198" s="173" t="s">
        <v>28</v>
      </c>
      <c r="I198" s="178">
        <v>6</v>
      </c>
      <c r="J198" s="179">
        <v>3.99</v>
      </c>
      <c r="K198" s="175"/>
      <c r="L198" s="176" t="s">
        <v>160</v>
      </c>
      <c r="M198" s="176" t="s">
        <v>160</v>
      </c>
      <c r="N198" s="1479" t="s">
        <v>607</v>
      </c>
      <c r="O198" s="173" t="s">
        <v>31</v>
      </c>
      <c r="P198" s="173">
        <v>1</v>
      </c>
      <c r="Q198" s="174">
        <v>4</v>
      </c>
      <c r="R198" s="177"/>
      <c r="S198" s="175" t="s">
        <v>33</v>
      </c>
      <c r="T198" s="175" t="s">
        <v>160</v>
      </c>
      <c r="U198" s="187"/>
    </row>
    <row r="199" spans="1:21" ht="18">
      <c r="A199" s="51">
        <v>11</v>
      </c>
      <c r="B199" s="796" t="s">
        <v>614</v>
      </c>
      <c r="C199" s="176"/>
      <c r="D199" s="169" t="s">
        <v>615</v>
      </c>
      <c r="E199" s="171" t="s">
        <v>25</v>
      </c>
      <c r="F199" s="172" t="s">
        <v>580</v>
      </c>
      <c r="G199" s="1202" t="s">
        <v>432</v>
      </c>
      <c r="H199" s="173" t="s">
        <v>28</v>
      </c>
      <c r="I199" s="178">
        <v>9</v>
      </c>
      <c r="J199" s="179">
        <v>4.9800000000000004</v>
      </c>
      <c r="K199" s="175"/>
      <c r="L199" s="176" t="s">
        <v>616</v>
      </c>
      <c r="M199" s="176" t="s">
        <v>616</v>
      </c>
      <c r="N199" s="1479" t="s">
        <v>573</v>
      </c>
      <c r="O199" s="173" t="s">
        <v>31</v>
      </c>
      <c r="P199" s="173">
        <v>4</v>
      </c>
      <c r="Q199" s="174">
        <v>5.0199999999999996</v>
      </c>
      <c r="R199" s="177"/>
      <c r="S199" s="175" t="s">
        <v>33</v>
      </c>
      <c r="T199" s="175" t="s">
        <v>616</v>
      </c>
      <c r="U199" s="187"/>
    </row>
    <row r="200" spans="1:21" ht="18">
      <c r="A200" s="51">
        <v>12</v>
      </c>
      <c r="B200" s="796" t="s">
        <v>617</v>
      </c>
      <c r="C200" s="176"/>
      <c r="D200" s="169" t="s">
        <v>618</v>
      </c>
      <c r="E200" s="171" t="s">
        <v>25</v>
      </c>
      <c r="F200" s="172" t="s">
        <v>587</v>
      </c>
      <c r="G200" s="1202" t="s">
        <v>619</v>
      </c>
      <c r="H200" s="173" t="s">
        <v>28</v>
      </c>
      <c r="I200" s="178">
        <v>9</v>
      </c>
      <c r="J200" s="179">
        <v>4.9800000000000004</v>
      </c>
      <c r="K200" s="175"/>
      <c r="L200" s="176" t="s">
        <v>163</v>
      </c>
      <c r="M200" s="176" t="s">
        <v>163</v>
      </c>
      <c r="N200" s="1479" t="s">
        <v>545</v>
      </c>
      <c r="O200" s="173" t="s">
        <v>31</v>
      </c>
      <c r="P200" s="173">
        <v>4</v>
      </c>
      <c r="Q200" s="174">
        <v>5.0199999999999996</v>
      </c>
      <c r="R200" s="177"/>
      <c r="S200" s="175" t="s">
        <v>33</v>
      </c>
      <c r="T200" s="175" t="s">
        <v>163</v>
      </c>
      <c r="U200" s="187"/>
    </row>
    <row r="201" spans="1:21" ht="18">
      <c r="A201" s="51">
        <v>13</v>
      </c>
      <c r="B201" s="796" t="s">
        <v>620</v>
      </c>
      <c r="C201" s="176" t="s">
        <v>621</v>
      </c>
      <c r="D201" s="169"/>
      <c r="E201" s="171" t="s">
        <v>25</v>
      </c>
      <c r="F201" s="172" t="s">
        <v>622</v>
      </c>
      <c r="G201" s="1202" t="s">
        <v>351</v>
      </c>
      <c r="H201" s="173" t="s">
        <v>28</v>
      </c>
      <c r="I201" s="178">
        <v>7</v>
      </c>
      <c r="J201" s="179">
        <v>4.32</v>
      </c>
      <c r="K201" s="175"/>
      <c r="L201" s="176" t="s">
        <v>616</v>
      </c>
      <c r="M201" s="176" t="s">
        <v>616</v>
      </c>
      <c r="N201" s="1479" t="s">
        <v>607</v>
      </c>
      <c r="O201" s="173" t="s">
        <v>31</v>
      </c>
      <c r="P201" s="173">
        <v>2</v>
      </c>
      <c r="Q201" s="174">
        <v>4.34</v>
      </c>
      <c r="R201" s="177"/>
      <c r="S201" s="175" t="s">
        <v>33</v>
      </c>
      <c r="T201" s="175" t="s">
        <v>616</v>
      </c>
      <c r="U201" s="187"/>
    </row>
    <row r="202" spans="1:21" ht="18">
      <c r="A202" s="51">
        <v>14</v>
      </c>
      <c r="B202" s="796" t="s">
        <v>623</v>
      </c>
      <c r="C202" s="176"/>
      <c r="D202" s="169" t="s">
        <v>624</v>
      </c>
      <c r="E202" s="171" t="s">
        <v>25</v>
      </c>
      <c r="F202" s="172" t="s">
        <v>587</v>
      </c>
      <c r="G202" s="1202" t="s">
        <v>292</v>
      </c>
      <c r="H202" s="173" t="s">
        <v>28</v>
      </c>
      <c r="I202" s="178">
        <v>9</v>
      </c>
      <c r="J202" s="179">
        <v>4.9800000000000004</v>
      </c>
      <c r="K202" s="175"/>
      <c r="L202" s="176" t="s">
        <v>184</v>
      </c>
      <c r="M202" s="176" t="s">
        <v>184</v>
      </c>
      <c r="N202" s="1479" t="s">
        <v>545</v>
      </c>
      <c r="O202" s="173" t="s">
        <v>31</v>
      </c>
      <c r="P202" s="173">
        <v>4</v>
      </c>
      <c r="Q202" s="174">
        <v>5.0199999999999996</v>
      </c>
      <c r="R202" s="186"/>
      <c r="S202" s="175" t="s">
        <v>33</v>
      </c>
      <c r="T202" s="175" t="s">
        <v>184</v>
      </c>
      <c r="U202" s="187"/>
    </row>
    <row r="203" spans="1:21" ht="18">
      <c r="A203" s="51">
        <v>15</v>
      </c>
      <c r="B203" s="796" t="s">
        <v>625</v>
      </c>
      <c r="C203" s="176"/>
      <c r="D203" s="169" t="s">
        <v>626</v>
      </c>
      <c r="E203" s="171" t="s">
        <v>25</v>
      </c>
      <c r="F203" s="172" t="s">
        <v>613</v>
      </c>
      <c r="G203" s="1202" t="s">
        <v>292</v>
      </c>
      <c r="H203" s="173" t="s">
        <v>28</v>
      </c>
      <c r="I203" s="178">
        <v>9</v>
      </c>
      <c r="J203" s="179">
        <v>4.9800000000000004</v>
      </c>
      <c r="K203" s="175"/>
      <c r="L203" s="176" t="s">
        <v>606</v>
      </c>
      <c r="M203" s="176" t="s">
        <v>606</v>
      </c>
      <c r="N203" s="1479" t="s">
        <v>545</v>
      </c>
      <c r="O203" s="173" t="s">
        <v>31</v>
      </c>
      <c r="P203" s="173">
        <v>4</v>
      </c>
      <c r="Q203" s="174">
        <v>5.0199999999999996</v>
      </c>
      <c r="R203" s="186"/>
      <c r="S203" s="175" t="s">
        <v>33</v>
      </c>
      <c r="T203" s="175" t="s">
        <v>606</v>
      </c>
      <c r="U203" s="187"/>
    </row>
    <row r="204" spans="1:21" ht="18">
      <c r="A204" s="51">
        <v>16</v>
      </c>
      <c r="B204" s="796" t="s">
        <v>627</v>
      </c>
      <c r="C204" s="176"/>
      <c r="D204" s="169" t="s">
        <v>628</v>
      </c>
      <c r="E204" s="171" t="s">
        <v>25</v>
      </c>
      <c r="F204" s="172" t="s">
        <v>596</v>
      </c>
      <c r="G204" s="1202" t="s">
        <v>432</v>
      </c>
      <c r="H204" s="173" t="s">
        <v>28</v>
      </c>
      <c r="I204" s="178">
        <v>9</v>
      </c>
      <c r="J204" s="179">
        <v>4.9800000000000004</v>
      </c>
      <c r="K204" s="175"/>
      <c r="L204" s="176" t="s">
        <v>629</v>
      </c>
      <c r="M204" s="176" t="s">
        <v>629</v>
      </c>
      <c r="N204" s="1479" t="s">
        <v>573</v>
      </c>
      <c r="O204" s="173" t="s">
        <v>31</v>
      </c>
      <c r="P204" s="173">
        <v>4</v>
      </c>
      <c r="Q204" s="174">
        <v>5.0199999999999996</v>
      </c>
      <c r="R204" s="186"/>
      <c r="S204" s="175" t="s">
        <v>33</v>
      </c>
      <c r="T204" s="175" t="s">
        <v>629</v>
      </c>
      <c r="U204" s="187"/>
    </row>
    <row r="205" spans="1:21" ht="18">
      <c r="A205" s="51">
        <v>17</v>
      </c>
      <c r="B205" s="796" t="s">
        <v>634</v>
      </c>
      <c r="C205" s="176" t="s">
        <v>635</v>
      </c>
      <c r="D205" s="169"/>
      <c r="E205" s="171" t="s">
        <v>25</v>
      </c>
      <c r="F205" s="172" t="s">
        <v>636</v>
      </c>
      <c r="G205" s="1202" t="s">
        <v>292</v>
      </c>
      <c r="H205" s="173" t="s">
        <v>28</v>
      </c>
      <c r="I205" s="178">
        <v>9</v>
      </c>
      <c r="J205" s="179">
        <v>4.9800000000000004</v>
      </c>
      <c r="K205" s="175"/>
      <c r="L205" s="176" t="s">
        <v>131</v>
      </c>
      <c r="M205" s="176" t="s">
        <v>131</v>
      </c>
      <c r="N205" s="1479" t="s">
        <v>545</v>
      </c>
      <c r="O205" s="173" t="s">
        <v>31</v>
      </c>
      <c r="P205" s="173">
        <v>4</v>
      </c>
      <c r="Q205" s="174">
        <v>5.0199999999999996</v>
      </c>
      <c r="R205" s="186"/>
      <c r="S205" s="175" t="s">
        <v>33</v>
      </c>
      <c r="T205" s="175" t="s">
        <v>131</v>
      </c>
      <c r="U205" s="187"/>
    </row>
    <row r="206" spans="1:21" ht="18">
      <c r="A206" s="51">
        <v>18</v>
      </c>
      <c r="B206" s="796" t="s">
        <v>637</v>
      </c>
      <c r="C206" s="176"/>
      <c r="D206" s="169" t="s">
        <v>638</v>
      </c>
      <c r="E206" s="171" t="s">
        <v>25</v>
      </c>
      <c r="F206" s="172" t="s">
        <v>580</v>
      </c>
      <c r="G206" s="1202" t="s">
        <v>292</v>
      </c>
      <c r="H206" s="173" t="s">
        <v>28</v>
      </c>
      <c r="I206" s="178">
        <v>9</v>
      </c>
      <c r="J206" s="179">
        <v>4.9800000000000004</v>
      </c>
      <c r="K206" s="175"/>
      <c r="L206" s="176" t="s">
        <v>606</v>
      </c>
      <c r="M206" s="176" t="s">
        <v>606</v>
      </c>
      <c r="N206" s="1479" t="s">
        <v>545</v>
      </c>
      <c r="O206" s="173" t="s">
        <v>31</v>
      </c>
      <c r="P206" s="178">
        <v>4</v>
      </c>
      <c r="Q206" s="179">
        <v>5.0199999999999996</v>
      </c>
      <c r="R206" s="186"/>
      <c r="S206" s="175" t="s">
        <v>33</v>
      </c>
      <c r="T206" s="175" t="s">
        <v>606</v>
      </c>
      <c r="U206" s="187"/>
    </row>
    <row r="207" spans="1:21" ht="18">
      <c r="A207" s="51">
        <v>19</v>
      </c>
      <c r="B207" s="796" t="s">
        <v>639</v>
      </c>
      <c r="C207" s="176"/>
      <c r="D207" s="169" t="s">
        <v>640</v>
      </c>
      <c r="E207" s="171" t="s">
        <v>25</v>
      </c>
      <c r="F207" s="172" t="s">
        <v>641</v>
      </c>
      <c r="G207" s="1202" t="s">
        <v>642</v>
      </c>
      <c r="H207" s="173" t="s">
        <v>28</v>
      </c>
      <c r="I207" s="178">
        <v>7</v>
      </c>
      <c r="J207" s="179">
        <v>4.32</v>
      </c>
      <c r="K207" s="180"/>
      <c r="L207" s="176" t="s">
        <v>600</v>
      </c>
      <c r="M207" s="176" t="s">
        <v>600</v>
      </c>
      <c r="N207" s="1479" t="s">
        <v>528</v>
      </c>
      <c r="O207" s="173" t="s">
        <v>31</v>
      </c>
      <c r="P207" s="178">
        <v>2</v>
      </c>
      <c r="Q207" s="179">
        <v>4.34</v>
      </c>
      <c r="R207" s="186"/>
      <c r="S207" s="175" t="s">
        <v>33</v>
      </c>
      <c r="T207" s="175" t="s">
        <v>600</v>
      </c>
      <c r="U207" s="187"/>
    </row>
    <row r="208" spans="1:21">
      <c r="A208" s="192"/>
      <c r="B208" s="793" t="s">
        <v>274</v>
      </c>
      <c r="C208" s="187"/>
      <c r="D208" s="189"/>
      <c r="E208" s="187"/>
      <c r="F208" s="187"/>
      <c r="G208" s="1510"/>
      <c r="H208" s="190"/>
      <c r="I208" s="191"/>
      <c r="J208" s="187"/>
      <c r="K208" s="187"/>
      <c r="L208" s="187"/>
      <c r="M208" s="191"/>
      <c r="N208" s="1480"/>
      <c r="O208" s="192"/>
      <c r="P208" s="192"/>
      <c r="Q208" s="192"/>
      <c r="R208" s="192"/>
      <c r="S208" s="192"/>
      <c r="T208" s="1534"/>
      <c r="U208" s="187"/>
    </row>
    <row r="209" spans="1:21" s="1" customFormat="1" ht="18">
      <c r="A209" s="1521">
        <v>1</v>
      </c>
      <c r="B209" s="797" t="s">
        <v>644</v>
      </c>
      <c r="C209" s="193"/>
      <c r="D209" s="194" t="s">
        <v>645</v>
      </c>
      <c r="E209" s="195" t="s">
        <v>25</v>
      </c>
      <c r="F209" s="196" t="s">
        <v>646</v>
      </c>
      <c r="G209" s="177" t="s">
        <v>647</v>
      </c>
      <c r="H209" s="197" t="s">
        <v>106</v>
      </c>
      <c r="I209" s="197">
        <v>3</v>
      </c>
      <c r="J209" s="198">
        <v>2.72</v>
      </c>
      <c r="K209" s="199"/>
      <c r="L209" s="199" t="s">
        <v>131</v>
      </c>
      <c r="M209" s="199" t="s">
        <v>131</v>
      </c>
      <c r="N209" s="199" t="s">
        <v>40</v>
      </c>
      <c r="O209" s="197" t="s">
        <v>108</v>
      </c>
      <c r="P209" s="197">
        <v>3</v>
      </c>
      <c r="Q209" s="198">
        <v>3</v>
      </c>
      <c r="R209" s="198"/>
      <c r="S209" s="199" t="s">
        <v>33</v>
      </c>
      <c r="T209" s="199" t="s">
        <v>131</v>
      </c>
      <c r="U209" s="1522"/>
    </row>
    <row r="210" spans="1:21" s="1" customFormat="1" ht="18">
      <c r="A210" s="1521">
        <v>2</v>
      </c>
      <c r="B210" s="797" t="s">
        <v>648</v>
      </c>
      <c r="C210" s="200"/>
      <c r="D210" s="201" t="s">
        <v>649</v>
      </c>
      <c r="E210" s="195" t="s">
        <v>25</v>
      </c>
      <c r="F210" s="196" t="s">
        <v>646</v>
      </c>
      <c r="G210" s="177" t="s">
        <v>647</v>
      </c>
      <c r="H210" s="197" t="s">
        <v>106</v>
      </c>
      <c r="I210" s="197">
        <v>3</v>
      </c>
      <c r="J210" s="198">
        <v>2.72</v>
      </c>
      <c r="K210" s="202"/>
      <c r="L210" s="199" t="s">
        <v>629</v>
      </c>
      <c r="M210" s="199" t="s">
        <v>186</v>
      </c>
      <c r="N210" s="199" t="s">
        <v>40</v>
      </c>
      <c r="O210" s="197" t="s">
        <v>108</v>
      </c>
      <c r="P210" s="197">
        <v>3</v>
      </c>
      <c r="Q210" s="198">
        <v>3</v>
      </c>
      <c r="R210" s="198"/>
      <c r="S210" s="199" t="s">
        <v>33</v>
      </c>
      <c r="T210" s="199" t="s">
        <v>186</v>
      </c>
      <c r="U210" s="1522"/>
    </row>
    <row r="211" spans="1:21">
      <c r="A211" s="192"/>
      <c r="B211" s="793" t="s">
        <v>668</v>
      </c>
      <c r="C211" s="187"/>
      <c r="D211" s="189"/>
      <c r="E211" s="187"/>
      <c r="F211" s="187"/>
      <c r="G211" s="1510"/>
      <c r="H211" s="190"/>
      <c r="I211" s="191"/>
      <c r="J211" s="187"/>
      <c r="K211" s="187"/>
      <c r="L211" s="187"/>
      <c r="M211" s="191"/>
      <c r="N211" s="1480"/>
      <c r="O211" s="192"/>
      <c r="P211" s="192"/>
      <c r="Q211" s="192"/>
      <c r="R211" s="192"/>
      <c r="S211" s="192"/>
      <c r="T211" s="1534"/>
      <c r="U211" s="187"/>
    </row>
    <row r="212" spans="1:21">
      <c r="A212" s="192"/>
      <c r="B212" s="793" t="s">
        <v>2252</v>
      </c>
      <c r="C212" s="187"/>
      <c r="D212" s="189"/>
      <c r="E212" s="187"/>
      <c r="F212" s="187"/>
      <c r="G212" s="1510"/>
      <c r="H212" s="190"/>
      <c r="I212" s="191"/>
      <c r="J212" s="187"/>
      <c r="K212" s="187"/>
      <c r="L212" s="187"/>
      <c r="M212" s="191"/>
      <c r="N212" s="1480"/>
      <c r="O212" s="192"/>
      <c r="P212" s="192"/>
      <c r="Q212" s="192"/>
      <c r="R212" s="192"/>
      <c r="S212" s="192"/>
      <c r="T212" s="1534"/>
      <c r="U212" s="187"/>
    </row>
    <row r="213" spans="1:21" customFormat="1" ht="30.75" customHeight="1">
      <c r="A213" s="784">
        <v>1</v>
      </c>
      <c r="B213" s="780" t="s">
        <v>2245</v>
      </c>
      <c r="C213" s="785" t="s">
        <v>2246</v>
      </c>
      <c r="D213" s="786"/>
      <c r="E213" s="787" t="s">
        <v>652</v>
      </c>
      <c r="F213" s="788" t="s">
        <v>446</v>
      </c>
      <c r="G213" s="1502" t="s">
        <v>531</v>
      </c>
      <c r="H213" s="749" t="s">
        <v>119</v>
      </c>
      <c r="I213" s="789">
        <v>6</v>
      </c>
      <c r="J213" s="787" t="s">
        <v>2247</v>
      </c>
      <c r="K213" s="787"/>
      <c r="L213" s="787" t="s">
        <v>112</v>
      </c>
      <c r="M213" s="787" t="s">
        <v>112</v>
      </c>
      <c r="N213" s="749"/>
      <c r="O213" s="749" t="s">
        <v>122</v>
      </c>
      <c r="P213" s="787" t="s">
        <v>47</v>
      </c>
      <c r="Q213" s="787" t="s">
        <v>2248</v>
      </c>
      <c r="R213" s="787"/>
      <c r="S213" s="199" t="s">
        <v>33</v>
      </c>
      <c r="T213" s="787" t="s">
        <v>112</v>
      </c>
    </row>
    <row r="214" spans="1:21">
      <c r="A214" s="192"/>
      <c r="B214" s="798" t="s">
        <v>836</v>
      </c>
      <c r="C214" s="187"/>
      <c r="D214" s="189"/>
      <c r="E214" s="187"/>
      <c r="F214" s="187"/>
      <c r="G214" s="1510"/>
      <c r="H214" s="190"/>
      <c r="I214" s="191"/>
      <c r="J214" s="187"/>
      <c r="K214" s="187"/>
      <c r="L214" s="187"/>
      <c r="M214" s="191"/>
      <c r="N214" s="1480"/>
      <c r="O214" s="192"/>
      <c r="P214" s="192"/>
      <c r="Q214" s="192"/>
      <c r="R214" s="192"/>
      <c r="S214" s="192"/>
      <c r="T214" s="1534"/>
      <c r="U214" s="187"/>
    </row>
    <row r="215" spans="1:21" ht="18">
      <c r="A215" s="192">
        <v>1</v>
      </c>
      <c r="B215" s="799" t="s">
        <v>651</v>
      </c>
      <c r="C215" s="911"/>
      <c r="D215" s="912">
        <v>26439</v>
      </c>
      <c r="E215" s="203" t="s">
        <v>652</v>
      </c>
      <c r="F215" s="203" t="s">
        <v>77</v>
      </c>
      <c r="G215" s="1511" t="s">
        <v>340</v>
      </c>
      <c r="H215" s="69" t="s">
        <v>28</v>
      </c>
      <c r="I215" s="913">
        <v>9</v>
      </c>
      <c r="J215" s="203" t="s">
        <v>422</v>
      </c>
      <c r="K215" s="203"/>
      <c r="L215" s="203" t="s">
        <v>38</v>
      </c>
      <c r="M215" s="203" t="s">
        <v>38</v>
      </c>
      <c r="N215" s="1286" t="s">
        <v>132</v>
      </c>
      <c r="O215" s="69" t="s">
        <v>31</v>
      </c>
      <c r="P215" s="203" t="s">
        <v>40</v>
      </c>
      <c r="Q215" s="203" t="s">
        <v>452</v>
      </c>
      <c r="R215" s="203"/>
      <c r="S215" s="68" t="s">
        <v>33</v>
      </c>
      <c r="T215" s="203" t="s">
        <v>38</v>
      </c>
      <c r="U215" s="188"/>
    </row>
    <row r="216" spans="1:21" ht="18">
      <c r="A216" s="192">
        <v>2</v>
      </c>
      <c r="B216" s="799" t="s">
        <v>653</v>
      </c>
      <c r="C216" s="914"/>
      <c r="D216" s="912">
        <v>25180</v>
      </c>
      <c r="E216" s="203" t="s">
        <v>652</v>
      </c>
      <c r="F216" s="915">
        <v>40542</v>
      </c>
      <c r="G216" s="1511" t="s">
        <v>372</v>
      </c>
      <c r="H216" s="69" t="s">
        <v>28</v>
      </c>
      <c r="I216" s="913">
        <v>9</v>
      </c>
      <c r="J216" s="203" t="s">
        <v>422</v>
      </c>
      <c r="K216" s="203" t="s">
        <v>654</v>
      </c>
      <c r="L216" s="203" t="s">
        <v>278</v>
      </c>
      <c r="M216" s="203" t="s">
        <v>278</v>
      </c>
      <c r="N216" s="1286" t="s">
        <v>153</v>
      </c>
      <c r="O216" s="69" t="s">
        <v>31</v>
      </c>
      <c r="P216" s="916">
        <v>5</v>
      </c>
      <c r="Q216" s="916">
        <v>5.36</v>
      </c>
      <c r="R216" s="203"/>
      <c r="S216" s="68" t="s">
        <v>33</v>
      </c>
      <c r="T216" s="17" t="s">
        <v>33</v>
      </c>
      <c r="U216" s="188"/>
    </row>
    <row r="217" spans="1:21" ht="18">
      <c r="A217" s="192">
        <v>3</v>
      </c>
      <c r="B217" s="799" t="s">
        <v>276</v>
      </c>
      <c r="C217" s="917"/>
      <c r="D217" s="912">
        <v>27451</v>
      </c>
      <c r="E217" s="203" t="s">
        <v>652</v>
      </c>
      <c r="F217" s="915">
        <v>40122</v>
      </c>
      <c r="G217" s="1511" t="s">
        <v>340</v>
      </c>
      <c r="H217" s="69" t="s">
        <v>28</v>
      </c>
      <c r="I217" s="913">
        <v>9</v>
      </c>
      <c r="J217" s="203" t="s">
        <v>422</v>
      </c>
      <c r="K217" s="203"/>
      <c r="L217" s="203" t="s">
        <v>38</v>
      </c>
      <c r="M217" s="203" t="s">
        <v>38</v>
      </c>
      <c r="N217" s="1286" t="s">
        <v>132</v>
      </c>
      <c r="O217" s="69" t="s">
        <v>31</v>
      </c>
      <c r="P217" s="203" t="s">
        <v>40</v>
      </c>
      <c r="Q217" s="203" t="s">
        <v>452</v>
      </c>
      <c r="R217" s="203"/>
      <c r="S217" s="68" t="s">
        <v>33</v>
      </c>
      <c r="T217" s="203" t="s">
        <v>38</v>
      </c>
      <c r="U217" s="188"/>
    </row>
    <row r="218" spans="1:21" ht="18">
      <c r="A218" s="192">
        <v>4</v>
      </c>
      <c r="B218" s="799" t="s">
        <v>655</v>
      </c>
      <c r="C218" s="917"/>
      <c r="D218" s="912">
        <v>27941</v>
      </c>
      <c r="E218" s="203" t="s">
        <v>652</v>
      </c>
      <c r="F218" s="915">
        <v>37781</v>
      </c>
      <c r="G218" s="1511" t="s">
        <v>340</v>
      </c>
      <c r="H218" s="69" t="s">
        <v>28</v>
      </c>
      <c r="I218" s="913">
        <v>9</v>
      </c>
      <c r="J218" s="203" t="s">
        <v>422</v>
      </c>
      <c r="K218" s="203"/>
      <c r="L218" s="203" t="s">
        <v>220</v>
      </c>
      <c r="M218" s="203" t="s">
        <v>220</v>
      </c>
      <c r="N218" s="1286" t="s">
        <v>132</v>
      </c>
      <c r="O218" s="69" t="s">
        <v>31</v>
      </c>
      <c r="P218" s="203" t="s">
        <v>40</v>
      </c>
      <c r="Q218" s="203" t="s">
        <v>452</v>
      </c>
      <c r="R218" s="203"/>
      <c r="S218" s="68" t="s">
        <v>33</v>
      </c>
      <c r="T218" s="203" t="s">
        <v>220</v>
      </c>
      <c r="U218" s="188"/>
    </row>
    <row r="219" spans="1:21" ht="18">
      <c r="A219" s="192">
        <v>5</v>
      </c>
      <c r="B219" s="799" t="s">
        <v>656</v>
      </c>
      <c r="C219" s="912">
        <v>27648</v>
      </c>
      <c r="D219" s="912"/>
      <c r="E219" s="203" t="s">
        <v>652</v>
      </c>
      <c r="F219" s="915">
        <v>36871</v>
      </c>
      <c r="G219" s="1511" t="s">
        <v>340</v>
      </c>
      <c r="H219" s="69" t="s">
        <v>28</v>
      </c>
      <c r="I219" s="913">
        <v>9</v>
      </c>
      <c r="J219" s="203" t="s">
        <v>422</v>
      </c>
      <c r="K219" s="203"/>
      <c r="L219" s="203" t="s">
        <v>220</v>
      </c>
      <c r="M219" s="203" t="s">
        <v>220</v>
      </c>
      <c r="N219" s="1286" t="s">
        <v>132</v>
      </c>
      <c r="O219" s="69" t="s">
        <v>31</v>
      </c>
      <c r="P219" s="203" t="s">
        <v>40</v>
      </c>
      <c r="Q219" s="203" t="s">
        <v>452</v>
      </c>
      <c r="R219" s="203"/>
      <c r="S219" s="68" t="s">
        <v>33</v>
      </c>
      <c r="T219" s="203" t="s">
        <v>220</v>
      </c>
      <c r="U219" s="188"/>
    </row>
    <row r="220" spans="1:21" ht="18">
      <c r="A220" s="192">
        <v>6</v>
      </c>
      <c r="B220" s="799" t="s">
        <v>657</v>
      </c>
      <c r="C220" s="912">
        <v>27987</v>
      </c>
      <c r="D220" s="912"/>
      <c r="E220" s="203" t="s">
        <v>652</v>
      </c>
      <c r="F220" s="915">
        <v>38855</v>
      </c>
      <c r="G220" s="1511" t="s">
        <v>62</v>
      </c>
      <c r="H220" s="69" t="s">
        <v>28</v>
      </c>
      <c r="I220" s="913">
        <v>9</v>
      </c>
      <c r="J220" s="203" t="s">
        <v>422</v>
      </c>
      <c r="K220" s="203"/>
      <c r="L220" s="203" t="s">
        <v>252</v>
      </c>
      <c r="M220" s="203" t="s">
        <v>252</v>
      </c>
      <c r="N220" s="1286" t="s">
        <v>137</v>
      </c>
      <c r="O220" s="69" t="s">
        <v>31</v>
      </c>
      <c r="P220" s="203" t="s">
        <v>40</v>
      </c>
      <c r="Q220" s="203" t="s">
        <v>452</v>
      </c>
      <c r="R220" s="203"/>
      <c r="S220" s="68" t="s">
        <v>33</v>
      </c>
      <c r="T220" s="203" t="s">
        <v>252</v>
      </c>
      <c r="U220" s="188"/>
    </row>
    <row r="221" spans="1:21" ht="18">
      <c r="A221" s="192">
        <v>7</v>
      </c>
      <c r="B221" s="799" t="s">
        <v>658</v>
      </c>
      <c r="C221" s="917"/>
      <c r="D221" s="912">
        <v>28045</v>
      </c>
      <c r="E221" s="203" t="s">
        <v>652</v>
      </c>
      <c r="F221" s="915">
        <v>39161</v>
      </c>
      <c r="G221" s="1511" t="s">
        <v>340</v>
      </c>
      <c r="H221" s="69" t="s">
        <v>28</v>
      </c>
      <c r="I221" s="913">
        <v>9</v>
      </c>
      <c r="J221" s="203" t="s">
        <v>422</v>
      </c>
      <c r="K221" s="203"/>
      <c r="L221" s="203" t="s">
        <v>195</v>
      </c>
      <c r="M221" s="203" t="s">
        <v>195</v>
      </c>
      <c r="N221" s="1286" t="s">
        <v>132</v>
      </c>
      <c r="O221" s="69" t="s">
        <v>31</v>
      </c>
      <c r="P221" s="203" t="s">
        <v>40</v>
      </c>
      <c r="Q221" s="203" t="s">
        <v>452</v>
      </c>
      <c r="R221" s="203"/>
      <c r="S221" s="68" t="s">
        <v>33</v>
      </c>
      <c r="T221" s="203" t="s">
        <v>195</v>
      </c>
      <c r="U221" s="188"/>
    </row>
    <row r="222" spans="1:21" ht="18">
      <c r="A222" s="192">
        <v>8</v>
      </c>
      <c r="B222" s="799" t="s">
        <v>659</v>
      </c>
      <c r="C222" s="917"/>
      <c r="D222" s="912">
        <v>28079</v>
      </c>
      <c r="E222" s="203" t="s">
        <v>652</v>
      </c>
      <c r="F222" s="915">
        <v>39128</v>
      </c>
      <c r="G222" s="1511" t="s">
        <v>340</v>
      </c>
      <c r="H222" s="69" t="s">
        <v>28</v>
      </c>
      <c r="I222" s="913">
        <v>9</v>
      </c>
      <c r="J222" s="203" t="s">
        <v>422</v>
      </c>
      <c r="K222" s="203"/>
      <c r="L222" s="203" t="s">
        <v>304</v>
      </c>
      <c r="M222" s="203" t="s">
        <v>304</v>
      </c>
      <c r="N222" s="1286" t="s">
        <v>132</v>
      </c>
      <c r="O222" s="69" t="s">
        <v>31</v>
      </c>
      <c r="P222" s="203" t="s">
        <v>40</v>
      </c>
      <c r="Q222" s="203" t="s">
        <v>452</v>
      </c>
      <c r="R222" s="203"/>
      <c r="S222" s="68" t="s">
        <v>33</v>
      </c>
      <c r="T222" s="203" t="s">
        <v>304</v>
      </c>
      <c r="U222" s="188"/>
    </row>
    <row r="223" spans="1:21" ht="18">
      <c r="A223" s="192">
        <v>9</v>
      </c>
      <c r="B223" s="799" t="s">
        <v>266</v>
      </c>
      <c r="C223" s="917"/>
      <c r="D223" s="912">
        <v>29235</v>
      </c>
      <c r="E223" s="203" t="s">
        <v>652</v>
      </c>
      <c r="F223" s="915">
        <v>39857</v>
      </c>
      <c r="G223" s="1511" t="s">
        <v>660</v>
      </c>
      <c r="H223" s="69" t="s">
        <v>28</v>
      </c>
      <c r="I223" s="913">
        <v>7</v>
      </c>
      <c r="J223" s="203" t="s">
        <v>497</v>
      </c>
      <c r="K223" s="203"/>
      <c r="L223" s="203" t="s">
        <v>278</v>
      </c>
      <c r="M223" s="203" t="s">
        <v>278</v>
      </c>
      <c r="N223" s="1286" t="s">
        <v>157</v>
      </c>
      <c r="O223" s="69" t="s">
        <v>31</v>
      </c>
      <c r="P223" s="916">
        <v>2</v>
      </c>
      <c r="Q223" s="916">
        <v>4.34</v>
      </c>
      <c r="R223" s="203"/>
      <c r="S223" s="68" t="s">
        <v>33</v>
      </c>
      <c r="T223" s="203" t="s">
        <v>278</v>
      </c>
      <c r="U223" s="188"/>
    </row>
    <row r="224" spans="1:21" ht="18">
      <c r="A224" s="192">
        <v>10</v>
      </c>
      <c r="B224" s="799" t="s">
        <v>209</v>
      </c>
      <c r="C224" s="917"/>
      <c r="D224" s="912">
        <v>28213</v>
      </c>
      <c r="E224" s="203" t="s">
        <v>652</v>
      </c>
      <c r="F224" s="915">
        <v>39036</v>
      </c>
      <c r="G224" s="1511" t="s">
        <v>62</v>
      </c>
      <c r="H224" s="69" t="s">
        <v>28</v>
      </c>
      <c r="I224" s="913">
        <v>8</v>
      </c>
      <c r="J224" s="203" t="s">
        <v>661</v>
      </c>
      <c r="K224" s="203"/>
      <c r="L224" s="203" t="s">
        <v>252</v>
      </c>
      <c r="M224" s="203" t="s">
        <v>252</v>
      </c>
      <c r="N224" s="1286" t="s">
        <v>137</v>
      </c>
      <c r="O224" s="69" t="s">
        <v>31</v>
      </c>
      <c r="P224" s="203" t="s">
        <v>79</v>
      </c>
      <c r="Q224" s="203" t="s">
        <v>508</v>
      </c>
      <c r="R224" s="203"/>
      <c r="S224" s="68" t="s">
        <v>33</v>
      </c>
      <c r="T224" s="203" t="s">
        <v>252</v>
      </c>
      <c r="U224" s="188"/>
    </row>
    <row r="225" spans="1:21" ht="18">
      <c r="A225" s="192">
        <v>11</v>
      </c>
      <c r="B225" s="799" t="s">
        <v>662</v>
      </c>
      <c r="C225" s="918" t="s">
        <v>663</v>
      </c>
      <c r="D225" s="912"/>
      <c r="E225" s="203" t="s">
        <v>652</v>
      </c>
      <c r="F225" s="915">
        <v>38855</v>
      </c>
      <c r="G225" s="1511" t="s">
        <v>292</v>
      </c>
      <c r="H225" s="69" t="s">
        <v>28</v>
      </c>
      <c r="I225" s="913">
        <v>9</v>
      </c>
      <c r="J225" s="203" t="s">
        <v>422</v>
      </c>
      <c r="K225" s="203"/>
      <c r="L225" s="203" t="s">
        <v>278</v>
      </c>
      <c r="M225" s="203" t="s">
        <v>278</v>
      </c>
      <c r="N225" s="1286" t="s">
        <v>132</v>
      </c>
      <c r="O225" s="69" t="s">
        <v>31</v>
      </c>
      <c r="P225" s="203" t="s">
        <v>40</v>
      </c>
      <c r="Q225" s="203" t="s">
        <v>452</v>
      </c>
      <c r="R225" s="203"/>
      <c r="S225" s="68" t="s">
        <v>33</v>
      </c>
      <c r="T225" s="203" t="s">
        <v>278</v>
      </c>
      <c r="U225" s="188"/>
    </row>
    <row r="226" spans="1:21" ht="18">
      <c r="A226" s="192">
        <v>12</v>
      </c>
      <c r="B226" s="799" t="s">
        <v>664</v>
      </c>
      <c r="C226" s="917"/>
      <c r="D226" s="912">
        <v>27663</v>
      </c>
      <c r="E226" s="203" t="s">
        <v>652</v>
      </c>
      <c r="F226" s="915">
        <v>40278</v>
      </c>
      <c r="G226" s="1511" t="s">
        <v>665</v>
      </c>
      <c r="H226" s="69" t="s">
        <v>28</v>
      </c>
      <c r="I226" s="913">
        <v>7</v>
      </c>
      <c r="J226" s="203" t="s">
        <v>497</v>
      </c>
      <c r="K226" s="203"/>
      <c r="L226" s="203" t="s">
        <v>523</v>
      </c>
      <c r="M226" s="203" t="s">
        <v>523</v>
      </c>
      <c r="N226" s="1286" t="s">
        <v>289</v>
      </c>
      <c r="O226" s="69" t="s">
        <v>31</v>
      </c>
      <c r="P226" s="203" t="s">
        <v>71</v>
      </c>
      <c r="Q226" s="203" t="s">
        <v>475</v>
      </c>
      <c r="R226" s="203"/>
      <c r="S226" s="68" t="s">
        <v>33</v>
      </c>
      <c r="T226" s="203" t="s">
        <v>523</v>
      </c>
      <c r="U226" s="188"/>
    </row>
    <row r="227" spans="1:21" ht="18">
      <c r="A227" s="192">
        <v>13</v>
      </c>
      <c r="B227" s="799" t="s">
        <v>666</v>
      </c>
      <c r="C227" s="912">
        <v>26202</v>
      </c>
      <c r="D227" s="912"/>
      <c r="E227" s="203" t="s">
        <v>652</v>
      </c>
      <c r="F227" s="915">
        <v>36829</v>
      </c>
      <c r="G227" s="1511" t="s">
        <v>340</v>
      </c>
      <c r="H227" s="69" t="s">
        <v>28</v>
      </c>
      <c r="I227" s="69">
        <v>9</v>
      </c>
      <c r="J227" s="70">
        <v>4.9800000000000004</v>
      </c>
      <c r="K227" s="203"/>
      <c r="L227" s="203" t="s">
        <v>220</v>
      </c>
      <c r="M227" s="203" t="s">
        <v>220</v>
      </c>
      <c r="N227" s="1286" t="s">
        <v>132</v>
      </c>
      <c r="O227" s="69" t="s">
        <v>31</v>
      </c>
      <c r="P227" s="916">
        <v>4</v>
      </c>
      <c r="Q227" s="916">
        <v>5.0199999999999996</v>
      </c>
      <c r="R227" s="203"/>
      <c r="S227" s="68" t="s">
        <v>33</v>
      </c>
      <c r="T227" s="203" t="s">
        <v>220</v>
      </c>
      <c r="U227" s="188"/>
    </row>
    <row r="228" spans="1:21" ht="18">
      <c r="A228" s="192">
        <v>14</v>
      </c>
      <c r="B228" s="799" t="s">
        <v>667</v>
      </c>
      <c r="C228" s="917"/>
      <c r="D228" s="912">
        <v>31113</v>
      </c>
      <c r="E228" s="203" t="s">
        <v>652</v>
      </c>
      <c r="F228" s="915">
        <v>40848</v>
      </c>
      <c r="G228" s="1511" t="s">
        <v>105</v>
      </c>
      <c r="H228" s="69" t="s">
        <v>28</v>
      </c>
      <c r="I228" s="69">
        <v>6</v>
      </c>
      <c r="J228" s="70">
        <v>3.99</v>
      </c>
      <c r="K228" s="203"/>
      <c r="L228" s="203" t="s">
        <v>235</v>
      </c>
      <c r="M228" s="203" t="s">
        <v>235</v>
      </c>
      <c r="N228" s="1286" t="s">
        <v>401</v>
      </c>
      <c r="O228" s="69" t="s">
        <v>31</v>
      </c>
      <c r="P228" s="203" t="s">
        <v>90</v>
      </c>
      <c r="Q228" s="203" t="s">
        <v>481</v>
      </c>
      <c r="R228" s="203"/>
      <c r="S228" s="68" t="s">
        <v>33</v>
      </c>
      <c r="T228" s="203" t="s">
        <v>235</v>
      </c>
      <c r="U228" s="188"/>
    </row>
    <row r="229" spans="1:21" ht="18">
      <c r="A229" s="192">
        <v>15</v>
      </c>
      <c r="B229" s="799" t="s">
        <v>2543</v>
      </c>
      <c r="C229" s="917"/>
      <c r="D229" s="912">
        <v>32412</v>
      </c>
      <c r="E229" s="203" t="s">
        <v>652</v>
      </c>
      <c r="F229" s="915">
        <v>40387</v>
      </c>
      <c r="G229" s="1511" t="s">
        <v>105</v>
      </c>
      <c r="H229" s="69" t="s">
        <v>28</v>
      </c>
      <c r="I229" s="69">
        <v>4</v>
      </c>
      <c r="J229" s="70">
        <v>3.33</v>
      </c>
      <c r="K229" s="203"/>
      <c r="L229" s="203" t="s">
        <v>220</v>
      </c>
      <c r="M229" s="203" t="s">
        <v>220</v>
      </c>
      <c r="N229" s="1286" t="s">
        <v>401</v>
      </c>
      <c r="O229" s="69" t="s">
        <v>31</v>
      </c>
      <c r="P229" s="203" t="s">
        <v>90</v>
      </c>
      <c r="Q229" s="203" t="s">
        <v>481</v>
      </c>
      <c r="R229" s="203"/>
      <c r="S229" s="68" t="s">
        <v>33</v>
      </c>
      <c r="T229" s="203" t="s">
        <v>220</v>
      </c>
      <c r="U229" s="188"/>
    </row>
    <row r="230" spans="1:21" ht="18">
      <c r="A230" s="192"/>
      <c r="B230" s="798" t="s">
        <v>2487</v>
      </c>
      <c r="C230" s="917"/>
      <c r="D230" s="912"/>
      <c r="E230" s="203"/>
      <c r="F230" s="915"/>
      <c r="G230" s="1511"/>
      <c r="H230" s="69"/>
      <c r="I230" s="69"/>
      <c r="J230" s="70"/>
      <c r="K230" s="203"/>
      <c r="L230" s="203"/>
      <c r="M230" s="203"/>
      <c r="N230" s="1286"/>
      <c r="O230" s="69"/>
      <c r="P230" s="203"/>
      <c r="Q230" s="203"/>
      <c r="R230" s="203"/>
      <c r="S230" s="68"/>
      <c r="T230" s="203"/>
      <c r="U230" s="188"/>
    </row>
    <row r="231" spans="1:21" s="1367" customFormat="1" ht="31.5">
      <c r="A231" s="1357">
        <v>1</v>
      </c>
      <c r="B231" s="1358" t="s">
        <v>2488</v>
      </c>
      <c r="C231" s="1359"/>
      <c r="D231" s="1360" t="s">
        <v>2489</v>
      </c>
      <c r="E231" s="89" t="s">
        <v>2490</v>
      </c>
      <c r="F231" s="1361" t="s">
        <v>2491</v>
      </c>
      <c r="G231" s="1361" t="s">
        <v>112</v>
      </c>
      <c r="H231" s="1362" t="s">
        <v>108</v>
      </c>
      <c r="I231" s="1359">
        <v>1</v>
      </c>
      <c r="J231" s="1363">
        <v>2.34</v>
      </c>
      <c r="K231" s="1361"/>
      <c r="L231" s="1361" t="s">
        <v>1030</v>
      </c>
      <c r="M231" s="1361" t="s">
        <v>1030</v>
      </c>
      <c r="N231" s="787"/>
      <c r="O231" s="1362"/>
      <c r="P231" s="1364"/>
      <c r="Q231" s="1364"/>
      <c r="R231" s="1364"/>
      <c r="S231" s="1365"/>
      <c r="T231" s="1364" t="s">
        <v>2507</v>
      </c>
      <c r="U231" s="1366"/>
    </row>
    <row r="232" spans="1:21" s="1367" customFormat="1" ht="15.75">
      <c r="A232" s="1357">
        <v>2</v>
      </c>
      <c r="B232" s="1523" t="s">
        <v>2531</v>
      </c>
      <c r="C232" s="77"/>
      <c r="D232" s="81" t="s">
        <v>2532</v>
      </c>
      <c r="E232" s="1286" t="s">
        <v>652</v>
      </c>
      <c r="F232" s="1286" t="s">
        <v>215</v>
      </c>
      <c r="G232" s="62" t="s">
        <v>902</v>
      </c>
      <c r="H232" s="9" t="s">
        <v>106</v>
      </c>
      <c r="I232" s="73">
        <v>3</v>
      </c>
      <c r="J232" s="75">
        <v>2.72</v>
      </c>
      <c r="K232" s="1286"/>
      <c r="L232" s="1524" t="s">
        <v>1580</v>
      </c>
      <c r="M232" s="1524" t="s">
        <v>1580</v>
      </c>
      <c r="N232" s="787" t="s">
        <v>1619</v>
      </c>
      <c r="O232" s="1362" t="s">
        <v>108</v>
      </c>
      <c r="P232" s="1364" t="s">
        <v>79</v>
      </c>
      <c r="Q232" s="1364" t="s">
        <v>440</v>
      </c>
      <c r="R232" s="1364"/>
      <c r="S232" s="68" t="s">
        <v>33</v>
      </c>
      <c r="T232" s="1524" t="s">
        <v>1580</v>
      </c>
      <c r="U232" s="1366"/>
    </row>
    <row r="233" spans="1:21" s="1367" customFormat="1" ht="15.75">
      <c r="A233" s="1357">
        <v>3</v>
      </c>
      <c r="B233" s="1523" t="s">
        <v>2533</v>
      </c>
      <c r="C233" s="77"/>
      <c r="D233" s="1525" t="s">
        <v>2534</v>
      </c>
      <c r="E233" s="1286" t="s">
        <v>652</v>
      </c>
      <c r="F233" s="1286" t="s">
        <v>2535</v>
      </c>
      <c r="G233" s="62" t="s">
        <v>883</v>
      </c>
      <c r="H233" s="9" t="s">
        <v>106</v>
      </c>
      <c r="I233" s="73">
        <v>3</v>
      </c>
      <c r="J233" s="75">
        <v>2.72</v>
      </c>
      <c r="K233" s="1286"/>
      <c r="L233" s="1526" t="s">
        <v>503</v>
      </c>
      <c r="M233" s="1526" t="s">
        <v>503</v>
      </c>
      <c r="N233" s="787" t="s">
        <v>1612</v>
      </c>
      <c r="O233" s="1362" t="s">
        <v>108</v>
      </c>
      <c r="P233" s="1364" t="s">
        <v>79</v>
      </c>
      <c r="Q233" s="1364" t="s">
        <v>440</v>
      </c>
      <c r="R233" s="1364"/>
      <c r="S233" s="68" t="s">
        <v>33</v>
      </c>
      <c r="T233" s="1526" t="s">
        <v>503</v>
      </c>
      <c r="U233" s="1366"/>
    </row>
    <row r="234" spans="1:21">
      <c r="A234" s="192"/>
      <c r="B234" s="793" t="s">
        <v>714</v>
      </c>
      <c r="C234" s="187"/>
      <c r="D234" s="189"/>
      <c r="E234" s="187"/>
      <c r="F234" s="187"/>
      <c r="G234" s="1510"/>
      <c r="H234" s="190"/>
      <c r="I234" s="191"/>
      <c r="J234" s="187"/>
      <c r="K234" s="187"/>
      <c r="L234" s="187"/>
      <c r="M234" s="191"/>
      <c r="N234" s="1480"/>
      <c r="O234" s="192"/>
      <c r="P234" s="192"/>
      <c r="Q234" s="192"/>
      <c r="R234" s="192"/>
      <c r="S234" s="192"/>
      <c r="T234" s="1534"/>
      <c r="U234" s="187"/>
    </row>
    <row r="235" spans="1:21">
      <c r="A235" s="192"/>
      <c r="B235" s="793" t="s">
        <v>2253</v>
      </c>
      <c r="C235" s="187"/>
      <c r="D235" s="189"/>
      <c r="E235" s="187"/>
      <c r="F235" s="187"/>
      <c r="G235" s="1510"/>
      <c r="H235" s="190"/>
      <c r="I235" s="191"/>
      <c r="J235" s="187"/>
      <c r="K235" s="187"/>
      <c r="L235" s="187"/>
      <c r="M235" s="191"/>
      <c r="N235" s="1480"/>
      <c r="O235" s="192"/>
      <c r="P235" s="192"/>
      <c r="Q235" s="192"/>
      <c r="R235" s="192"/>
      <c r="S235" s="192"/>
      <c r="T235" s="1534"/>
      <c r="U235" s="187"/>
    </row>
    <row r="236" spans="1:21" customFormat="1" ht="31.5">
      <c r="A236" s="89">
        <v>1</v>
      </c>
      <c r="B236" s="759" t="s">
        <v>2233</v>
      </c>
      <c r="C236" s="754"/>
      <c r="D236" s="760" t="s">
        <v>2234</v>
      </c>
      <c r="E236" s="89" t="s">
        <v>652</v>
      </c>
      <c r="F236" s="750" t="s">
        <v>420</v>
      </c>
      <c r="G236" s="1502" t="s">
        <v>292</v>
      </c>
      <c r="H236" s="749" t="s">
        <v>119</v>
      </c>
      <c r="I236" s="749">
        <v>5</v>
      </c>
      <c r="J236" s="751">
        <v>5.36</v>
      </c>
      <c r="K236" s="761"/>
      <c r="L236" s="758" t="s">
        <v>270</v>
      </c>
      <c r="M236" s="758" t="s">
        <v>270</v>
      </c>
      <c r="N236" s="756">
        <v>24</v>
      </c>
      <c r="O236" s="756" t="s">
        <v>122</v>
      </c>
      <c r="P236" s="756">
        <v>4</v>
      </c>
      <c r="Q236" s="94" t="s">
        <v>2235</v>
      </c>
      <c r="R236" s="94"/>
      <c r="S236" s="199" t="s">
        <v>33</v>
      </c>
      <c r="T236" s="758" t="s">
        <v>270</v>
      </c>
      <c r="U236" s="803"/>
    </row>
    <row r="237" spans="1:21" ht="18">
      <c r="A237" s="192"/>
      <c r="B237" s="44" t="s">
        <v>183</v>
      </c>
      <c r="C237" s="11"/>
      <c r="D237" s="12"/>
      <c r="E237" s="9"/>
      <c r="F237" s="13"/>
      <c r="G237" s="1203"/>
      <c r="H237" s="5"/>
      <c r="I237" s="14"/>
      <c r="J237" s="52"/>
      <c r="K237" s="16"/>
      <c r="L237" s="17"/>
      <c r="M237" s="17"/>
      <c r="N237" s="9"/>
      <c r="O237" s="16"/>
      <c r="P237" s="14"/>
      <c r="Q237" s="52"/>
      <c r="R237" s="16"/>
      <c r="S237" s="18"/>
      <c r="T237" s="17"/>
      <c r="U237" s="187"/>
    </row>
    <row r="238" spans="1:21" ht="18">
      <c r="A238" s="192">
        <v>1</v>
      </c>
      <c r="B238" s="204" t="s">
        <v>669</v>
      </c>
      <c r="C238" s="205" t="s">
        <v>670</v>
      </c>
      <c r="D238" s="205"/>
      <c r="E238" s="5" t="s">
        <v>652</v>
      </c>
      <c r="F238" s="125" t="s">
        <v>671</v>
      </c>
      <c r="G238" s="1204" t="s">
        <v>62</v>
      </c>
      <c r="H238" s="206" t="s">
        <v>28</v>
      </c>
      <c r="I238" s="206">
        <v>8</v>
      </c>
      <c r="J238" s="206">
        <v>4.6500000000000004</v>
      </c>
      <c r="K238" s="207"/>
      <c r="L238" s="205" t="s">
        <v>275</v>
      </c>
      <c r="M238" s="205" t="s">
        <v>275</v>
      </c>
      <c r="N238" s="7" t="s">
        <v>528</v>
      </c>
      <c r="O238" s="21" t="s">
        <v>31</v>
      </c>
      <c r="P238" s="7" t="s">
        <v>79</v>
      </c>
      <c r="Q238" s="7" t="s">
        <v>508</v>
      </c>
      <c r="R238" s="7"/>
      <c r="S238" s="127" t="s">
        <v>33</v>
      </c>
      <c r="T238" s="127" t="s">
        <v>275</v>
      </c>
      <c r="U238" s="187"/>
    </row>
    <row r="239" spans="1:21" ht="27" customHeight="1">
      <c r="A239" s="192">
        <v>2</v>
      </c>
      <c r="B239" s="204" t="s">
        <v>672</v>
      </c>
      <c r="C239" s="128"/>
      <c r="D239" s="205" t="s">
        <v>673</v>
      </c>
      <c r="E239" s="5" t="s">
        <v>652</v>
      </c>
      <c r="F239" s="125" t="s">
        <v>674</v>
      </c>
      <c r="G239" s="1204" t="s">
        <v>650</v>
      </c>
      <c r="H239" s="206" t="s">
        <v>28</v>
      </c>
      <c r="I239" s="206">
        <v>9</v>
      </c>
      <c r="J239" s="206">
        <v>4.9800000000000004</v>
      </c>
      <c r="K239" s="208">
        <v>0.08</v>
      </c>
      <c r="L239" s="205" t="s">
        <v>57</v>
      </c>
      <c r="M239" s="205" t="s">
        <v>503</v>
      </c>
      <c r="N239" s="7" t="s">
        <v>532</v>
      </c>
      <c r="O239" s="21" t="s">
        <v>31</v>
      </c>
      <c r="P239" s="5">
        <v>6</v>
      </c>
      <c r="Q239" s="5">
        <v>5.7</v>
      </c>
      <c r="R239" s="132"/>
      <c r="S239" s="127" t="s">
        <v>33</v>
      </c>
      <c r="T239" s="209" t="s">
        <v>33</v>
      </c>
      <c r="U239" s="187"/>
    </row>
    <row r="240" spans="1:21" ht="18">
      <c r="A240" s="192">
        <v>3</v>
      </c>
      <c r="B240" s="204" t="s">
        <v>675</v>
      </c>
      <c r="C240" s="206" t="s">
        <v>676</v>
      </c>
      <c r="D240" s="206"/>
      <c r="E240" s="5" t="s">
        <v>652</v>
      </c>
      <c r="F240" s="125" t="s">
        <v>677</v>
      </c>
      <c r="G240" s="1204" t="s">
        <v>340</v>
      </c>
      <c r="H240" s="206" t="s">
        <v>28</v>
      </c>
      <c r="I240" s="206">
        <v>9</v>
      </c>
      <c r="J240" s="206">
        <v>4.9800000000000004</v>
      </c>
      <c r="K240" s="208">
        <v>0.05</v>
      </c>
      <c r="L240" s="205" t="s">
        <v>252</v>
      </c>
      <c r="M240" s="205" t="s">
        <v>252</v>
      </c>
      <c r="N240" s="7" t="s">
        <v>545</v>
      </c>
      <c r="O240" s="21" t="s">
        <v>31</v>
      </c>
      <c r="P240" s="7" t="s">
        <v>47</v>
      </c>
      <c r="Q240" s="7" t="s">
        <v>678</v>
      </c>
      <c r="R240" s="7"/>
      <c r="S240" s="127" t="s">
        <v>33</v>
      </c>
      <c r="T240" s="127" t="s">
        <v>33</v>
      </c>
      <c r="U240" s="187"/>
    </row>
    <row r="241" spans="1:21" ht="18">
      <c r="A241" s="192">
        <v>4</v>
      </c>
      <c r="B241" s="204" t="s">
        <v>679</v>
      </c>
      <c r="C241" s="206" t="s">
        <v>680</v>
      </c>
      <c r="D241" s="206"/>
      <c r="E241" s="5" t="s">
        <v>652</v>
      </c>
      <c r="F241" s="125" t="s">
        <v>77</v>
      </c>
      <c r="G241" s="1204" t="s">
        <v>340</v>
      </c>
      <c r="H241" s="206" t="s">
        <v>28</v>
      </c>
      <c r="I241" s="206">
        <v>9</v>
      </c>
      <c r="J241" s="206">
        <v>4.9800000000000004</v>
      </c>
      <c r="K241" s="207"/>
      <c r="L241" s="205" t="s">
        <v>293</v>
      </c>
      <c r="M241" s="205" t="s">
        <v>293</v>
      </c>
      <c r="N241" s="7" t="s">
        <v>545</v>
      </c>
      <c r="O241" s="21" t="s">
        <v>31</v>
      </c>
      <c r="P241" s="7" t="s">
        <v>40</v>
      </c>
      <c r="Q241" s="7" t="s">
        <v>452</v>
      </c>
      <c r="R241" s="7"/>
      <c r="S241" s="127" t="s">
        <v>33</v>
      </c>
      <c r="T241" s="127" t="s">
        <v>293</v>
      </c>
      <c r="U241" s="187"/>
    </row>
    <row r="242" spans="1:21" ht="18">
      <c r="A242" s="192">
        <v>5</v>
      </c>
      <c r="B242" s="204" t="s">
        <v>681</v>
      </c>
      <c r="C242" s="134"/>
      <c r="D242" s="205" t="s">
        <v>682</v>
      </c>
      <c r="E242" s="5" t="s">
        <v>652</v>
      </c>
      <c r="F242" s="125" t="s">
        <v>67</v>
      </c>
      <c r="G242" s="1204" t="s">
        <v>340</v>
      </c>
      <c r="H242" s="206" t="s">
        <v>28</v>
      </c>
      <c r="I242" s="206">
        <v>9</v>
      </c>
      <c r="J242" s="206">
        <v>4.9800000000000004</v>
      </c>
      <c r="K242" s="207"/>
      <c r="L242" s="205" t="s">
        <v>429</v>
      </c>
      <c r="M242" s="205" t="s">
        <v>429</v>
      </c>
      <c r="N242" s="7" t="s">
        <v>545</v>
      </c>
      <c r="O242" s="21" t="s">
        <v>31</v>
      </c>
      <c r="P242" s="5">
        <v>4</v>
      </c>
      <c r="Q242" s="5">
        <v>5.0199999999999996</v>
      </c>
      <c r="R242" s="132"/>
      <c r="S242" s="127" t="s">
        <v>33</v>
      </c>
      <c r="T242" s="127" t="s">
        <v>683</v>
      </c>
      <c r="U242" s="187"/>
    </row>
    <row r="243" spans="1:21" ht="18">
      <c r="A243" s="192">
        <v>6</v>
      </c>
      <c r="B243" s="204" t="s">
        <v>684</v>
      </c>
      <c r="C243" s="128"/>
      <c r="D243" s="206" t="s">
        <v>685</v>
      </c>
      <c r="E243" s="5" t="s">
        <v>652</v>
      </c>
      <c r="F243" s="125" t="s">
        <v>268</v>
      </c>
      <c r="G243" s="1204" t="s">
        <v>340</v>
      </c>
      <c r="H243" s="206" t="s">
        <v>28</v>
      </c>
      <c r="I243" s="206">
        <v>9</v>
      </c>
      <c r="J243" s="206">
        <v>4.9800000000000004</v>
      </c>
      <c r="K243" s="207"/>
      <c r="L243" s="205" t="s">
        <v>686</v>
      </c>
      <c r="M243" s="205" t="s">
        <v>686</v>
      </c>
      <c r="N243" s="7" t="s">
        <v>545</v>
      </c>
      <c r="O243" s="21" t="s">
        <v>31</v>
      </c>
      <c r="P243" s="5">
        <v>4</v>
      </c>
      <c r="Q243" s="5">
        <v>5.0199999999999996</v>
      </c>
      <c r="R243" s="132"/>
      <c r="S243" s="127" t="s">
        <v>33</v>
      </c>
      <c r="T243" s="127" t="s">
        <v>270</v>
      </c>
      <c r="U243" s="187"/>
    </row>
    <row r="244" spans="1:21" ht="18">
      <c r="A244" s="192">
        <v>7</v>
      </c>
      <c r="B244" s="204" t="s">
        <v>436</v>
      </c>
      <c r="C244" s="128"/>
      <c r="D244" s="205" t="s">
        <v>687</v>
      </c>
      <c r="E244" s="5" t="s">
        <v>652</v>
      </c>
      <c r="F244" s="125" t="s">
        <v>67</v>
      </c>
      <c r="G244" s="1204" t="s">
        <v>62</v>
      </c>
      <c r="H244" s="206" t="s">
        <v>28</v>
      </c>
      <c r="I244" s="206">
        <v>9</v>
      </c>
      <c r="J244" s="206">
        <f>4.65+0.33</f>
        <v>4.9800000000000004</v>
      </c>
      <c r="K244" s="207"/>
      <c r="L244" s="205" t="s">
        <v>195</v>
      </c>
      <c r="M244" s="205" t="s">
        <v>195</v>
      </c>
      <c r="N244" s="7" t="s">
        <v>573</v>
      </c>
      <c r="O244" s="21" t="s">
        <v>31</v>
      </c>
      <c r="P244" s="5">
        <v>4</v>
      </c>
      <c r="Q244" s="5">
        <v>5.0199999999999996</v>
      </c>
      <c r="R244" s="132"/>
      <c r="S244" s="127" t="s">
        <v>33</v>
      </c>
      <c r="T244" s="127" t="s">
        <v>195</v>
      </c>
      <c r="U244" s="187"/>
    </row>
    <row r="245" spans="1:21" ht="18">
      <c r="A245" s="192">
        <v>8</v>
      </c>
      <c r="B245" s="204" t="s">
        <v>688</v>
      </c>
      <c r="C245" s="128"/>
      <c r="D245" s="206" t="s">
        <v>689</v>
      </c>
      <c r="E245" s="5" t="s">
        <v>652</v>
      </c>
      <c r="F245" s="125" t="s">
        <v>262</v>
      </c>
      <c r="G245" s="1204" t="s">
        <v>62</v>
      </c>
      <c r="H245" s="206" t="s">
        <v>28</v>
      </c>
      <c r="I245" s="206">
        <v>9</v>
      </c>
      <c r="J245" s="206">
        <v>4.9800000000000004</v>
      </c>
      <c r="K245" s="207"/>
      <c r="L245" s="205" t="s">
        <v>94</v>
      </c>
      <c r="M245" s="205" t="s">
        <v>94</v>
      </c>
      <c r="N245" s="7" t="s">
        <v>573</v>
      </c>
      <c r="O245" s="21" t="s">
        <v>31</v>
      </c>
      <c r="P245" s="5">
        <v>4</v>
      </c>
      <c r="Q245" s="5">
        <v>5.0199999999999996</v>
      </c>
      <c r="R245" s="132"/>
      <c r="S245" s="127" t="s">
        <v>33</v>
      </c>
      <c r="T245" s="127" t="s">
        <v>252</v>
      </c>
      <c r="U245" s="187"/>
    </row>
    <row r="246" spans="1:21" ht="18">
      <c r="A246" s="192">
        <v>9</v>
      </c>
      <c r="B246" s="204" t="s">
        <v>690</v>
      </c>
      <c r="C246" s="128"/>
      <c r="D246" s="205" t="s">
        <v>691</v>
      </c>
      <c r="E246" s="5" t="s">
        <v>652</v>
      </c>
      <c r="F246" s="125" t="s">
        <v>262</v>
      </c>
      <c r="G246" s="1204" t="s">
        <v>62</v>
      </c>
      <c r="H246" s="206" t="s">
        <v>28</v>
      </c>
      <c r="I246" s="206">
        <v>9</v>
      </c>
      <c r="J246" s="206">
        <v>4.9800000000000004</v>
      </c>
      <c r="K246" s="207"/>
      <c r="L246" s="205" t="s">
        <v>85</v>
      </c>
      <c r="M246" s="205" t="s">
        <v>85</v>
      </c>
      <c r="N246" s="7" t="s">
        <v>573</v>
      </c>
      <c r="O246" s="21" t="s">
        <v>31</v>
      </c>
      <c r="P246" s="5">
        <v>4</v>
      </c>
      <c r="Q246" s="5">
        <v>5.0199999999999996</v>
      </c>
      <c r="R246" s="132"/>
      <c r="S246" s="127" t="s">
        <v>33</v>
      </c>
      <c r="T246" s="127" t="s">
        <v>304</v>
      </c>
      <c r="U246" s="187"/>
    </row>
    <row r="247" spans="1:21" ht="18">
      <c r="A247" s="192">
        <v>10</v>
      </c>
      <c r="B247" s="210" t="s">
        <v>692</v>
      </c>
      <c r="C247" s="211" t="s">
        <v>693</v>
      </c>
      <c r="D247" s="211"/>
      <c r="E247" s="5" t="s">
        <v>652</v>
      </c>
      <c r="F247" s="125" t="s">
        <v>671</v>
      </c>
      <c r="G247" s="1204" t="s">
        <v>62</v>
      </c>
      <c r="H247" s="212" t="s">
        <v>28</v>
      </c>
      <c r="I247" s="212">
        <v>9</v>
      </c>
      <c r="J247" s="212">
        <v>4.9800000000000004</v>
      </c>
      <c r="K247" s="207"/>
      <c r="L247" s="205" t="s">
        <v>94</v>
      </c>
      <c r="M247" s="205" t="s">
        <v>94</v>
      </c>
      <c r="N247" s="7" t="s">
        <v>573</v>
      </c>
      <c r="O247" s="21" t="s">
        <v>31</v>
      </c>
      <c r="P247" s="5">
        <v>4</v>
      </c>
      <c r="Q247" s="5">
        <v>5.0199999999999996</v>
      </c>
      <c r="R247" s="132"/>
      <c r="S247" s="127" t="s">
        <v>33</v>
      </c>
      <c r="T247" s="127" t="s">
        <v>252</v>
      </c>
      <c r="U247" s="187"/>
    </row>
    <row r="248" spans="1:21" ht="18">
      <c r="A248" s="192">
        <v>11</v>
      </c>
      <c r="B248" s="210" t="s">
        <v>694</v>
      </c>
      <c r="C248" s="128"/>
      <c r="D248" s="211" t="s">
        <v>695</v>
      </c>
      <c r="E248" s="5" t="s">
        <v>652</v>
      </c>
      <c r="F248" s="125" t="s">
        <v>67</v>
      </c>
      <c r="G248" s="1205" t="s">
        <v>696</v>
      </c>
      <c r="H248" s="212" t="s">
        <v>28</v>
      </c>
      <c r="I248" s="212">
        <v>8</v>
      </c>
      <c r="J248" s="212">
        <v>4.6500000000000004</v>
      </c>
      <c r="K248" s="207"/>
      <c r="L248" s="205" t="s">
        <v>190</v>
      </c>
      <c r="M248" s="205" t="s">
        <v>190</v>
      </c>
      <c r="N248" s="7" t="s">
        <v>607</v>
      </c>
      <c r="O248" s="21" t="s">
        <v>31</v>
      </c>
      <c r="P248" s="7" t="s">
        <v>79</v>
      </c>
      <c r="Q248" s="7" t="s">
        <v>508</v>
      </c>
      <c r="R248" s="7"/>
      <c r="S248" s="127" t="s">
        <v>33</v>
      </c>
      <c r="T248" s="127" t="s">
        <v>278</v>
      </c>
      <c r="U248" s="187"/>
    </row>
    <row r="249" spans="1:21" ht="18">
      <c r="A249" s="192">
        <v>12</v>
      </c>
      <c r="B249" s="210" t="s">
        <v>697</v>
      </c>
      <c r="C249" s="128"/>
      <c r="D249" s="212" t="s">
        <v>698</v>
      </c>
      <c r="E249" s="5" t="s">
        <v>652</v>
      </c>
      <c r="F249" s="125" t="s">
        <v>77</v>
      </c>
      <c r="G249" s="1204" t="s">
        <v>62</v>
      </c>
      <c r="H249" s="212" t="s">
        <v>28</v>
      </c>
      <c r="I249" s="212">
        <v>8</v>
      </c>
      <c r="J249" s="212">
        <v>4.6500000000000004</v>
      </c>
      <c r="K249" s="207"/>
      <c r="L249" s="205" t="s">
        <v>94</v>
      </c>
      <c r="M249" s="205" t="s">
        <v>94</v>
      </c>
      <c r="N249" s="7" t="s">
        <v>528</v>
      </c>
      <c r="O249" s="21" t="s">
        <v>31</v>
      </c>
      <c r="P249" s="7" t="s">
        <v>79</v>
      </c>
      <c r="Q249" s="7" t="s">
        <v>508</v>
      </c>
      <c r="R249" s="7"/>
      <c r="S249" s="127" t="s">
        <v>33</v>
      </c>
      <c r="T249" s="127" t="s">
        <v>252</v>
      </c>
      <c r="U249" s="187"/>
    </row>
    <row r="250" spans="1:21" ht="18">
      <c r="A250" s="192">
        <v>13</v>
      </c>
      <c r="B250" s="10" t="s">
        <v>699</v>
      </c>
      <c r="C250" s="128"/>
      <c r="D250" s="212" t="s">
        <v>700</v>
      </c>
      <c r="E250" s="5" t="s">
        <v>652</v>
      </c>
      <c r="F250" s="125" t="s">
        <v>268</v>
      </c>
      <c r="G250" s="1204" t="s">
        <v>62</v>
      </c>
      <c r="H250" s="212" t="s">
        <v>28</v>
      </c>
      <c r="I250" s="212">
        <v>8</v>
      </c>
      <c r="J250" s="212">
        <v>4.6500000000000004</v>
      </c>
      <c r="K250" s="207"/>
      <c r="L250" s="205" t="s">
        <v>94</v>
      </c>
      <c r="M250" s="205" t="s">
        <v>94</v>
      </c>
      <c r="N250" s="7" t="s">
        <v>528</v>
      </c>
      <c r="O250" s="21" t="s">
        <v>31</v>
      </c>
      <c r="P250" s="7" t="s">
        <v>79</v>
      </c>
      <c r="Q250" s="7" t="s">
        <v>508</v>
      </c>
      <c r="R250" s="7"/>
      <c r="S250" s="127" t="s">
        <v>33</v>
      </c>
      <c r="T250" s="127" t="s">
        <v>252</v>
      </c>
      <c r="U250" s="187"/>
    </row>
    <row r="251" spans="1:21" ht="18">
      <c r="A251" s="192">
        <v>14</v>
      </c>
      <c r="B251" s="10" t="s">
        <v>701</v>
      </c>
      <c r="C251" s="128"/>
      <c r="D251" s="212" t="s">
        <v>702</v>
      </c>
      <c r="E251" s="5" t="s">
        <v>652</v>
      </c>
      <c r="F251" s="125" t="s">
        <v>77</v>
      </c>
      <c r="G251" s="1204" t="s">
        <v>62</v>
      </c>
      <c r="H251" s="212" t="s">
        <v>28</v>
      </c>
      <c r="I251" s="212">
        <v>8</v>
      </c>
      <c r="J251" s="212">
        <v>4.6500000000000004</v>
      </c>
      <c r="K251" s="207"/>
      <c r="L251" s="205" t="s">
        <v>94</v>
      </c>
      <c r="M251" s="205" t="s">
        <v>94</v>
      </c>
      <c r="N251" s="7" t="s">
        <v>528</v>
      </c>
      <c r="O251" s="21" t="s">
        <v>31</v>
      </c>
      <c r="P251" s="7" t="s">
        <v>79</v>
      </c>
      <c r="Q251" s="7" t="s">
        <v>508</v>
      </c>
      <c r="R251" s="7"/>
      <c r="S251" s="127" t="s">
        <v>33</v>
      </c>
      <c r="T251" s="127" t="s">
        <v>252</v>
      </c>
      <c r="U251" s="187"/>
    </row>
    <row r="252" spans="1:21" ht="18">
      <c r="A252" s="192">
        <v>15</v>
      </c>
      <c r="B252" s="10" t="s">
        <v>703</v>
      </c>
      <c r="C252" s="128"/>
      <c r="D252" s="205" t="s">
        <v>704</v>
      </c>
      <c r="E252" s="5" t="s">
        <v>652</v>
      </c>
      <c r="F252" s="125" t="s">
        <v>77</v>
      </c>
      <c r="G252" s="1204" t="s">
        <v>696</v>
      </c>
      <c r="H252" s="206" t="s">
        <v>28</v>
      </c>
      <c r="I252" s="206">
        <v>7</v>
      </c>
      <c r="J252" s="206">
        <f>3.99+0.33</f>
        <v>4.32</v>
      </c>
      <c r="K252" s="207"/>
      <c r="L252" s="205" t="s">
        <v>485</v>
      </c>
      <c r="M252" s="205" t="s">
        <v>485</v>
      </c>
      <c r="N252" s="7" t="s">
        <v>607</v>
      </c>
      <c r="O252" s="21" t="s">
        <v>31</v>
      </c>
      <c r="P252" s="5">
        <v>2</v>
      </c>
      <c r="Q252" s="5">
        <v>4.34</v>
      </c>
      <c r="R252" s="132"/>
      <c r="S252" s="127" t="s">
        <v>33</v>
      </c>
      <c r="T252" s="205" t="s">
        <v>485</v>
      </c>
      <c r="U252" s="187"/>
    </row>
    <row r="253" spans="1:21" ht="18">
      <c r="A253" s="192">
        <v>16</v>
      </c>
      <c r="B253" s="10" t="s">
        <v>705</v>
      </c>
      <c r="C253" s="128"/>
      <c r="D253" s="206" t="s">
        <v>706</v>
      </c>
      <c r="E253" s="5" t="s">
        <v>652</v>
      </c>
      <c r="F253" s="125" t="s">
        <v>262</v>
      </c>
      <c r="G253" s="1204" t="s">
        <v>696</v>
      </c>
      <c r="H253" s="206" t="s">
        <v>28</v>
      </c>
      <c r="I253" s="206">
        <v>6</v>
      </c>
      <c r="J253" s="206">
        <f>3.66+0.33</f>
        <v>3.99</v>
      </c>
      <c r="K253" s="207"/>
      <c r="L253" s="205" t="s">
        <v>485</v>
      </c>
      <c r="M253" s="205" t="s">
        <v>485</v>
      </c>
      <c r="N253" s="7" t="s">
        <v>607</v>
      </c>
      <c r="O253" s="21" t="s">
        <v>31</v>
      </c>
      <c r="P253" s="7" t="s">
        <v>90</v>
      </c>
      <c r="Q253" s="7" t="s">
        <v>481</v>
      </c>
      <c r="R253" s="7"/>
      <c r="S253" s="127" t="s">
        <v>33</v>
      </c>
      <c r="T253" s="127" t="s">
        <v>293</v>
      </c>
      <c r="U253" s="187"/>
    </row>
    <row r="254" spans="1:21" ht="18">
      <c r="A254" s="51">
        <v>17</v>
      </c>
      <c r="B254" s="238" t="s">
        <v>797</v>
      </c>
      <c r="C254" s="147" t="s">
        <v>798</v>
      </c>
      <c r="D254" s="61"/>
      <c r="E254" s="145" t="s">
        <v>25</v>
      </c>
      <c r="F254" s="13">
        <v>37903</v>
      </c>
      <c r="G254" s="1209">
        <v>2002</v>
      </c>
      <c r="H254" s="145" t="s">
        <v>28</v>
      </c>
      <c r="I254" s="145">
        <v>8</v>
      </c>
      <c r="J254" s="146">
        <v>4.6500000000000004</v>
      </c>
      <c r="K254" s="240"/>
      <c r="L254" s="63"/>
      <c r="M254" s="147" t="s">
        <v>799</v>
      </c>
      <c r="N254" s="16" t="s">
        <v>800</v>
      </c>
      <c r="O254" s="145" t="s">
        <v>31</v>
      </c>
      <c r="P254" s="16" t="s">
        <v>79</v>
      </c>
      <c r="Q254" s="9">
        <v>4.68</v>
      </c>
      <c r="R254" s="9"/>
      <c r="S254" s="16" t="s">
        <v>33</v>
      </c>
      <c r="T254" s="147" t="s">
        <v>799</v>
      </c>
      <c r="U254" s="147"/>
    </row>
    <row r="255" spans="1:21" ht="18">
      <c r="A255" s="192"/>
      <c r="B255" s="795" t="s">
        <v>707</v>
      </c>
      <c r="C255" s="26"/>
      <c r="D255" s="23"/>
      <c r="E255" s="9"/>
      <c r="F255" s="20"/>
      <c r="G255" s="1203"/>
      <c r="H255" s="21"/>
      <c r="I255" s="14"/>
      <c r="J255" s="52"/>
      <c r="K255" s="16"/>
      <c r="L255" s="27"/>
      <c r="M255" s="27"/>
      <c r="N255" s="16"/>
      <c r="O255" s="16"/>
      <c r="P255" s="14"/>
      <c r="Q255" s="52"/>
      <c r="R255" s="22"/>
      <c r="S255" s="18"/>
      <c r="T255" s="27"/>
      <c r="U255" s="187"/>
    </row>
    <row r="256" spans="1:21" s="1367" customFormat="1" ht="31.5">
      <c r="A256" s="1357">
        <v>1</v>
      </c>
      <c r="B256" s="1368" t="s">
        <v>708</v>
      </c>
      <c r="C256" s="102"/>
      <c r="D256" s="1369" t="s">
        <v>709</v>
      </c>
      <c r="E256" s="89" t="s">
        <v>652</v>
      </c>
      <c r="F256" s="750" t="s">
        <v>710</v>
      </c>
      <c r="G256" s="1370" t="s">
        <v>711</v>
      </c>
      <c r="H256" s="1369" t="s">
        <v>106</v>
      </c>
      <c r="I256" s="1369">
        <v>5</v>
      </c>
      <c r="J256" s="1369">
        <v>3.34</v>
      </c>
      <c r="K256" s="1371"/>
      <c r="L256" s="1372" t="s">
        <v>74</v>
      </c>
      <c r="M256" s="1372" t="s">
        <v>74</v>
      </c>
      <c r="N256" s="94" t="s">
        <v>712</v>
      </c>
      <c r="O256" s="756" t="s">
        <v>108</v>
      </c>
      <c r="P256" s="94" t="s">
        <v>47</v>
      </c>
      <c r="Q256" s="94" t="s">
        <v>713</v>
      </c>
      <c r="R256" s="94"/>
      <c r="S256" s="753" t="s">
        <v>33</v>
      </c>
      <c r="T256" s="753" t="s">
        <v>220</v>
      </c>
      <c r="U256" s="1366"/>
    </row>
    <row r="257" spans="1:21" s="1367" customFormat="1" ht="31.5">
      <c r="A257" s="1357">
        <v>2</v>
      </c>
      <c r="B257" s="1373" t="s">
        <v>2492</v>
      </c>
      <c r="C257" s="1374" t="s">
        <v>2493</v>
      </c>
      <c r="D257" s="1374"/>
      <c r="E257" s="89" t="s">
        <v>652</v>
      </c>
      <c r="F257" s="750" t="s">
        <v>2304</v>
      </c>
      <c r="G257" s="750" t="s">
        <v>889</v>
      </c>
      <c r="H257" s="1375" t="s">
        <v>108</v>
      </c>
      <c r="I257" s="1375">
        <v>5</v>
      </c>
      <c r="J257" s="1375">
        <v>3.66</v>
      </c>
      <c r="K257" s="1376"/>
      <c r="L257" s="1377" t="s">
        <v>29</v>
      </c>
      <c r="M257" s="1377" t="s">
        <v>29</v>
      </c>
      <c r="N257" s="94"/>
      <c r="O257" s="756"/>
      <c r="P257" s="94"/>
      <c r="Q257" s="94"/>
      <c r="R257" s="94"/>
      <c r="S257" s="753"/>
      <c r="T257" s="753"/>
      <c r="U257" s="1537" t="s">
        <v>2542</v>
      </c>
    </row>
    <row r="258" spans="1:21" s="1367" customFormat="1" ht="31.5">
      <c r="A258" s="1357">
        <v>3</v>
      </c>
      <c r="B258" s="1378" t="s">
        <v>2494</v>
      </c>
      <c r="C258" s="1379"/>
      <c r="D258" s="1377" t="s">
        <v>2495</v>
      </c>
      <c r="E258" s="89" t="s">
        <v>652</v>
      </c>
      <c r="F258" s="750" t="s">
        <v>2370</v>
      </c>
      <c r="G258" s="750" t="s">
        <v>889</v>
      </c>
      <c r="H258" s="1380" t="s">
        <v>108</v>
      </c>
      <c r="I258" s="1380">
        <v>1</v>
      </c>
      <c r="J258" s="1380">
        <v>2.34</v>
      </c>
      <c r="K258" s="1376"/>
      <c r="L258" s="1377" t="s">
        <v>889</v>
      </c>
      <c r="M258" s="1377" t="s">
        <v>889</v>
      </c>
      <c r="N258" s="94"/>
      <c r="O258" s="756"/>
      <c r="P258" s="94"/>
      <c r="Q258" s="94"/>
      <c r="R258" s="94"/>
      <c r="S258" s="753"/>
      <c r="T258" s="753"/>
      <c r="U258" s="1537" t="s">
        <v>2542</v>
      </c>
    </row>
    <row r="259" spans="1:21" s="1367" customFormat="1" ht="31.5">
      <c r="A259" s="1357">
        <v>4</v>
      </c>
      <c r="B259" s="1378" t="s">
        <v>2496</v>
      </c>
      <c r="C259" s="102"/>
      <c r="D259" s="1377" t="s">
        <v>2497</v>
      </c>
      <c r="E259" s="89" t="s">
        <v>652</v>
      </c>
      <c r="F259" s="750" t="s">
        <v>2463</v>
      </c>
      <c r="G259" s="750" t="s">
        <v>889</v>
      </c>
      <c r="H259" s="1380" t="s">
        <v>108</v>
      </c>
      <c r="I259" s="1380">
        <v>1</v>
      </c>
      <c r="J259" s="1380">
        <v>2.34</v>
      </c>
      <c r="K259" s="1376"/>
      <c r="L259" s="1377" t="s">
        <v>889</v>
      </c>
      <c r="M259" s="1377" t="s">
        <v>889</v>
      </c>
      <c r="N259" s="94"/>
      <c r="O259" s="756"/>
      <c r="P259" s="94"/>
      <c r="Q259" s="94"/>
      <c r="R259" s="94"/>
      <c r="S259" s="753"/>
      <c r="T259" s="753"/>
      <c r="U259" s="1537" t="s">
        <v>2542</v>
      </c>
    </row>
    <row r="260" spans="1:21" ht="33" customHeight="1">
      <c r="A260" s="192"/>
      <c r="B260" s="800" t="s">
        <v>754</v>
      </c>
      <c r="C260" s="187"/>
      <c r="D260" s="189"/>
      <c r="E260" s="187"/>
      <c r="F260" s="187"/>
      <c r="G260" s="1510"/>
      <c r="H260" s="190"/>
      <c r="I260" s="191"/>
      <c r="J260" s="187"/>
      <c r="K260" s="187"/>
      <c r="L260" s="187"/>
      <c r="M260" s="191"/>
      <c r="N260" s="1480"/>
      <c r="O260" s="192"/>
      <c r="P260" s="192"/>
      <c r="Q260" s="192"/>
      <c r="R260" s="192"/>
      <c r="S260" s="192"/>
      <c r="T260" s="1534"/>
      <c r="U260" s="187"/>
    </row>
    <row r="261" spans="1:21">
      <c r="A261" s="192"/>
      <c r="B261" s="800" t="s">
        <v>2251</v>
      </c>
      <c r="C261" s="187"/>
      <c r="D261" s="189"/>
      <c r="E261" s="187"/>
      <c r="F261" s="187"/>
      <c r="G261" s="1510"/>
      <c r="H261" s="190"/>
      <c r="I261" s="191"/>
      <c r="J261" s="187"/>
      <c r="K261" s="187"/>
      <c r="L261" s="187"/>
      <c r="M261" s="191"/>
      <c r="N261" s="1480"/>
      <c r="O261" s="192"/>
      <c r="P261" s="192"/>
      <c r="Q261" s="192"/>
      <c r="R261" s="192"/>
      <c r="S261" s="192"/>
      <c r="T261" s="1534"/>
      <c r="U261" s="187"/>
    </row>
    <row r="262" spans="1:21" customFormat="1" ht="31.5">
      <c r="A262" s="89">
        <v>1</v>
      </c>
      <c r="B262" s="250" t="s">
        <v>2222</v>
      </c>
      <c r="C262" s="754" t="s">
        <v>2223</v>
      </c>
      <c r="D262" s="755"/>
      <c r="E262" s="89" t="s">
        <v>2224</v>
      </c>
      <c r="F262" s="750" t="s">
        <v>2225</v>
      </c>
      <c r="G262" s="1502" t="s">
        <v>292</v>
      </c>
      <c r="H262" s="749" t="s">
        <v>2226</v>
      </c>
      <c r="I262" s="756">
        <v>4</v>
      </c>
      <c r="J262" s="757">
        <v>5.0199999999999996</v>
      </c>
      <c r="K262" s="94"/>
      <c r="L262" s="758" t="s">
        <v>190</v>
      </c>
      <c r="M262" s="758" t="s">
        <v>190</v>
      </c>
      <c r="N262" s="94"/>
      <c r="O262" s="94" t="s">
        <v>122</v>
      </c>
      <c r="P262" s="94" t="s">
        <v>79</v>
      </c>
      <c r="Q262" s="94" t="s">
        <v>2227</v>
      </c>
      <c r="R262" s="94"/>
      <c r="S262" s="199" t="s">
        <v>33</v>
      </c>
      <c r="T262" s="758" t="s">
        <v>190</v>
      </c>
      <c r="U262" s="803"/>
    </row>
    <row r="263" spans="1:21" customFormat="1" ht="31.5">
      <c r="A263" s="9">
        <v>2</v>
      </c>
      <c r="B263" s="250" t="s">
        <v>2228</v>
      </c>
      <c r="C263" s="102"/>
      <c r="D263" s="755" t="s">
        <v>2229</v>
      </c>
      <c r="E263" s="89" t="s">
        <v>2224</v>
      </c>
      <c r="F263" s="750" t="s">
        <v>2230</v>
      </c>
      <c r="G263" s="1502" t="s">
        <v>351</v>
      </c>
      <c r="H263" s="749" t="s">
        <v>2226</v>
      </c>
      <c r="I263" s="756">
        <v>2</v>
      </c>
      <c r="J263" s="757">
        <v>4.34</v>
      </c>
      <c r="K263" s="94"/>
      <c r="L263" s="758" t="s">
        <v>2231</v>
      </c>
      <c r="M263" s="758" t="s">
        <v>2231</v>
      </c>
      <c r="N263" s="94"/>
      <c r="O263" s="94" t="s">
        <v>122</v>
      </c>
      <c r="P263" s="94" t="s">
        <v>71</v>
      </c>
      <c r="Q263" s="94" t="s">
        <v>2232</v>
      </c>
      <c r="R263" s="94"/>
      <c r="S263" s="199" t="s">
        <v>33</v>
      </c>
      <c r="T263" s="758" t="s">
        <v>33</v>
      </c>
      <c r="U263" s="803"/>
    </row>
    <row r="264" spans="1:21">
      <c r="A264" s="192"/>
      <c r="B264" s="793" t="s">
        <v>183</v>
      </c>
      <c r="C264" s="187"/>
      <c r="D264" s="189"/>
      <c r="E264" s="187"/>
      <c r="F264" s="187"/>
      <c r="G264" s="1510"/>
      <c r="H264" s="190"/>
      <c r="I264" s="191"/>
      <c r="J264" s="187"/>
      <c r="K264" s="187"/>
      <c r="L264" s="187"/>
      <c r="M264" s="191"/>
      <c r="N264" s="1480"/>
      <c r="O264" s="192"/>
      <c r="P264" s="192"/>
      <c r="Q264" s="192"/>
      <c r="R264" s="192"/>
      <c r="S264" s="192"/>
      <c r="T264" s="1534"/>
      <c r="U264" s="187"/>
    </row>
    <row r="265" spans="1:21" ht="18">
      <c r="A265" s="192">
        <v>1</v>
      </c>
      <c r="B265" s="250" t="s">
        <v>716</v>
      </c>
      <c r="C265" s="19"/>
      <c r="D265" s="249" t="s">
        <v>717</v>
      </c>
      <c r="E265" s="5" t="s">
        <v>718</v>
      </c>
      <c r="F265" s="13" t="s">
        <v>381</v>
      </c>
      <c r="G265" s="1206" t="s">
        <v>491</v>
      </c>
      <c r="H265" s="73" t="s">
        <v>28</v>
      </c>
      <c r="I265" s="252">
        <v>8</v>
      </c>
      <c r="J265" s="253">
        <v>4.6500000000000004</v>
      </c>
      <c r="K265" s="16"/>
      <c r="L265" s="18" t="s">
        <v>503</v>
      </c>
      <c r="M265" s="18" t="s">
        <v>503</v>
      </c>
      <c r="N265" s="16" t="s">
        <v>719</v>
      </c>
      <c r="O265" s="16" t="s">
        <v>31</v>
      </c>
      <c r="P265" s="16" t="s">
        <v>79</v>
      </c>
      <c r="Q265" s="16" t="s">
        <v>508</v>
      </c>
      <c r="R265" s="16"/>
      <c r="S265" s="199" t="s">
        <v>33</v>
      </c>
      <c r="T265" s="18" t="s">
        <v>503</v>
      </c>
      <c r="U265" s="187"/>
    </row>
    <row r="266" spans="1:21" ht="18">
      <c r="A266" s="192">
        <v>2</v>
      </c>
      <c r="B266" s="250" t="s">
        <v>720</v>
      </c>
      <c r="C266" s="28" t="s">
        <v>721</v>
      </c>
      <c r="D266" s="249"/>
      <c r="E266" s="5" t="s">
        <v>718</v>
      </c>
      <c r="F266" s="13" t="s">
        <v>381</v>
      </c>
      <c r="G266" s="1207" t="s">
        <v>465</v>
      </c>
      <c r="H266" s="14" t="s">
        <v>28</v>
      </c>
      <c r="I266" s="252">
        <v>9</v>
      </c>
      <c r="J266" s="253">
        <v>4.9800000000000004</v>
      </c>
      <c r="K266" s="25"/>
      <c r="L266" s="18" t="s">
        <v>94</v>
      </c>
      <c r="M266" s="18" t="s">
        <v>94</v>
      </c>
      <c r="N266" s="16" t="s">
        <v>722</v>
      </c>
      <c r="O266" s="16" t="s">
        <v>31</v>
      </c>
      <c r="P266" s="16" t="s">
        <v>40</v>
      </c>
      <c r="Q266" s="16" t="s">
        <v>452</v>
      </c>
      <c r="R266" s="16"/>
      <c r="S266" s="199" t="s">
        <v>33</v>
      </c>
      <c r="T266" s="18" t="s">
        <v>94</v>
      </c>
      <c r="U266" s="187"/>
    </row>
    <row r="267" spans="1:21" ht="18">
      <c r="A267" s="192">
        <v>3</v>
      </c>
      <c r="B267" s="250" t="s">
        <v>723</v>
      </c>
      <c r="C267" s="11" t="s">
        <v>724</v>
      </c>
      <c r="D267" s="249"/>
      <c r="E267" s="5" t="s">
        <v>718</v>
      </c>
      <c r="F267" s="13" t="s">
        <v>391</v>
      </c>
      <c r="G267" s="1206" t="s">
        <v>465</v>
      </c>
      <c r="H267" s="73" t="s">
        <v>28</v>
      </c>
      <c r="I267" s="252">
        <v>9</v>
      </c>
      <c r="J267" s="253">
        <v>4.9800000000000004</v>
      </c>
      <c r="K267" s="25"/>
      <c r="L267" s="18" t="s">
        <v>503</v>
      </c>
      <c r="M267" s="18" t="s">
        <v>503</v>
      </c>
      <c r="N267" s="16" t="s">
        <v>722</v>
      </c>
      <c r="O267" s="16" t="s">
        <v>31</v>
      </c>
      <c r="P267" s="16" t="s">
        <v>40</v>
      </c>
      <c r="Q267" s="16" t="s">
        <v>452</v>
      </c>
      <c r="R267" s="16"/>
      <c r="S267" s="199" t="s">
        <v>33</v>
      </c>
      <c r="T267" s="18" t="s">
        <v>503</v>
      </c>
      <c r="U267" s="187"/>
    </row>
    <row r="268" spans="1:21">
      <c r="A268" s="51">
        <v>4</v>
      </c>
      <c r="B268" s="250" t="s">
        <v>725</v>
      </c>
      <c r="C268" s="28" t="s">
        <v>726</v>
      </c>
      <c r="D268" s="249"/>
      <c r="E268" s="5" t="s">
        <v>718</v>
      </c>
      <c r="F268" s="13" t="s">
        <v>446</v>
      </c>
      <c r="G268" s="1206" t="s">
        <v>544</v>
      </c>
      <c r="H268" s="73" t="s">
        <v>28</v>
      </c>
      <c r="I268" s="252">
        <v>9</v>
      </c>
      <c r="J268" s="253">
        <v>4.9800000000000004</v>
      </c>
      <c r="K268" s="16"/>
      <c r="L268" s="18" t="s">
        <v>190</v>
      </c>
      <c r="M268" s="18" t="s">
        <v>190</v>
      </c>
      <c r="N268" s="16" t="s">
        <v>727</v>
      </c>
      <c r="O268" s="16" t="s">
        <v>31</v>
      </c>
      <c r="P268" s="14">
        <v>4</v>
      </c>
      <c r="Q268" s="60">
        <v>5.0199999999999996</v>
      </c>
      <c r="R268" s="60"/>
      <c r="S268" s="199" t="s">
        <v>33</v>
      </c>
      <c r="T268" s="18" t="s">
        <v>190</v>
      </c>
      <c r="U268" s="47"/>
    </row>
    <row r="269" spans="1:21">
      <c r="A269" s="51">
        <v>5</v>
      </c>
      <c r="B269" s="250" t="s">
        <v>728</v>
      </c>
      <c r="C269" s="19"/>
      <c r="D269" s="249" t="s">
        <v>729</v>
      </c>
      <c r="E269" s="5" t="s">
        <v>718</v>
      </c>
      <c r="F269" s="13" t="s">
        <v>385</v>
      </c>
      <c r="G269" s="1206" t="s">
        <v>465</v>
      </c>
      <c r="H269" s="73" t="s">
        <v>28</v>
      </c>
      <c r="I269" s="252">
        <v>8</v>
      </c>
      <c r="J269" s="253">
        <v>4.6500000000000004</v>
      </c>
      <c r="K269" s="16"/>
      <c r="L269" s="18" t="s">
        <v>85</v>
      </c>
      <c r="M269" s="18" t="s">
        <v>85</v>
      </c>
      <c r="N269" s="16" t="s">
        <v>730</v>
      </c>
      <c r="O269" s="16" t="s">
        <v>31</v>
      </c>
      <c r="P269" s="16" t="s">
        <v>79</v>
      </c>
      <c r="Q269" s="16" t="s">
        <v>508</v>
      </c>
      <c r="R269" s="16"/>
      <c r="S269" s="199" t="s">
        <v>33</v>
      </c>
      <c r="T269" s="18" t="s">
        <v>85</v>
      </c>
      <c r="U269" s="47"/>
    </row>
    <row r="270" spans="1:21">
      <c r="A270" s="51">
        <v>6</v>
      </c>
      <c r="B270" s="250" t="s">
        <v>731</v>
      </c>
      <c r="C270" s="19"/>
      <c r="D270" s="249" t="s">
        <v>732</v>
      </c>
      <c r="E270" s="5" t="s">
        <v>718</v>
      </c>
      <c r="F270" s="13" t="s">
        <v>385</v>
      </c>
      <c r="G270" s="1206" t="s">
        <v>465</v>
      </c>
      <c r="H270" s="73" t="s">
        <v>28</v>
      </c>
      <c r="I270" s="252">
        <v>8</v>
      </c>
      <c r="J270" s="253">
        <v>4.6500000000000004</v>
      </c>
      <c r="K270" s="25"/>
      <c r="L270" s="18" t="s">
        <v>85</v>
      </c>
      <c r="M270" s="18" t="s">
        <v>85</v>
      </c>
      <c r="N270" s="16" t="s">
        <v>730</v>
      </c>
      <c r="O270" s="16" t="s">
        <v>31</v>
      </c>
      <c r="P270" s="16" t="s">
        <v>79</v>
      </c>
      <c r="Q270" s="16" t="s">
        <v>508</v>
      </c>
      <c r="R270" s="16"/>
      <c r="S270" s="199" t="s">
        <v>33</v>
      </c>
      <c r="T270" s="18" t="s">
        <v>85</v>
      </c>
      <c r="U270" s="47"/>
    </row>
    <row r="271" spans="1:21">
      <c r="A271" s="51">
        <v>7</v>
      </c>
      <c r="B271" s="250" t="s">
        <v>733</v>
      </c>
      <c r="C271" s="19"/>
      <c r="D271" s="249" t="s">
        <v>734</v>
      </c>
      <c r="E271" s="5" t="s">
        <v>718</v>
      </c>
      <c r="F271" s="13" t="s">
        <v>385</v>
      </c>
      <c r="G271" s="1206" t="s">
        <v>400</v>
      </c>
      <c r="H271" s="73" t="s">
        <v>28</v>
      </c>
      <c r="I271" s="252">
        <v>8</v>
      </c>
      <c r="J271" s="253">
        <v>4.6500000000000004</v>
      </c>
      <c r="K271" s="16"/>
      <c r="L271" s="18" t="s">
        <v>94</v>
      </c>
      <c r="M271" s="18" t="s">
        <v>94</v>
      </c>
      <c r="N271" s="16" t="s">
        <v>735</v>
      </c>
      <c r="O271" s="16" t="s">
        <v>31</v>
      </c>
      <c r="P271" s="9">
        <v>3</v>
      </c>
      <c r="Q271" s="237">
        <v>4.68</v>
      </c>
      <c r="R271" s="237"/>
      <c r="S271" s="199" t="s">
        <v>33</v>
      </c>
      <c r="T271" s="18" t="s">
        <v>94</v>
      </c>
      <c r="U271" s="47"/>
    </row>
    <row r="272" spans="1:21">
      <c r="A272" s="51">
        <v>8</v>
      </c>
      <c r="B272" s="250" t="s">
        <v>736</v>
      </c>
      <c r="C272" s="28" t="s">
        <v>737</v>
      </c>
      <c r="D272" s="249"/>
      <c r="E272" s="5" t="s">
        <v>718</v>
      </c>
      <c r="F272" s="13" t="s">
        <v>375</v>
      </c>
      <c r="G272" s="1206" t="s">
        <v>500</v>
      </c>
      <c r="H272" s="73" t="s">
        <v>28</v>
      </c>
      <c r="I272" s="252">
        <v>7</v>
      </c>
      <c r="J272" s="253">
        <v>4.32</v>
      </c>
      <c r="K272" s="16"/>
      <c r="L272" s="18" t="s">
        <v>115</v>
      </c>
      <c r="M272" s="18" t="s">
        <v>115</v>
      </c>
      <c r="N272" s="16" t="s">
        <v>719</v>
      </c>
      <c r="O272" s="16" t="s">
        <v>31</v>
      </c>
      <c r="P272" s="16" t="s">
        <v>71</v>
      </c>
      <c r="Q272" s="16" t="s">
        <v>475</v>
      </c>
      <c r="R272" s="16"/>
      <c r="S272" s="199" t="s">
        <v>33</v>
      </c>
      <c r="T272" s="18" t="s">
        <v>115</v>
      </c>
      <c r="U272" s="47"/>
    </row>
    <row r="273" spans="1:21">
      <c r="A273" s="51">
        <v>9</v>
      </c>
      <c r="B273" s="250" t="s">
        <v>738</v>
      </c>
      <c r="C273" s="19"/>
      <c r="D273" s="249" t="s">
        <v>739</v>
      </c>
      <c r="E273" s="5" t="s">
        <v>718</v>
      </c>
      <c r="F273" s="13" t="s">
        <v>500</v>
      </c>
      <c r="G273" s="1206" t="s">
        <v>415</v>
      </c>
      <c r="H273" s="73" t="s">
        <v>28</v>
      </c>
      <c r="I273" s="252">
        <v>7</v>
      </c>
      <c r="J273" s="253">
        <v>4.32</v>
      </c>
      <c r="K273" s="16"/>
      <c r="L273" s="18" t="s">
        <v>94</v>
      </c>
      <c r="M273" s="18" t="s">
        <v>94</v>
      </c>
      <c r="N273" s="16" t="s">
        <v>740</v>
      </c>
      <c r="O273" s="16" t="s">
        <v>31</v>
      </c>
      <c r="P273" s="16" t="s">
        <v>71</v>
      </c>
      <c r="Q273" s="16" t="s">
        <v>475</v>
      </c>
      <c r="R273" s="16"/>
      <c r="S273" s="199" t="s">
        <v>33</v>
      </c>
      <c r="T273" s="18" t="s">
        <v>94</v>
      </c>
      <c r="U273" s="47"/>
    </row>
    <row r="274" spans="1:21">
      <c r="A274" s="51">
        <v>10</v>
      </c>
      <c r="B274" s="250" t="s">
        <v>741</v>
      </c>
      <c r="C274" s="19"/>
      <c r="D274" s="249" t="s">
        <v>742</v>
      </c>
      <c r="E274" s="5" t="s">
        <v>718</v>
      </c>
      <c r="F274" s="13" t="s">
        <v>375</v>
      </c>
      <c r="G274" s="1206" t="s">
        <v>465</v>
      </c>
      <c r="H274" s="73" t="s">
        <v>28</v>
      </c>
      <c r="I274" s="252">
        <v>8</v>
      </c>
      <c r="J274" s="253">
        <v>4.6500000000000004</v>
      </c>
      <c r="K274" s="16"/>
      <c r="L274" s="18" t="s">
        <v>38</v>
      </c>
      <c r="M274" s="18" t="s">
        <v>38</v>
      </c>
      <c r="N274" s="16" t="s">
        <v>730</v>
      </c>
      <c r="O274" s="16" t="s">
        <v>31</v>
      </c>
      <c r="P274" s="16" t="s">
        <v>79</v>
      </c>
      <c r="Q274" s="16" t="s">
        <v>508</v>
      </c>
      <c r="R274" s="16"/>
      <c r="S274" s="199" t="s">
        <v>33</v>
      </c>
      <c r="T274" s="18" t="s">
        <v>38</v>
      </c>
      <c r="U274" s="47"/>
    </row>
    <row r="275" spans="1:21">
      <c r="A275" s="51">
        <v>11</v>
      </c>
      <c r="B275" s="250" t="s">
        <v>743</v>
      </c>
      <c r="C275" s="28" t="s">
        <v>744</v>
      </c>
      <c r="D275" s="249"/>
      <c r="E275" s="5" t="s">
        <v>718</v>
      </c>
      <c r="F275" s="13" t="s">
        <v>552</v>
      </c>
      <c r="G275" s="1206" t="s">
        <v>500</v>
      </c>
      <c r="H275" s="73" t="s">
        <v>28</v>
      </c>
      <c r="I275" s="252">
        <v>7</v>
      </c>
      <c r="J275" s="253">
        <v>4.32</v>
      </c>
      <c r="K275" s="16"/>
      <c r="L275" s="18" t="s">
        <v>239</v>
      </c>
      <c r="M275" s="18" t="s">
        <v>239</v>
      </c>
      <c r="N275" s="16" t="s">
        <v>719</v>
      </c>
      <c r="O275" s="16" t="s">
        <v>31</v>
      </c>
      <c r="P275" s="16" t="s">
        <v>71</v>
      </c>
      <c r="Q275" s="16" t="s">
        <v>475</v>
      </c>
      <c r="R275" s="16"/>
      <c r="S275" s="199" t="s">
        <v>33</v>
      </c>
      <c r="T275" s="18" t="s">
        <v>239</v>
      </c>
      <c r="U275" s="47"/>
    </row>
    <row r="276" spans="1:21">
      <c r="A276" s="51">
        <v>12</v>
      </c>
      <c r="B276" s="250" t="s">
        <v>745</v>
      </c>
      <c r="C276" s="19"/>
      <c r="D276" s="249" t="s">
        <v>746</v>
      </c>
      <c r="E276" s="5" t="s">
        <v>718</v>
      </c>
      <c r="F276" s="13" t="s">
        <v>385</v>
      </c>
      <c r="G276" s="1206" t="s">
        <v>465</v>
      </c>
      <c r="H276" s="73" t="s">
        <v>28</v>
      </c>
      <c r="I276" s="252">
        <v>9</v>
      </c>
      <c r="J276" s="253">
        <v>4.9800000000000004</v>
      </c>
      <c r="K276" s="16"/>
      <c r="L276" s="18" t="s">
        <v>94</v>
      </c>
      <c r="M276" s="18" t="s">
        <v>94</v>
      </c>
      <c r="N276" s="16" t="s">
        <v>722</v>
      </c>
      <c r="O276" s="16" t="s">
        <v>31</v>
      </c>
      <c r="P276" s="16" t="s">
        <v>40</v>
      </c>
      <c r="Q276" s="16" t="s">
        <v>452</v>
      </c>
      <c r="R276" s="16"/>
      <c r="S276" s="199" t="s">
        <v>33</v>
      </c>
      <c r="T276" s="18" t="s">
        <v>94</v>
      </c>
      <c r="U276" s="47"/>
    </row>
    <row r="277" spans="1:21">
      <c r="A277" s="51">
        <v>13</v>
      </c>
      <c r="B277" s="250" t="s">
        <v>747</v>
      </c>
      <c r="C277" s="11" t="s">
        <v>748</v>
      </c>
      <c r="D277" s="249"/>
      <c r="E277" s="5" t="s">
        <v>718</v>
      </c>
      <c r="F277" s="13" t="s">
        <v>385</v>
      </c>
      <c r="G277" s="1206" t="s">
        <v>385</v>
      </c>
      <c r="H277" s="73" t="s">
        <v>28</v>
      </c>
      <c r="I277" s="252">
        <v>8</v>
      </c>
      <c r="J277" s="253">
        <v>4.6500000000000004</v>
      </c>
      <c r="K277" s="16"/>
      <c r="L277" s="18" t="s">
        <v>468</v>
      </c>
      <c r="M277" s="18" t="s">
        <v>468</v>
      </c>
      <c r="N277" s="16" t="s">
        <v>735</v>
      </c>
      <c r="O277" s="16" t="s">
        <v>31</v>
      </c>
      <c r="P277" s="16" t="s">
        <v>79</v>
      </c>
      <c r="Q277" s="16" t="s">
        <v>508</v>
      </c>
      <c r="R277" s="16"/>
      <c r="S277" s="199" t="s">
        <v>33</v>
      </c>
      <c r="T277" s="18" t="s">
        <v>468</v>
      </c>
      <c r="U277" s="47"/>
    </row>
    <row r="278" spans="1:21">
      <c r="A278" s="51">
        <v>14</v>
      </c>
      <c r="B278" s="250" t="s">
        <v>749</v>
      </c>
      <c r="C278" s="28" t="s">
        <v>750</v>
      </c>
      <c r="D278" s="249"/>
      <c r="E278" s="5" t="s">
        <v>718</v>
      </c>
      <c r="F278" s="13" t="s">
        <v>385</v>
      </c>
      <c r="G278" s="1206" t="s">
        <v>465</v>
      </c>
      <c r="H278" s="73" t="s">
        <v>28</v>
      </c>
      <c r="I278" s="252">
        <v>9</v>
      </c>
      <c r="J278" s="253">
        <v>4.9800000000000004</v>
      </c>
      <c r="K278" s="25"/>
      <c r="L278" s="18" t="s">
        <v>63</v>
      </c>
      <c r="M278" s="18" t="s">
        <v>63</v>
      </c>
      <c r="N278" s="16" t="s">
        <v>751</v>
      </c>
      <c r="O278" s="16" t="s">
        <v>31</v>
      </c>
      <c r="P278" s="16" t="s">
        <v>40</v>
      </c>
      <c r="Q278" s="16" t="s">
        <v>452</v>
      </c>
      <c r="R278" s="16"/>
      <c r="S278" s="199" t="s">
        <v>33</v>
      </c>
      <c r="T278" s="18" t="s">
        <v>63</v>
      </c>
      <c r="U278" s="47"/>
    </row>
    <row r="279" spans="1:21">
      <c r="A279" s="51">
        <v>15</v>
      </c>
      <c r="B279" s="250" t="s">
        <v>752</v>
      </c>
      <c r="C279" s="19"/>
      <c r="D279" s="249" t="s">
        <v>753</v>
      </c>
      <c r="E279" s="5" t="s">
        <v>718</v>
      </c>
      <c r="F279" s="13" t="s">
        <v>415</v>
      </c>
      <c r="G279" s="1206" t="s">
        <v>500</v>
      </c>
      <c r="H279" s="73" t="s">
        <v>28</v>
      </c>
      <c r="I279" s="251">
        <v>7</v>
      </c>
      <c r="J279" s="138">
        <v>4.6500000000000004</v>
      </c>
      <c r="K279" s="25"/>
      <c r="L279" s="129" t="s">
        <v>190</v>
      </c>
      <c r="M279" s="129" t="s">
        <v>190</v>
      </c>
      <c r="N279" s="16" t="s">
        <v>719</v>
      </c>
      <c r="O279" s="73" t="s">
        <v>31</v>
      </c>
      <c r="P279" s="251">
        <v>7</v>
      </c>
      <c r="Q279" s="138">
        <v>4.68</v>
      </c>
      <c r="R279" s="138"/>
      <c r="S279" s="199" t="s">
        <v>33</v>
      </c>
      <c r="T279" s="129" t="s">
        <v>190</v>
      </c>
      <c r="U279" s="47"/>
    </row>
    <row r="280" spans="1:21">
      <c r="A280" s="51"/>
      <c r="B280" s="793" t="s">
        <v>274</v>
      </c>
      <c r="C280" s="19"/>
      <c r="D280" s="249"/>
      <c r="E280" s="5"/>
      <c r="F280" s="13"/>
      <c r="G280" s="1206"/>
      <c r="H280" s="73"/>
      <c r="I280" s="251"/>
      <c r="J280" s="138"/>
      <c r="K280" s="25"/>
      <c r="L280" s="129"/>
      <c r="M280" s="129"/>
      <c r="N280" s="16"/>
      <c r="O280" s="73"/>
      <c r="P280" s="251"/>
      <c r="Q280" s="138"/>
      <c r="R280" s="138"/>
      <c r="S280" s="199"/>
      <c r="T280" s="129"/>
      <c r="U280" s="47"/>
    </row>
    <row r="281" spans="1:21">
      <c r="A281" s="51">
        <v>1</v>
      </c>
      <c r="B281" s="1527" t="s">
        <v>2536</v>
      </c>
      <c r="C281" s="28" t="s">
        <v>2537</v>
      </c>
      <c r="D281" s="249" t="s">
        <v>2538</v>
      </c>
      <c r="E281" s="9" t="s">
        <v>718</v>
      </c>
      <c r="F281" s="13" t="s">
        <v>406</v>
      </c>
      <c r="G281" s="1207" t="s">
        <v>2225</v>
      </c>
      <c r="H281" s="14" t="s">
        <v>106</v>
      </c>
      <c r="I281" s="14">
        <v>2</v>
      </c>
      <c r="J281" s="1528">
        <v>2.41</v>
      </c>
      <c r="K281" s="25"/>
      <c r="L281" s="18" t="s">
        <v>468</v>
      </c>
      <c r="M281" s="18" t="s">
        <v>468</v>
      </c>
      <c r="N281" s="16" t="s">
        <v>1940</v>
      </c>
      <c r="O281" s="756" t="s">
        <v>108</v>
      </c>
      <c r="P281" s="251">
        <v>2</v>
      </c>
      <c r="Q281" s="138">
        <v>2.67</v>
      </c>
      <c r="R281" s="138"/>
      <c r="S281" s="199" t="s">
        <v>33</v>
      </c>
      <c r="T281" s="18" t="s">
        <v>468</v>
      </c>
      <c r="U281" s="47"/>
    </row>
    <row r="282" spans="1:21">
      <c r="A282" s="51">
        <v>2</v>
      </c>
      <c r="B282" s="1527" t="s">
        <v>2539</v>
      </c>
      <c r="C282" s="1529"/>
      <c r="D282" s="249" t="s">
        <v>2540</v>
      </c>
      <c r="E282" s="9" t="s">
        <v>718</v>
      </c>
      <c r="F282" s="13" t="s">
        <v>406</v>
      </c>
      <c r="G282" s="1207" t="s">
        <v>2225</v>
      </c>
      <c r="H282" s="14" t="s">
        <v>106</v>
      </c>
      <c r="I282" s="1530">
        <v>3</v>
      </c>
      <c r="J282" s="1531">
        <v>2.72</v>
      </c>
      <c r="K282" s="25"/>
      <c r="L282" s="129" t="s">
        <v>417</v>
      </c>
      <c r="M282" s="129" t="s">
        <v>417</v>
      </c>
      <c r="N282" s="16" t="s">
        <v>607</v>
      </c>
      <c r="O282" s="756" t="s">
        <v>108</v>
      </c>
      <c r="P282" s="251">
        <v>3</v>
      </c>
      <c r="Q282" s="138">
        <v>3</v>
      </c>
      <c r="R282" s="138"/>
      <c r="S282" s="199" t="s">
        <v>33</v>
      </c>
      <c r="T282" s="129" t="s">
        <v>417</v>
      </c>
      <c r="U282" s="47"/>
    </row>
    <row r="283" spans="1:21">
      <c r="A283" s="51"/>
      <c r="B283" s="793" t="s">
        <v>835</v>
      </c>
      <c r="C283" s="47"/>
      <c r="D283" s="48"/>
      <c r="E283" s="47"/>
      <c r="F283" s="47"/>
      <c r="G283" s="1508"/>
      <c r="H283" s="49"/>
      <c r="I283" s="50"/>
      <c r="J283" s="47"/>
      <c r="K283" s="47"/>
      <c r="L283" s="47"/>
      <c r="M283" s="50"/>
      <c r="N283" s="1478"/>
      <c r="O283" s="51"/>
      <c r="P283" s="51"/>
      <c r="Q283" s="51"/>
      <c r="R283" s="51"/>
      <c r="S283" s="51"/>
      <c r="T283" s="1534"/>
      <c r="U283" s="47"/>
    </row>
    <row r="284" spans="1:21">
      <c r="A284" s="51"/>
      <c r="B284" s="793" t="s">
        <v>183</v>
      </c>
      <c r="C284" s="47"/>
      <c r="D284" s="48"/>
      <c r="E284" s="47"/>
      <c r="F284" s="47"/>
      <c r="G284" s="1508"/>
      <c r="H284" s="49"/>
      <c r="I284" s="50"/>
      <c r="J284" s="47"/>
      <c r="K284" s="47"/>
      <c r="L284" s="47"/>
      <c r="M284" s="50"/>
      <c r="N284" s="1478"/>
      <c r="O284" s="51"/>
      <c r="P284" s="51"/>
      <c r="Q284" s="51"/>
      <c r="R284" s="51"/>
      <c r="S284" s="51"/>
      <c r="T284" s="1534"/>
      <c r="U284" s="47"/>
    </row>
    <row r="285" spans="1:21">
      <c r="A285" s="51">
        <v>1</v>
      </c>
      <c r="B285" s="801" t="s">
        <v>755</v>
      </c>
      <c r="C285" s="215" t="s">
        <v>756</v>
      </c>
      <c r="D285" s="216"/>
      <c r="E285" s="214" t="s">
        <v>652</v>
      </c>
      <c r="F285" s="217" t="s">
        <v>67</v>
      </c>
      <c r="G285" s="1208" t="s">
        <v>62</v>
      </c>
      <c r="H285" s="214" t="s">
        <v>28</v>
      </c>
      <c r="I285" s="218">
        <v>8</v>
      </c>
      <c r="J285" s="218">
        <v>4.6500000000000004</v>
      </c>
      <c r="K285" s="167"/>
      <c r="L285" s="217" t="s">
        <v>126</v>
      </c>
      <c r="M285" s="217" t="s">
        <v>126</v>
      </c>
      <c r="N285" s="9" t="s">
        <v>757</v>
      </c>
      <c r="O285" s="214" t="s">
        <v>31</v>
      </c>
      <c r="P285" s="214">
        <v>3</v>
      </c>
      <c r="Q285" s="219">
        <v>4.68</v>
      </c>
      <c r="R285" s="220"/>
      <c r="S285" s="221" t="s">
        <v>33</v>
      </c>
      <c r="T285" s="217" t="s">
        <v>758</v>
      </c>
      <c r="U285" s="47"/>
    </row>
    <row r="286" spans="1:21">
      <c r="A286" s="51">
        <v>2</v>
      </c>
      <c r="B286" s="801" t="s">
        <v>759</v>
      </c>
      <c r="C286" s="222" t="s">
        <v>760</v>
      </c>
      <c r="D286" s="223"/>
      <c r="E286" s="214" t="s">
        <v>652</v>
      </c>
      <c r="F286" s="224" t="s">
        <v>761</v>
      </c>
      <c r="G286" s="1208" t="s">
        <v>62</v>
      </c>
      <c r="H286" s="214" t="s">
        <v>28</v>
      </c>
      <c r="I286" s="214">
        <v>9</v>
      </c>
      <c r="J286" s="214" t="s">
        <v>422</v>
      </c>
      <c r="K286" s="167"/>
      <c r="L286" s="224" t="s">
        <v>606</v>
      </c>
      <c r="M286" s="224" t="s">
        <v>606</v>
      </c>
      <c r="N286" s="9" t="s">
        <v>762</v>
      </c>
      <c r="O286" s="214" t="s">
        <v>31</v>
      </c>
      <c r="P286" s="214">
        <v>4</v>
      </c>
      <c r="Q286" s="214">
        <v>5.0199999999999996</v>
      </c>
      <c r="R286" s="220"/>
      <c r="S286" s="221" t="s">
        <v>33</v>
      </c>
      <c r="T286" s="224" t="s">
        <v>220</v>
      </c>
      <c r="U286" s="47"/>
    </row>
    <row r="287" spans="1:21">
      <c r="A287" s="51">
        <v>3</v>
      </c>
      <c r="B287" s="801" t="s">
        <v>763</v>
      </c>
      <c r="C287" s="222" t="s">
        <v>764</v>
      </c>
      <c r="D287" s="223"/>
      <c r="E287" s="214" t="s">
        <v>652</v>
      </c>
      <c r="F287" s="224" t="s">
        <v>761</v>
      </c>
      <c r="G287" s="1194" t="s">
        <v>340</v>
      </c>
      <c r="H287" s="214" t="s">
        <v>28</v>
      </c>
      <c r="I287" s="214">
        <v>9</v>
      </c>
      <c r="J287" s="214">
        <v>4.9800000000000004</v>
      </c>
      <c r="K287" s="225"/>
      <c r="L287" s="224" t="s">
        <v>428</v>
      </c>
      <c r="M287" s="224" t="s">
        <v>428</v>
      </c>
      <c r="N287" s="9" t="s">
        <v>762</v>
      </c>
      <c r="O287" s="214" t="s">
        <v>31</v>
      </c>
      <c r="P287" s="214">
        <v>4</v>
      </c>
      <c r="Q287" s="214">
        <v>5.0199999999999996</v>
      </c>
      <c r="R287" s="220"/>
      <c r="S287" s="221" t="s">
        <v>33</v>
      </c>
      <c r="T287" s="226" t="s">
        <v>683</v>
      </c>
      <c r="U287" s="47"/>
    </row>
    <row r="288" spans="1:21">
      <c r="A288" s="51">
        <v>4</v>
      </c>
      <c r="B288" s="801" t="s">
        <v>765</v>
      </c>
      <c r="C288" s="222" t="s">
        <v>766</v>
      </c>
      <c r="D288" s="223"/>
      <c r="E288" s="214" t="s">
        <v>652</v>
      </c>
      <c r="F288" s="217" t="s">
        <v>77</v>
      </c>
      <c r="G288" s="1208" t="s">
        <v>62</v>
      </c>
      <c r="H288" s="214" t="s">
        <v>28</v>
      </c>
      <c r="I288" s="214">
        <v>9</v>
      </c>
      <c r="J288" s="214" t="s">
        <v>422</v>
      </c>
      <c r="K288" s="167"/>
      <c r="L288" s="224" t="s">
        <v>767</v>
      </c>
      <c r="M288" s="224" t="s">
        <v>767</v>
      </c>
      <c r="N288" s="9" t="s">
        <v>768</v>
      </c>
      <c r="O288" s="214" t="s">
        <v>31</v>
      </c>
      <c r="P288" s="214">
        <v>4</v>
      </c>
      <c r="Q288" s="214">
        <v>5.0199999999999996</v>
      </c>
      <c r="R288" s="220"/>
      <c r="S288" s="221" t="s">
        <v>33</v>
      </c>
      <c r="T288" s="224" t="s">
        <v>304</v>
      </c>
      <c r="U288" s="47"/>
    </row>
    <row r="289" spans="1:21">
      <c r="A289" s="51">
        <v>5</v>
      </c>
      <c r="B289" s="801" t="s">
        <v>769</v>
      </c>
      <c r="C289" s="222" t="s">
        <v>770</v>
      </c>
      <c r="D289" s="227"/>
      <c r="E289" s="214" t="s">
        <v>652</v>
      </c>
      <c r="F289" s="224" t="s">
        <v>771</v>
      </c>
      <c r="G289" s="1208" t="s">
        <v>62</v>
      </c>
      <c r="H289" s="214" t="s">
        <v>28</v>
      </c>
      <c r="I289" s="214">
        <v>9</v>
      </c>
      <c r="J289" s="214" t="s">
        <v>422</v>
      </c>
      <c r="K289" s="167"/>
      <c r="L289" s="224" t="s">
        <v>416</v>
      </c>
      <c r="M289" s="224" t="s">
        <v>416</v>
      </c>
      <c r="N289" s="9" t="s">
        <v>772</v>
      </c>
      <c r="O289" s="214" t="s">
        <v>31</v>
      </c>
      <c r="P289" s="214">
        <v>4</v>
      </c>
      <c r="Q289" s="219">
        <v>5.0199999999999996</v>
      </c>
      <c r="R289" s="220"/>
      <c r="S289" s="221" t="s">
        <v>33</v>
      </c>
      <c r="T289" s="224" t="s">
        <v>275</v>
      </c>
      <c r="U289" s="47"/>
    </row>
    <row r="290" spans="1:21">
      <c r="A290" s="51">
        <v>6</v>
      </c>
      <c r="B290" s="801" t="s">
        <v>773</v>
      </c>
      <c r="C290" s="222" t="s">
        <v>774</v>
      </c>
      <c r="D290" s="227"/>
      <c r="E290" s="214" t="s">
        <v>652</v>
      </c>
      <c r="F290" s="224" t="s">
        <v>775</v>
      </c>
      <c r="G290" s="1208" t="s">
        <v>62</v>
      </c>
      <c r="H290" s="214" t="s">
        <v>28</v>
      </c>
      <c r="I290" s="214">
        <v>9</v>
      </c>
      <c r="J290" s="214" t="s">
        <v>422</v>
      </c>
      <c r="K290" s="167"/>
      <c r="L290" s="224" t="s">
        <v>443</v>
      </c>
      <c r="M290" s="224" t="s">
        <v>443</v>
      </c>
      <c r="N290" s="9" t="s">
        <v>762</v>
      </c>
      <c r="O290" s="214" t="s">
        <v>31</v>
      </c>
      <c r="P290" s="214">
        <v>4</v>
      </c>
      <c r="Q290" s="228">
        <v>5.0199999999999996</v>
      </c>
      <c r="R290" s="229"/>
      <c r="S290" s="221" t="s">
        <v>33</v>
      </c>
      <c r="T290" s="224" t="s">
        <v>278</v>
      </c>
      <c r="U290" s="47"/>
    </row>
    <row r="291" spans="1:21">
      <c r="A291" s="51">
        <v>7</v>
      </c>
      <c r="B291" s="230" t="s">
        <v>776</v>
      </c>
      <c r="C291" s="215"/>
      <c r="D291" s="227" t="s">
        <v>777</v>
      </c>
      <c r="E291" s="214" t="s">
        <v>652</v>
      </c>
      <c r="F291" s="224" t="s">
        <v>77</v>
      </c>
      <c r="G291" s="1194" t="s">
        <v>333</v>
      </c>
      <c r="H291" s="214" t="s">
        <v>28</v>
      </c>
      <c r="I291" s="214">
        <v>8</v>
      </c>
      <c r="J291" s="214" t="s">
        <v>661</v>
      </c>
      <c r="K291" s="167"/>
      <c r="L291" s="224" t="s">
        <v>778</v>
      </c>
      <c r="M291" s="224" t="s">
        <v>778</v>
      </c>
      <c r="N291" s="9" t="s">
        <v>768</v>
      </c>
      <c r="O291" s="214" t="s">
        <v>31</v>
      </c>
      <c r="P291" s="214">
        <v>3</v>
      </c>
      <c r="Q291" s="228">
        <v>4.68</v>
      </c>
      <c r="R291" s="220"/>
      <c r="S291" s="221" t="s">
        <v>33</v>
      </c>
      <c r="T291" s="224" t="s">
        <v>112</v>
      </c>
      <c r="U291" s="47"/>
    </row>
    <row r="292" spans="1:21">
      <c r="A292" s="51">
        <v>8</v>
      </c>
      <c r="B292" s="801" t="s">
        <v>779</v>
      </c>
      <c r="C292" s="231" t="s">
        <v>780</v>
      </c>
      <c r="D292" s="227"/>
      <c r="E292" s="214" t="s">
        <v>652</v>
      </c>
      <c r="F292" s="217" t="s">
        <v>67</v>
      </c>
      <c r="G292" s="1208" t="s">
        <v>333</v>
      </c>
      <c r="H292" s="214" t="s">
        <v>28</v>
      </c>
      <c r="I292" s="214">
        <v>8</v>
      </c>
      <c r="J292" s="214" t="s">
        <v>661</v>
      </c>
      <c r="K292" s="167"/>
      <c r="L292" s="224" t="s">
        <v>778</v>
      </c>
      <c r="M292" s="224" t="s">
        <v>778</v>
      </c>
      <c r="N292" s="9" t="s">
        <v>757</v>
      </c>
      <c r="O292" s="214" t="s">
        <v>31</v>
      </c>
      <c r="P292" s="214">
        <v>3</v>
      </c>
      <c r="Q292" s="219">
        <v>4.68</v>
      </c>
      <c r="R292" s="220"/>
      <c r="S292" s="221" t="s">
        <v>33</v>
      </c>
      <c r="T292" s="224" t="s">
        <v>112</v>
      </c>
      <c r="U292" s="47"/>
    </row>
    <row r="293" spans="1:21">
      <c r="A293" s="51">
        <v>9</v>
      </c>
      <c r="B293" s="801" t="s">
        <v>781</v>
      </c>
      <c r="C293" s="215"/>
      <c r="D293" s="232" t="s">
        <v>782</v>
      </c>
      <c r="E293" s="214" t="s">
        <v>652</v>
      </c>
      <c r="F293" s="224" t="s">
        <v>783</v>
      </c>
      <c r="G293" s="1194" t="s">
        <v>784</v>
      </c>
      <c r="H293" s="214" t="s">
        <v>28</v>
      </c>
      <c r="I293" s="214">
        <v>8</v>
      </c>
      <c r="J293" s="214" t="s">
        <v>661</v>
      </c>
      <c r="K293" s="167"/>
      <c r="L293" s="224" t="s">
        <v>778</v>
      </c>
      <c r="M293" s="224" t="s">
        <v>778</v>
      </c>
      <c r="N293" s="9" t="s">
        <v>785</v>
      </c>
      <c r="O293" s="214" t="s">
        <v>31</v>
      </c>
      <c r="P293" s="214">
        <v>3</v>
      </c>
      <c r="Q293" s="219">
        <v>4.68</v>
      </c>
      <c r="R293" s="220"/>
      <c r="S293" s="221" t="s">
        <v>33</v>
      </c>
      <c r="T293" s="224" t="s">
        <v>112</v>
      </c>
      <c r="U293" s="47"/>
    </row>
    <row r="294" spans="1:21">
      <c r="A294" s="51">
        <v>10</v>
      </c>
      <c r="B294" s="801" t="s">
        <v>786</v>
      </c>
      <c r="C294" s="222" t="s">
        <v>787</v>
      </c>
      <c r="D294" s="227"/>
      <c r="E294" s="214" t="s">
        <v>652</v>
      </c>
      <c r="F294" s="217" t="s">
        <v>715</v>
      </c>
      <c r="G294" s="1208" t="s">
        <v>105</v>
      </c>
      <c r="H294" s="214" t="s">
        <v>28</v>
      </c>
      <c r="I294" s="214">
        <v>4</v>
      </c>
      <c r="J294" s="214" t="s">
        <v>524</v>
      </c>
      <c r="K294" s="167"/>
      <c r="L294" s="224" t="s">
        <v>767</v>
      </c>
      <c r="M294" s="224" t="s">
        <v>767</v>
      </c>
      <c r="N294" s="9" t="s">
        <v>788</v>
      </c>
      <c r="O294" s="214" t="s">
        <v>31</v>
      </c>
      <c r="P294" s="214">
        <v>1</v>
      </c>
      <c r="Q294" s="228">
        <v>4</v>
      </c>
      <c r="R294" s="167"/>
      <c r="S294" s="221" t="s">
        <v>33</v>
      </c>
      <c r="T294" s="224" t="s">
        <v>33</v>
      </c>
      <c r="U294" s="47"/>
    </row>
    <row r="295" spans="1:21">
      <c r="A295" s="51">
        <v>11</v>
      </c>
      <c r="B295" s="1563" t="s">
        <v>789</v>
      </c>
      <c r="C295" s="1564"/>
      <c r="D295" s="1565" t="s">
        <v>790</v>
      </c>
      <c r="E295" s="214" t="s">
        <v>652</v>
      </c>
      <c r="F295" s="217" t="s">
        <v>791</v>
      </c>
      <c r="G295" s="1208" t="s">
        <v>88</v>
      </c>
      <c r="H295" s="214" t="s">
        <v>28</v>
      </c>
      <c r="I295" s="214">
        <v>5</v>
      </c>
      <c r="J295" s="214" t="s">
        <v>713</v>
      </c>
      <c r="K295" s="167"/>
      <c r="L295" s="224" t="s">
        <v>416</v>
      </c>
      <c r="M295" s="224" t="s">
        <v>416</v>
      </c>
      <c r="N295" s="9" t="s">
        <v>792</v>
      </c>
      <c r="O295" s="214" t="s">
        <v>31</v>
      </c>
      <c r="P295" s="214">
        <v>1</v>
      </c>
      <c r="Q295" s="233">
        <v>4</v>
      </c>
      <c r="R295" s="167"/>
      <c r="S295" s="221" t="s">
        <v>33</v>
      </c>
      <c r="T295" s="224" t="s">
        <v>33</v>
      </c>
      <c r="U295" s="47"/>
    </row>
    <row r="296" spans="1:21">
      <c r="A296" s="51"/>
      <c r="B296" s="793" t="s">
        <v>274</v>
      </c>
      <c r="C296" s="1288"/>
      <c r="D296" s="1566"/>
      <c r="E296" s="214"/>
      <c r="F296" s="217"/>
      <c r="G296" s="1208"/>
      <c r="H296" s="214"/>
      <c r="I296" s="214"/>
      <c r="J296" s="214"/>
      <c r="K296" s="167"/>
      <c r="L296" s="224"/>
      <c r="M296" s="224"/>
      <c r="N296" s="9"/>
      <c r="O296" s="214"/>
      <c r="P296" s="214"/>
      <c r="Q296" s="233"/>
      <c r="R296" s="167"/>
      <c r="S296" s="1562"/>
      <c r="T296" s="224"/>
      <c r="U296" s="47"/>
    </row>
    <row r="297" spans="1:21" s="1" customFormat="1">
      <c r="A297" s="1498">
        <v>1</v>
      </c>
      <c r="B297" s="1529" t="s">
        <v>2559</v>
      </c>
      <c r="C297" s="1567"/>
      <c r="D297" s="1568" t="s">
        <v>2560</v>
      </c>
      <c r="E297" s="9" t="s">
        <v>652</v>
      </c>
      <c r="F297" s="13" t="s">
        <v>2561</v>
      </c>
      <c r="G297" s="13" t="s">
        <v>111</v>
      </c>
      <c r="H297" s="9" t="s">
        <v>106</v>
      </c>
      <c r="I297" s="9">
        <v>4</v>
      </c>
      <c r="J297" s="9" t="s">
        <v>1065</v>
      </c>
      <c r="K297" s="22"/>
      <c r="L297" s="13" t="s">
        <v>2562</v>
      </c>
      <c r="M297" s="13" t="s">
        <v>2562</v>
      </c>
      <c r="N297" s="9" t="s">
        <v>2563</v>
      </c>
      <c r="O297" s="756" t="s">
        <v>108</v>
      </c>
      <c r="P297" s="9">
        <v>4</v>
      </c>
      <c r="Q297" s="1569" t="s">
        <v>392</v>
      </c>
      <c r="R297" s="22"/>
      <c r="S297" s="221" t="s">
        <v>33</v>
      </c>
      <c r="T297" s="13" t="s">
        <v>2562</v>
      </c>
      <c r="U297" s="1500"/>
    </row>
    <row r="298" spans="1:21">
      <c r="A298" s="51"/>
      <c r="B298" s="793" t="s">
        <v>815</v>
      </c>
      <c r="C298" s="47"/>
      <c r="D298" s="48"/>
      <c r="E298" s="47"/>
      <c r="F298" s="47"/>
      <c r="G298" s="1508"/>
      <c r="H298" s="49"/>
      <c r="I298" s="50"/>
      <c r="J298" s="47"/>
      <c r="K298" s="47"/>
      <c r="L298" s="47"/>
      <c r="M298" s="50"/>
      <c r="N298" s="1478"/>
      <c r="O298" s="51"/>
      <c r="P298" s="51"/>
      <c r="Q298" s="51"/>
      <c r="R298" s="51"/>
      <c r="S298" s="51"/>
      <c r="T298" s="1534"/>
      <c r="U298" s="47"/>
    </row>
    <row r="299" spans="1:21">
      <c r="A299" s="51"/>
      <c r="B299" s="793" t="s">
        <v>2251</v>
      </c>
      <c r="C299" s="47"/>
      <c r="D299" s="48"/>
      <c r="E299" s="47"/>
      <c r="F299" s="47"/>
      <c r="G299" s="1508"/>
      <c r="H299" s="49"/>
      <c r="I299" s="50"/>
      <c r="J299" s="47"/>
      <c r="K299" s="47"/>
      <c r="L299" s="47"/>
      <c r="M299" s="50"/>
      <c r="N299" s="1478"/>
      <c r="O299" s="51"/>
      <c r="P299" s="51"/>
      <c r="Q299" s="51"/>
      <c r="R299" s="51"/>
      <c r="S299" s="51"/>
      <c r="T299" s="1534"/>
      <c r="U299" s="47"/>
    </row>
    <row r="300" spans="1:21" customFormat="1" ht="31.5">
      <c r="A300" s="9">
        <v>1</v>
      </c>
      <c r="B300" s="746" t="s">
        <v>2220</v>
      </c>
      <c r="C300" s="747" t="s">
        <v>2221</v>
      </c>
      <c r="D300" s="748"/>
      <c r="E300" s="749" t="s">
        <v>25</v>
      </c>
      <c r="F300" s="750" t="s">
        <v>540</v>
      </c>
      <c r="G300" s="1502" t="s">
        <v>531</v>
      </c>
      <c r="H300" s="749" t="s">
        <v>119</v>
      </c>
      <c r="I300" s="749">
        <v>6</v>
      </c>
      <c r="J300" s="751">
        <v>5.7</v>
      </c>
      <c r="K300" s="752"/>
      <c r="L300" s="753"/>
      <c r="M300" s="747" t="s">
        <v>1580</v>
      </c>
      <c r="N300" s="749"/>
      <c r="O300" s="749" t="s">
        <v>122</v>
      </c>
      <c r="P300" s="94" t="s">
        <v>47</v>
      </c>
      <c r="Q300" s="89">
        <v>5.76</v>
      </c>
      <c r="R300" s="102"/>
      <c r="S300" s="94" t="s">
        <v>33</v>
      </c>
      <c r="T300" s="747" t="s">
        <v>1580</v>
      </c>
    </row>
    <row r="301" spans="1:21">
      <c r="A301" s="51"/>
      <c r="B301" s="793" t="s">
        <v>183</v>
      </c>
      <c r="C301" s="47"/>
      <c r="D301" s="48"/>
      <c r="E301" s="47"/>
      <c r="F301" s="47"/>
      <c r="G301" s="1508"/>
      <c r="H301" s="49"/>
      <c r="I301" s="50"/>
      <c r="J301" s="47"/>
      <c r="K301" s="47"/>
      <c r="L301" s="47"/>
      <c r="M301" s="50"/>
      <c r="N301" s="1478"/>
      <c r="O301" s="51"/>
      <c r="P301" s="51"/>
      <c r="Q301" s="51"/>
      <c r="R301" s="51"/>
      <c r="S301" s="51"/>
      <c r="T301" s="1534"/>
      <c r="U301" s="47"/>
    </row>
    <row r="302" spans="1:21" ht="18">
      <c r="A302" s="51">
        <v>1</v>
      </c>
      <c r="B302" s="238" t="s">
        <v>793</v>
      </c>
      <c r="C302" s="147" t="s">
        <v>794</v>
      </c>
      <c r="D302" s="61"/>
      <c r="E302" s="145" t="s">
        <v>25</v>
      </c>
      <c r="F302" s="13" t="s">
        <v>795</v>
      </c>
      <c r="G302" s="1209">
        <v>1994</v>
      </c>
      <c r="H302" s="145" t="s">
        <v>28</v>
      </c>
      <c r="I302" s="145">
        <v>9</v>
      </c>
      <c r="J302" s="146">
        <v>4.9800000000000004</v>
      </c>
      <c r="K302" s="239">
        <v>0.05</v>
      </c>
      <c r="L302" s="147" t="s">
        <v>114</v>
      </c>
      <c r="M302" s="147" t="s">
        <v>114</v>
      </c>
      <c r="N302" s="16" t="s">
        <v>796</v>
      </c>
      <c r="O302" s="145" t="s">
        <v>31</v>
      </c>
      <c r="P302" s="16" t="s">
        <v>47</v>
      </c>
      <c r="Q302" s="237">
        <v>5.36</v>
      </c>
      <c r="R302" s="237"/>
      <c r="S302" s="59" t="s">
        <v>33</v>
      </c>
      <c r="T302" s="17" t="s">
        <v>33</v>
      </c>
      <c r="U302" s="147"/>
    </row>
    <row r="303" spans="1:21" ht="18">
      <c r="A303" s="51">
        <v>2</v>
      </c>
      <c r="B303" s="238" t="s">
        <v>801</v>
      </c>
      <c r="C303" s="62"/>
      <c r="D303" s="147" t="s">
        <v>802</v>
      </c>
      <c r="E303" s="145" t="s">
        <v>25</v>
      </c>
      <c r="F303" s="13" t="s">
        <v>803</v>
      </c>
      <c r="G303" s="1209">
        <v>2006</v>
      </c>
      <c r="H303" s="145" t="s">
        <v>804</v>
      </c>
      <c r="I303" s="145">
        <v>7</v>
      </c>
      <c r="J303" s="146">
        <v>4.32</v>
      </c>
      <c r="K303" s="240"/>
      <c r="L303" s="147" t="s">
        <v>114</v>
      </c>
      <c r="M303" s="147" t="s">
        <v>114</v>
      </c>
      <c r="N303" s="16" t="s">
        <v>805</v>
      </c>
      <c r="O303" s="145" t="s">
        <v>31</v>
      </c>
      <c r="P303" s="16" t="s">
        <v>71</v>
      </c>
      <c r="Q303" s="9">
        <v>4.34</v>
      </c>
      <c r="R303" s="9"/>
      <c r="S303" s="59" t="s">
        <v>33</v>
      </c>
      <c r="T303" s="147" t="s">
        <v>114</v>
      </c>
      <c r="U303" s="147"/>
    </row>
    <row r="304" spans="1:21" ht="18">
      <c r="A304" s="51">
        <v>3</v>
      </c>
      <c r="B304" s="238" t="s">
        <v>806</v>
      </c>
      <c r="C304" s="213"/>
      <c r="D304" s="147" t="s">
        <v>807</v>
      </c>
      <c r="E304" s="145" t="s">
        <v>25</v>
      </c>
      <c r="F304" s="13">
        <v>36960</v>
      </c>
      <c r="G304" s="1209">
        <v>2006</v>
      </c>
      <c r="H304" s="145" t="s">
        <v>28</v>
      </c>
      <c r="I304" s="145">
        <v>7</v>
      </c>
      <c r="J304" s="146">
        <v>4.32</v>
      </c>
      <c r="K304" s="240"/>
      <c r="L304" s="147" t="s">
        <v>74</v>
      </c>
      <c r="M304" s="147" t="s">
        <v>74</v>
      </c>
      <c r="N304" s="16" t="s">
        <v>808</v>
      </c>
      <c r="O304" s="145" t="s">
        <v>31</v>
      </c>
      <c r="P304" s="16" t="s">
        <v>71</v>
      </c>
      <c r="Q304" s="9">
        <v>4.34</v>
      </c>
      <c r="R304" s="9"/>
      <c r="S304" s="59" t="s">
        <v>33</v>
      </c>
      <c r="T304" s="147" t="s">
        <v>74</v>
      </c>
      <c r="U304" s="147"/>
    </row>
    <row r="305" spans="1:21" ht="18">
      <c r="A305" s="51">
        <v>4</v>
      </c>
      <c r="B305" s="238" t="s">
        <v>809</v>
      </c>
      <c r="C305" s="213"/>
      <c r="D305" s="147" t="s">
        <v>810</v>
      </c>
      <c r="E305" s="145" t="s">
        <v>25</v>
      </c>
      <c r="F305" s="13" t="s">
        <v>93</v>
      </c>
      <c r="G305" s="1209">
        <v>2006</v>
      </c>
      <c r="H305" s="145" t="s">
        <v>28</v>
      </c>
      <c r="I305" s="145">
        <v>7</v>
      </c>
      <c r="J305" s="146">
        <v>4.32</v>
      </c>
      <c r="K305" s="240"/>
      <c r="L305" s="147" t="s">
        <v>683</v>
      </c>
      <c r="M305" s="147" t="s">
        <v>683</v>
      </c>
      <c r="N305" s="16" t="s">
        <v>811</v>
      </c>
      <c r="O305" s="145" t="s">
        <v>31</v>
      </c>
      <c r="P305" s="16" t="s">
        <v>71</v>
      </c>
      <c r="Q305" s="9">
        <v>4.34</v>
      </c>
      <c r="R305" s="9"/>
      <c r="S305" s="59" t="s">
        <v>33</v>
      </c>
      <c r="T305" s="147" t="s">
        <v>683</v>
      </c>
      <c r="U305" s="147"/>
    </row>
    <row r="306" spans="1:21" ht="18">
      <c r="A306" s="51">
        <v>5</v>
      </c>
      <c r="B306" s="238" t="s">
        <v>812</v>
      </c>
      <c r="C306" s="62"/>
      <c r="D306" s="147" t="s">
        <v>813</v>
      </c>
      <c r="E306" s="145" t="s">
        <v>25</v>
      </c>
      <c r="F306" s="13" t="s">
        <v>243</v>
      </c>
      <c r="G306" s="1209">
        <v>2012</v>
      </c>
      <c r="H306" s="145" t="s">
        <v>28</v>
      </c>
      <c r="I306" s="145">
        <v>4</v>
      </c>
      <c r="J306" s="146">
        <v>3.33</v>
      </c>
      <c r="K306" s="240"/>
      <c r="L306" s="147" t="s">
        <v>85</v>
      </c>
      <c r="M306" s="147" t="s">
        <v>85</v>
      </c>
      <c r="N306" s="16" t="s">
        <v>814</v>
      </c>
      <c r="O306" s="145" t="s">
        <v>31</v>
      </c>
      <c r="P306" s="16" t="s">
        <v>90</v>
      </c>
      <c r="Q306" s="237">
        <v>4</v>
      </c>
      <c r="R306" s="237"/>
      <c r="S306" s="16" t="s">
        <v>33</v>
      </c>
      <c r="T306" s="16" t="s">
        <v>33</v>
      </c>
      <c r="U306" s="19"/>
    </row>
    <row r="307" spans="1:21" ht="18">
      <c r="A307" s="51">
        <v>6</v>
      </c>
      <c r="B307" s="796" t="s">
        <v>630</v>
      </c>
      <c r="C307" s="176" t="s">
        <v>631</v>
      </c>
      <c r="D307" s="169"/>
      <c r="E307" s="171" t="s">
        <v>632</v>
      </c>
      <c r="F307" s="172" t="s">
        <v>633</v>
      </c>
      <c r="G307" s="1202" t="s">
        <v>351</v>
      </c>
      <c r="H307" s="173" t="s">
        <v>28</v>
      </c>
      <c r="I307" s="178">
        <v>8</v>
      </c>
      <c r="J307" s="179">
        <v>4.6500000000000004</v>
      </c>
      <c r="K307" s="175"/>
      <c r="L307" s="176" t="s">
        <v>131</v>
      </c>
      <c r="M307" s="176" t="s">
        <v>131</v>
      </c>
      <c r="N307" s="1479" t="s">
        <v>607</v>
      </c>
      <c r="O307" s="173" t="s">
        <v>31</v>
      </c>
      <c r="P307" s="173">
        <v>3</v>
      </c>
      <c r="Q307" s="174">
        <v>4.68</v>
      </c>
      <c r="R307" s="174"/>
      <c r="S307" s="175" t="s">
        <v>33</v>
      </c>
      <c r="T307" s="175" t="s">
        <v>131</v>
      </c>
      <c r="U307" s="176"/>
    </row>
    <row r="308" spans="1:21">
      <c r="A308" s="51"/>
      <c r="B308" s="793" t="s">
        <v>274</v>
      </c>
      <c r="C308" s="47"/>
      <c r="D308" s="48"/>
      <c r="E308" s="47"/>
      <c r="F308" s="47"/>
      <c r="G308" s="1508"/>
      <c r="H308" s="49"/>
      <c r="I308" s="50"/>
      <c r="J308" s="47"/>
      <c r="K308" s="47"/>
      <c r="L308" s="47"/>
      <c r="M308" s="50"/>
      <c r="N308" s="1478"/>
      <c r="O308" s="51"/>
      <c r="P308" s="51"/>
      <c r="Q308" s="51"/>
      <c r="R308" s="51"/>
      <c r="S308" s="51"/>
      <c r="T308" s="1534"/>
      <c r="U308" s="47"/>
    </row>
    <row r="309" spans="1:21" ht="18">
      <c r="A309" s="51">
        <v>1</v>
      </c>
      <c r="B309" s="241" t="s">
        <v>2498</v>
      </c>
      <c r="C309" s="234">
        <v>34676</v>
      </c>
      <c r="D309" s="61"/>
      <c r="E309" s="235" t="s">
        <v>25</v>
      </c>
      <c r="F309" s="132" t="s">
        <v>2499</v>
      </c>
      <c r="G309" s="5">
        <v>2022</v>
      </c>
      <c r="H309" s="236" t="s">
        <v>108</v>
      </c>
      <c r="I309" s="145">
        <v>1</v>
      </c>
      <c r="J309" s="146">
        <v>2.34</v>
      </c>
      <c r="K309" s="63"/>
      <c r="L309" s="63"/>
      <c r="M309" s="147" t="s">
        <v>231</v>
      </c>
      <c r="N309" s="16"/>
      <c r="O309" s="16"/>
      <c r="P309" s="236"/>
      <c r="Q309" s="16"/>
      <c r="R309" s="237"/>
      <c r="S309" s="16"/>
      <c r="T309" s="16"/>
      <c r="U309" s="147" t="s">
        <v>2507</v>
      </c>
    </row>
    <row r="310" spans="1:21" s="1" customFormat="1" ht="18">
      <c r="A310" s="1498">
        <v>2</v>
      </c>
      <c r="B310" s="241" t="s">
        <v>2525</v>
      </c>
      <c r="C310" s="19"/>
      <c r="D310" s="234">
        <v>29348</v>
      </c>
      <c r="E310" s="235" t="s">
        <v>25</v>
      </c>
      <c r="F310" s="13" t="s">
        <v>2526</v>
      </c>
      <c r="G310" s="1561">
        <v>2019</v>
      </c>
      <c r="H310" s="145" t="s">
        <v>106</v>
      </c>
      <c r="I310" s="145">
        <v>3</v>
      </c>
      <c r="J310" s="146">
        <v>2.72</v>
      </c>
      <c r="K310" s="25"/>
      <c r="L310" s="147" t="s">
        <v>69</v>
      </c>
      <c r="M310" s="147" t="s">
        <v>69</v>
      </c>
      <c r="N310" s="16" t="s">
        <v>1634</v>
      </c>
      <c r="O310" s="756" t="s">
        <v>108</v>
      </c>
      <c r="P310" s="236">
        <v>3</v>
      </c>
      <c r="Q310" s="16" t="s">
        <v>440</v>
      </c>
      <c r="R310" s="237"/>
      <c r="S310" s="1479" t="s">
        <v>33</v>
      </c>
      <c r="T310" s="147" t="s">
        <v>69</v>
      </c>
      <c r="U310" s="147"/>
    </row>
    <row r="311" spans="1:21" s="1" customFormat="1" ht="18">
      <c r="A311" s="1498">
        <v>3</v>
      </c>
      <c r="B311" s="1520" t="s">
        <v>816</v>
      </c>
      <c r="C311" s="19"/>
      <c r="D311" s="147" t="s">
        <v>2527</v>
      </c>
      <c r="E311" s="235" t="s">
        <v>25</v>
      </c>
      <c r="F311" s="13" t="s">
        <v>2526</v>
      </c>
      <c r="G311" s="1561">
        <v>2019</v>
      </c>
      <c r="H311" s="145" t="s">
        <v>106</v>
      </c>
      <c r="I311" s="145">
        <v>3</v>
      </c>
      <c r="J311" s="146">
        <v>2.72</v>
      </c>
      <c r="K311" s="25"/>
      <c r="L311" s="147" t="s">
        <v>38</v>
      </c>
      <c r="M311" s="147" t="s">
        <v>38</v>
      </c>
      <c r="N311" s="16" t="s">
        <v>1619</v>
      </c>
      <c r="O311" s="756" t="s">
        <v>108</v>
      </c>
      <c r="P311" s="236">
        <v>3</v>
      </c>
      <c r="Q311" s="16" t="s">
        <v>440</v>
      </c>
      <c r="R311" s="237"/>
      <c r="S311" s="1479" t="s">
        <v>33</v>
      </c>
      <c r="T311" s="147" t="s">
        <v>38</v>
      </c>
      <c r="U311" s="147"/>
    </row>
    <row r="312" spans="1:21">
      <c r="A312" s="51"/>
      <c r="B312" s="793" t="s">
        <v>833</v>
      </c>
      <c r="C312" s="47"/>
      <c r="D312" s="48"/>
      <c r="E312" s="47"/>
      <c r="F312" s="47"/>
      <c r="G312" s="1508"/>
      <c r="H312" s="49"/>
      <c r="I312" s="50"/>
      <c r="J312" s="47"/>
      <c r="K312" s="47"/>
      <c r="L312" s="47"/>
      <c r="M312" s="50"/>
      <c r="N312" s="1478"/>
      <c r="O312" s="51"/>
      <c r="P312" s="51"/>
      <c r="Q312" s="51"/>
      <c r="R312" s="51"/>
      <c r="S312" s="51"/>
      <c r="T312" s="1534"/>
      <c r="U312" s="47"/>
    </row>
    <row r="313" spans="1:21">
      <c r="A313" s="51"/>
      <c r="B313" s="793" t="s">
        <v>2251</v>
      </c>
      <c r="C313" s="47"/>
      <c r="D313" s="48"/>
      <c r="E313" s="47"/>
      <c r="F313" s="47"/>
      <c r="G313" s="1508"/>
      <c r="H313" s="49"/>
      <c r="I313" s="50"/>
      <c r="J313" s="47"/>
      <c r="K313" s="47"/>
      <c r="L313" s="47"/>
      <c r="M313" s="50"/>
      <c r="N313" s="1478"/>
      <c r="O313" s="51"/>
      <c r="P313" s="51"/>
      <c r="Q313" s="51"/>
      <c r="R313" s="51"/>
      <c r="S313" s="51"/>
      <c r="T313" s="1534"/>
      <c r="U313" s="47"/>
    </row>
    <row r="314" spans="1:21" s="1127" customFormat="1" ht="22.5" customHeight="1">
      <c r="A314" s="1338">
        <v>1</v>
      </c>
      <c r="B314" s="1381" t="s">
        <v>2382</v>
      </c>
      <c r="C314" s="245" t="s">
        <v>2500</v>
      </c>
      <c r="D314" s="57"/>
      <c r="E314" s="57" t="s">
        <v>25</v>
      </c>
      <c r="F314" s="245" t="s">
        <v>2501</v>
      </c>
      <c r="G314" s="907" t="s">
        <v>432</v>
      </c>
      <c r="H314" s="57" t="s">
        <v>119</v>
      </c>
      <c r="I314" s="57">
        <v>5</v>
      </c>
      <c r="J314" s="58">
        <v>5.36</v>
      </c>
      <c r="K314" s="58"/>
      <c r="L314" s="248" t="s">
        <v>29</v>
      </c>
      <c r="M314" s="248" t="s">
        <v>29</v>
      </c>
      <c r="N314" s="14" t="s">
        <v>407</v>
      </c>
      <c r="O314" s="57" t="s">
        <v>122</v>
      </c>
      <c r="P314" s="57">
        <v>4</v>
      </c>
      <c r="Q314" s="58">
        <v>5.42</v>
      </c>
      <c r="R314" s="248"/>
      <c r="S314" s="248" t="s">
        <v>33</v>
      </c>
      <c r="T314" s="248" t="s">
        <v>29</v>
      </c>
      <c r="U314" s="1211"/>
    </row>
    <row r="315" spans="1:21">
      <c r="A315" s="51"/>
      <c r="B315" s="793" t="s">
        <v>183</v>
      </c>
      <c r="C315" s="47"/>
      <c r="D315" s="48"/>
      <c r="E315" s="47"/>
      <c r="F315" s="47"/>
      <c r="G315" s="1508"/>
      <c r="H315" s="49"/>
      <c r="I315" s="50"/>
      <c r="J315" s="47"/>
      <c r="K315" s="47"/>
      <c r="L315" s="47"/>
      <c r="M315" s="50"/>
      <c r="N315" s="1478"/>
      <c r="O315" s="51"/>
      <c r="P315" s="51"/>
      <c r="Q315" s="51"/>
      <c r="R315" s="51"/>
      <c r="S315" s="51"/>
      <c r="T315" s="1534"/>
      <c r="U315" s="47"/>
    </row>
    <row r="316" spans="1:21" ht="18">
      <c r="A316" s="51">
        <v>1</v>
      </c>
      <c r="B316" s="204" t="s">
        <v>837</v>
      </c>
      <c r="C316" s="242"/>
      <c r="D316" s="84" t="s">
        <v>817</v>
      </c>
      <c r="E316" s="14" t="s">
        <v>25</v>
      </c>
      <c r="F316" s="242" t="s">
        <v>43</v>
      </c>
      <c r="G316" s="1210" t="s">
        <v>818</v>
      </c>
      <c r="H316" s="14" t="s">
        <v>28</v>
      </c>
      <c r="I316" s="14">
        <v>9</v>
      </c>
      <c r="J316" s="60">
        <v>4.9800000000000004</v>
      </c>
      <c r="K316" s="243">
        <v>0.06</v>
      </c>
      <c r="L316" s="84" t="s">
        <v>45</v>
      </c>
      <c r="M316" s="84" t="s">
        <v>45</v>
      </c>
      <c r="N316" s="14" t="s">
        <v>819</v>
      </c>
      <c r="O316" s="14" t="s">
        <v>31</v>
      </c>
      <c r="P316" s="14">
        <v>5</v>
      </c>
      <c r="Q316" s="60">
        <v>5.36</v>
      </c>
      <c r="R316" s="84"/>
      <c r="S316" s="84" t="s">
        <v>33</v>
      </c>
      <c r="T316" s="17" t="s">
        <v>33</v>
      </c>
      <c r="U316" s="244"/>
    </row>
    <row r="317" spans="1:21" ht="18">
      <c r="A317" s="51">
        <v>2</v>
      </c>
      <c r="B317" s="204" t="s">
        <v>838</v>
      </c>
      <c r="C317" s="166" t="s">
        <v>820</v>
      </c>
      <c r="D317" s="84"/>
      <c r="E317" s="14" t="s">
        <v>25</v>
      </c>
      <c r="F317" s="242" t="s">
        <v>55</v>
      </c>
      <c r="G317" s="1210" t="s">
        <v>821</v>
      </c>
      <c r="H317" s="14" t="s">
        <v>28</v>
      </c>
      <c r="I317" s="14">
        <v>9</v>
      </c>
      <c r="J317" s="60">
        <v>4.9800000000000004</v>
      </c>
      <c r="K317" s="243">
        <v>0.05</v>
      </c>
      <c r="L317" s="84" t="s">
        <v>29</v>
      </c>
      <c r="M317" s="84" t="s">
        <v>29</v>
      </c>
      <c r="N317" s="14" t="s">
        <v>300</v>
      </c>
      <c r="O317" s="14" t="s">
        <v>31</v>
      </c>
      <c r="P317" s="14">
        <v>5</v>
      </c>
      <c r="Q317" s="60">
        <v>5.36</v>
      </c>
      <c r="R317" s="84"/>
      <c r="S317" s="84" t="s">
        <v>33</v>
      </c>
      <c r="T317" s="17" t="s">
        <v>33</v>
      </c>
      <c r="U317" s="244"/>
    </row>
    <row r="318" spans="1:21" ht="18">
      <c r="A318" s="51">
        <v>3</v>
      </c>
      <c r="B318" s="54" t="s">
        <v>839</v>
      </c>
      <c r="C318" s="245"/>
      <c r="D318" s="246" t="s">
        <v>822</v>
      </c>
      <c r="E318" s="57" t="s">
        <v>25</v>
      </c>
      <c r="F318" s="247" t="s">
        <v>67</v>
      </c>
      <c r="G318" s="1210" t="s">
        <v>62</v>
      </c>
      <c r="H318" s="57" t="s">
        <v>28</v>
      </c>
      <c r="I318" s="57">
        <v>9</v>
      </c>
      <c r="J318" s="58">
        <v>4.9800000000000004</v>
      </c>
      <c r="K318" s="58"/>
      <c r="L318" s="246" t="s">
        <v>275</v>
      </c>
      <c r="M318" s="246" t="s">
        <v>275</v>
      </c>
      <c r="N318" s="14" t="s">
        <v>137</v>
      </c>
      <c r="O318" s="57" t="s">
        <v>31</v>
      </c>
      <c r="P318" s="57">
        <v>4</v>
      </c>
      <c r="Q318" s="58">
        <v>5.0199999999999996</v>
      </c>
      <c r="R318" s="246"/>
      <c r="S318" s="84" t="s">
        <v>33</v>
      </c>
      <c r="T318" s="246" t="s">
        <v>275</v>
      </c>
      <c r="U318" s="244"/>
    </row>
    <row r="319" spans="1:21" ht="18">
      <c r="A319" s="51">
        <v>4</v>
      </c>
      <c r="B319" s="54" t="s">
        <v>840</v>
      </c>
      <c r="C319" s="245" t="s">
        <v>823</v>
      </c>
      <c r="D319" s="246"/>
      <c r="E319" s="57" t="s">
        <v>25</v>
      </c>
      <c r="F319" s="247" t="s">
        <v>93</v>
      </c>
      <c r="G319" s="1210" t="s">
        <v>62</v>
      </c>
      <c r="H319" s="57" t="s">
        <v>28</v>
      </c>
      <c r="I319" s="57">
        <v>9</v>
      </c>
      <c r="J319" s="58">
        <v>4.9800000000000004</v>
      </c>
      <c r="K319" s="58"/>
      <c r="L319" s="246" t="s">
        <v>252</v>
      </c>
      <c r="M319" s="246" t="s">
        <v>252</v>
      </c>
      <c r="N319" s="14" t="s">
        <v>137</v>
      </c>
      <c r="O319" s="57" t="s">
        <v>31</v>
      </c>
      <c r="P319" s="57">
        <v>4</v>
      </c>
      <c r="Q319" s="58">
        <v>5.0199999999999996</v>
      </c>
      <c r="R319" s="246"/>
      <c r="S319" s="84" t="s">
        <v>33</v>
      </c>
      <c r="T319" s="246" t="s">
        <v>252</v>
      </c>
      <c r="U319" s="244"/>
    </row>
    <row r="320" spans="1:21" ht="18">
      <c r="A320" s="51">
        <v>5</v>
      </c>
      <c r="B320" s="54" t="s">
        <v>841</v>
      </c>
      <c r="C320" s="245" t="s">
        <v>824</v>
      </c>
      <c r="D320" s="246"/>
      <c r="E320" s="57" t="s">
        <v>25</v>
      </c>
      <c r="F320" s="247" t="s">
        <v>825</v>
      </c>
      <c r="G320" s="1210" t="s">
        <v>351</v>
      </c>
      <c r="H320" s="57" t="s">
        <v>28</v>
      </c>
      <c r="I320" s="57">
        <v>7</v>
      </c>
      <c r="J320" s="58">
        <v>4.32</v>
      </c>
      <c r="K320" s="58"/>
      <c r="L320" s="246" t="s">
        <v>275</v>
      </c>
      <c r="M320" s="246" t="s">
        <v>275</v>
      </c>
      <c r="N320" s="14" t="s">
        <v>157</v>
      </c>
      <c r="O320" s="57" t="s">
        <v>31</v>
      </c>
      <c r="P320" s="57">
        <v>2</v>
      </c>
      <c r="Q320" s="58">
        <v>4.34</v>
      </c>
      <c r="R320" s="246"/>
      <c r="S320" s="84" t="s">
        <v>33</v>
      </c>
      <c r="T320" s="246" t="s">
        <v>275</v>
      </c>
      <c r="U320" s="244"/>
    </row>
    <row r="321" spans="1:21" ht="18">
      <c r="A321" s="51">
        <v>6</v>
      </c>
      <c r="B321" s="54" t="s">
        <v>842</v>
      </c>
      <c r="C321" s="245"/>
      <c r="D321" s="248" t="s">
        <v>826</v>
      </c>
      <c r="E321" s="57" t="s">
        <v>25</v>
      </c>
      <c r="F321" s="247" t="s">
        <v>827</v>
      </c>
      <c r="G321" s="1210" t="s">
        <v>62</v>
      </c>
      <c r="H321" s="57" t="s">
        <v>28</v>
      </c>
      <c r="I321" s="57">
        <v>8</v>
      </c>
      <c r="J321" s="58">
        <v>4.6500000000000004</v>
      </c>
      <c r="K321" s="58"/>
      <c r="L321" s="246" t="s">
        <v>252</v>
      </c>
      <c r="M321" s="246" t="s">
        <v>252</v>
      </c>
      <c r="N321" s="14" t="s">
        <v>127</v>
      </c>
      <c r="O321" s="57" t="s">
        <v>31</v>
      </c>
      <c r="P321" s="57">
        <v>3</v>
      </c>
      <c r="Q321" s="58">
        <v>4.68</v>
      </c>
      <c r="R321" s="246"/>
      <c r="S321" s="84" t="s">
        <v>33</v>
      </c>
      <c r="T321" s="246" t="s">
        <v>252</v>
      </c>
      <c r="U321" s="244"/>
    </row>
    <row r="322" spans="1:21" ht="18">
      <c r="A322" s="51">
        <v>7</v>
      </c>
      <c r="B322" s="54" t="s">
        <v>843</v>
      </c>
      <c r="C322" s="245"/>
      <c r="D322" s="248" t="s">
        <v>828</v>
      </c>
      <c r="E322" s="57" t="s">
        <v>25</v>
      </c>
      <c r="F322" s="247" t="s">
        <v>77</v>
      </c>
      <c r="G322" s="1210" t="s">
        <v>829</v>
      </c>
      <c r="H322" s="57" t="s">
        <v>28</v>
      </c>
      <c r="I322" s="57">
        <v>7</v>
      </c>
      <c r="J322" s="58">
        <v>4.32</v>
      </c>
      <c r="K322" s="58"/>
      <c r="L322" s="246" t="s">
        <v>314</v>
      </c>
      <c r="M322" s="246" t="s">
        <v>314</v>
      </c>
      <c r="N322" s="14" t="s">
        <v>289</v>
      </c>
      <c r="O322" s="57" t="s">
        <v>31</v>
      </c>
      <c r="P322" s="57">
        <v>2</v>
      </c>
      <c r="Q322" s="58">
        <v>4.34</v>
      </c>
      <c r="R322" s="246"/>
      <c r="S322" s="84" t="s">
        <v>33</v>
      </c>
      <c r="T322" s="246" t="s">
        <v>314</v>
      </c>
      <c r="U322" s="244"/>
    </row>
    <row r="323" spans="1:21" ht="18">
      <c r="A323" s="51">
        <v>8</v>
      </c>
      <c r="B323" s="54" t="s">
        <v>844</v>
      </c>
      <c r="C323" s="245"/>
      <c r="D323" s="246" t="s">
        <v>830</v>
      </c>
      <c r="E323" s="57" t="s">
        <v>25</v>
      </c>
      <c r="F323" s="247" t="s">
        <v>43</v>
      </c>
      <c r="G323" s="1210" t="s">
        <v>62</v>
      </c>
      <c r="H323" s="57" t="s">
        <v>28</v>
      </c>
      <c r="I323" s="57">
        <v>7</v>
      </c>
      <c r="J323" s="58">
        <v>4.32</v>
      </c>
      <c r="K323" s="58"/>
      <c r="L323" s="246" t="s">
        <v>288</v>
      </c>
      <c r="M323" s="246" t="s">
        <v>288</v>
      </c>
      <c r="N323" s="14" t="s">
        <v>127</v>
      </c>
      <c r="O323" s="57" t="s">
        <v>31</v>
      </c>
      <c r="P323" s="57">
        <v>2</v>
      </c>
      <c r="Q323" s="58">
        <v>4.34</v>
      </c>
      <c r="R323" s="246"/>
      <c r="S323" s="84" t="s">
        <v>33</v>
      </c>
      <c r="T323" s="246" t="s">
        <v>288</v>
      </c>
      <c r="U323" s="244"/>
    </row>
    <row r="324" spans="1:21" ht="18">
      <c r="A324" s="51">
        <v>9</v>
      </c>
      <c r="B324" s="54" t="s">
        <v>845</v>
      </c>
      <c r="C324" s="245"/>
      <c r="D324" s="246" t="s">
        <v>831</v>
      </c>
      <c r="E324" s="57" t="s">
        <v>25</v>
      </c>
      <c r="F324" s="247" t="s">
        <v>55</v>
      </c>
      <c r="G324" s="1210" t="s">
        <v>660</v>
      </c>
      <c r="H324" s="57" t="s">
        <v>28</v>
      </c>
      <c r="I324" s="57">
        <v>7</v>
      </c>
      <c r="J324" s="58">
        <v>4.32</v>
      </c>
      <c r="K324" s="58"/>
      <c r="L324" s="246" t="s">
        <v>275</v>
      </c>
      <c r="M324" s="246" t="s">
        <v>275</v>
      </c>
      <c r="N324" s="14" t="s">
        <v>157</v>
      </c>
      <c r="O324" s="57" t="s">
        <v>31</v>
      </c>
      <c r="P324" s="57">
        <v>2</v>
      </c>
      <c r="Q324" s="58">
        <v>4.34</v>
      </c>
      <c r="R324" s="246"/>
      <c r="S324" s="84" t="s">
        <v>33</v>
      </c>
      <c r="T324" s="246" t="s">
        <v>275</v>
      </c>
      <c r="U324" s="244"/>
    </row>
    <row r="325" spans="1:21" ht="18">
      <c r="A325" s="51">
        <v>10</v>
      </c>
      <c r="B325" s="54" t="s">
        <v>846</v>
      </c>
      <c r="C325" s="245" t="s">
        <v>832</v>
      </c>
      <c r="D325" s="248"/>
      <c r="E325" s="57" t="s">
        <v>25</v>
      </c>
      <c r="F325" s="247" t="s">
        <v>215</v>
      </c>
      <c r="G325" s="1210" t="s">
        <v>340</v>
      </c>
      <c r="H325" s="57" t="s">
        <v>28</v>
      </c>
      <c r="I325" s="57">
        <v>9</v>
      </c>
      <c r="J325" s="58">
        <v>4.9800000000000004</v>
      </c>
      <c r="K325" s="58"/>
      <c r="L325" s="246" t="s">
        <v>278</v>
      </c>
      <c r="M325" s="246" t="s">
        <v>278</v>
      </c>
      <c r="N325" s="14" t="s">
        <v>132</v>
      </c>
      <c r="O325" s="57" t="s">
        <v>31</v>
      </c>
      <c r="P325" s="57">
        <v>4</v>
      </c>
      <c r="Q325" s="58">
        <v>5.0199999999999996</v>
      </c>
      <c r="R325" s="246"/>
      <c r="S325" s="84" t="s">
        <v>33</v>
      </c>
      <c r="T325" s="246" t="s">
        <v>278</v>
      </c>
      <c r="U325" s="244"/>
    </row>
    <row r="326" spans="1:21" ht="18">
      <c r="A326" s="51">
        <v>11</v>
      </c>
      <c r="B326" s="54" t="s">
        <v>847</v>
      </c>
      <c r="C326" s="245" t="s">
        <v>834</v>
      </c>
      <c r="D326" s="246"/>
      <c r="E326" s="57" t="s">
        <v>25</v>
      </c>
      <c r="F326" s="247" t="s">
        <v>77</v>
      </c>
      <c r="G326" s="1210" t="s">
        <v>62</v>
      </c>
      <c r="H326" s="57" t="s">
        <v>28</v>
      </c>
      <c r="I326" s="57">
        <v>8</v>
      </c>
      <c r="J326" s="58">
        <v>4.6500000000000004</v>
      </c>
      <c r="K326" s="58"/>
      <c r="L326" s="246" t="s">
        <v>252</v>
      </c>
      <c r="M326" s="246" t="s">
        <v>252</v>
      </c>
      <c r="N326" s="14" t="s">
        <v>127</v>
      </c>
      <c r="O326" s="57" t="s">
        <v>31</v>
      </c>
      <c r="P326" s="57">
        <v>3</v>
      </c>
      <c r="Q326" s="58">
        <v>4.68</v>
      </c>
      <c r="R326" s="246"/>
      <c r="S326" s="84" t="s">
        <v>33</v>
      </c>
      <c r="T326" s="246" t="s">
        <v>252</v>
      </c>
      <c r="U326" s="244"/>
    </row>
    <row r="327" spans="1:21">
      <c r="A327" s="51"/>
      <c r="B327" s="793" t="s">
        <v>274</v>
      </c>
      <c r="C327" s="245"/>
      <c r="D327" s="246"/>
      <c r="E327" s="57"/>
      <c r="F327" s="247"/>
      <c r="G327" s="1210"/>
      <c r="H327" s="57"/>
      <c r="I327" s="57"/>
      <c r="J327" s="58"/>
      <c r="K327" s="58"/>
      <c r="L327" s="246"/>
      <c r="M327" s="246"/>
      <c r="N327" s="14"/>
      <c r="O327" s="57"/>
      <c r="P327" s="57"/>
      <c r="Q327" s="58"/>
      <c r="R327" s="246"/>
      <c r="S327" s="84"/>
      <c r="T327" s="246"/>
      <c r="U327" s="244"/>
    </row>
    <row r="328" spans="1:21" s="1" customFormat="1" ht="18">
      <c r="A328" s="1498">
        <v>1</v>
      </c>
      <c r="B328" s="204" t="s">
        <v>2557</v>
      </c>
      <c r="C328" s="242"/>
      <c r="D328" s="1560" t="s">
        <v>2552</v>
      </c>
      <c r="E328" s="14" t="s">
        <v>25</v>
      </c>
      <c r="F328" s="84" t="s">
        <v>2553</v>
      </c>
      <c r="G328" s="84" t="s">
        <v>883</v>
      </c>
      <c r="H328" s="14" t="s">
        <v>106</v>
      </c>
      <c r="I328" s="14">
        <v>2</v>
      </c>
      <c r="J328" s="60">
        <v>2.41</v>
      </c>
      <c r="K328" s="60"/>
      <c r="L328" s="84" t="s">
        <v>2554</v>
      </c>
      <c r="M328" s="84" t="s">
        <v>2554</v>
      </c>
      <c r="N328" s="14" t="s">
        <v>2558</v>
      </c>
      <c r="O328" s="756" t="s">
        <v>108</v>
      </c>
      <c r="P328" s="14">
        <v>2</v>
      </c>
      <c r="Q328" s="60">
        <v>2.67</v>
      </c>
      <c r="R328" s="84"/>
      <c r="S328" s="84" t="s">
        <v>33</v>
      </c>
      <c r="T328" s="84" t="s">
        <v>2554</v>
      </c>
      <c r="U328" s="244"/>
    </row>
    <row r="329" spans="1:21" s="1" customFormat="1" ht="18">
      <c r="A329" s="1498">
        <v>2</v>
      </c>
      <c r="B329" s="204" t="s">
        <v>2555</v>
      </c>
      <c r="C329" s="242"/>
      <c r="D329" s="1560" t="s">
        <v>2556</v>
      </c>
      <c r="E329" s="14" t="s">
        <v>25</v>
      </c>
      <c r="F329" s="84" t="s">
        <v>215</v>
      </c>
      <c r="G329" s="84" t="s">
        <v>110</v>
      </c>
      <c r="H329" s="14" t="s">
        <v>106</v>
      </c>
      <c r="I329" s="14">
        <v>3</v>
      </c>
      <c r="J329" s="60">
        <v>2.72</v>
      </c>
      <c r="K329" s="60"/>
      <c r="L329" s="84" t="s">
        <v>275</v>
      </c>
      <c r="M329" s="84" t="s">
        <v>275</v>
      </c>
      <c r="N329" s="14" t="s">
        <v>2142</v>
      </c>
      <c r="O329" s="756" t="s">
        <v>108</v>
      </c>
      <c r="P329" s="14">
        <v>3</v>
      </c>
      <c r="Q329" s="60">
        <v>3</v>
      </c>
      <c r="R329" s="84"/>
      <c r="S329" s="84" t="s">
        <v>33</v>
      </c>
      <c r="T329" s="84" t="s">
        <v>275</v>
      </c>
      <c r="U329" s="244"/>
    </row>
    <row r="330" spans="1:21" ht="31.5" customHeight="1">
      <c r="A330" s="804"/>
      <c r="B330" s="793" t="s">
        <v>2254</v>
      </c>
      <c r="C330" s="118"/>
      <c r="D330" s="189"/>
      <c r="E330" s="187"/>
      <c r="F330" s="187"/>
      <c r="G330" s="1510"/>
      <c r="H330" s="190"/>
      <c r="I330" s="191"/>
      <c r="J330" s="187"/>
      <c r="K330" s="187"/>
      <c r="L330" s="187"/>
      <c r="M330" s="191"/>
      <c r="N330" s="1480"/>
      <c r="O330" s="192"/>
      <c r="P330" s="192"/>
      <c r="Q330" s="192"/>
      <c r="R330" s="192"/>
      <c r="S330" s="192"/>
      <c r="T330" s="1534"/>
      <c r="U330" s="187"/>
    </row>
    <row r="331" spans="1:21">
      <c r="A331" s="51"/>
      <c r="B331" s="793" t="s">
        <v>2251</v>
      </c>
      <c r="C331" s="47"/>
      <c r="D331" s="48"/>
      <c r="E331" s="47"/>
      <c r="F331" s="47"/>
      <c r="G331" s="1508"/>
      <c r="H331" s="49"/>
      <c r="I331" s="50"/>
      <c r="J331" s="47"/>
      <c r="K331" s="47"/>
      <c r="L331" s="47"/>
      <c r="M331" s="50"/>
      <c r="N331" s="1478"/>
      <c r="O331" s="51"/>
      <c r="P331" s="51"/>
      <c r="Q331" s="51"/>
      <c r="R331" s="51"/>
      <c r="S331" s="51"/>
      <c r="T331" s="1534"/>
      <c r="U331" s="47"/>
    </row>
    <row r="332" spans="1:21" customFormat="1" ht="31.5">
      <c r="A332" s="89">
        <v>1</v>
      </c>
      <c r="B332" s="766" t="s">
        <v>2238</v>
      </c>
      <c r="C332" s="748"/>
      <c r="D332" s="767">
        <v>28728</v>
      </c>
      <c r="E332" s="89" t="s">
        <v>652</v>
      </c>
      <c r="F332" s="750" t="s">
        <v>375</v>
      </c>
      <c r="G332" s="1515" t="s">
        <v>432</v>
      </c>
      <c r="H332" s="89" t="s">
        <v>119</v>
      </c>
      <c r="I332" s="89">
        <v>3</v>
      </c>
      <c r="J332" s="89">
        <v>4.68</v>
      </c>
      <c r="K332" s="748"/>
      <c r="L332" s="750" t="s">
        <v>629</v>
      </c>
      <c r="M332" s="750" t="s">
        <v>629</v>
      </c>
      <c r="N332" s="765"/>
      <c r="O332" s="765" t="s">
        <v>122</v>
      </c>
      <c r="P332" s="89">
        <v>2</v>
      </c>
      <c r="Q332" s="94" t="s">
        <v>2239</v>
      </c>
      <c r="R332" s="94"/>
      <c r="S332" s="758" t="s">
        <v>33</v>
      </c>
      <c r="T332" s="750" t="s">
        <v>629</v>
      </c>
      <c r="U332" s="803"/>
    </row>
    <row r="333" spans="1:21" customFormat="1" ht="31.5">
      <c r="A333" s="9">
        <v>2</v>
      </c>
      <c r="B333" s="748" t="s">
        <v>2240</v>
      </c>
      <c r="C333" s="768">
        <v>28106</v>
      </c>
      <c r="D333" s="748"/>
      <c r="E333" s="89" t="s">
        <v>652</v>
      </c>
      <c r="F333" s="750" t="s">
        <v>420</v>
      </c>
      <c r="G333" s="1515" t="s">
        <v>292</v>
      </c>
      <c r="H333" s="89" t="s">
        <v>119</v>
      </c>
      <c r="I333" s="89">
        <v>5</v>
      </c>
      <c r="J333" s="89">
        <v>5.36</v>
      </c>
      <c r="K333" s="748"/>
      <c r="L333" s="767">
        <v>45078</v>
      </c>
      <c r="M333" s="767">
        <v>45078</v>
      </c>
      <c r="N333" s="765"/>
      <c r="O333" s="765" t="s">
        <v>122</v>
      </c>
      <c r="P333" s="89">
        <v>4</v>
      </c>
      <c r="Q333" s="94" t="s">
        <v>2235</v>
      </c>
      <c r="R333" s="94"/>
      <c r="S333" s="758" t="s">
        <v>33</v>
      </c>
      <c r="T333" s="767">
        <v>45078</v>
      </c>
      <c r="U333" s="803"/>
    </row>
    <row r="334" spans="1:21" s="808" customFormat="1">
      <c r="A334" s="805"/>
      <c r="B334" s="793" t="s">
        <v>183</v>
      </c>
      <c r="C334" s="118"/>
      <c r="D334" s="806"/>
      <c r="E334" s="118"/>
      <c r="F334" s="118"/>
      <c r="G334" s="1512"/>
      <c r="H334" s="49"/>
      <c r="I334" s="807"/>
      <c r="J334" s="118"/>
      <c r="K334" s="118"/>
      <c r="L334" s="118"/>
      <c r="M334" s="807"/>
      <c r="N334" s="1481"/>
      <c r="O334" s="805"/>
      <c r="P334" s="805"/>
      <c r="Q334" s="805"/>
      <c r="R334" s="805"/>
      <c r="S334" s="805"/>
      <c r="T334" s="1535"/>
      <c r="U334" s="118"/>
    </row>
    <row r="335" spans="1:21" ht="18">
      <c r="A335" s="809">
        <v>1</v>
      </c>
      <c r="B335" s="810" t="s">
        <v>1984</v>
      </c>
      <c r="C335" s="810"/>
      <c r="D335" s="811">
        <v>27241</v>
      </c>
      <c r="E335" s="809" t="s">
        <v>652</v>
      </c>
      <c r="F335" s="811">
        <v>40199</v>
      </c>
      <c r="G335" s="1516" t="s">
        <v>62</v>
      </c>
      <c r="H335" s="809" t="s">
        <v>28</v>
      </c>
      <c r="I335" s="810">
        <v>9</v>
      </c>
      <c r="J335" s="809">
        <v>4.9800000000000004</v>
      </c>
      <c r="K335" s="810"/>
      <c r="L335" s="812">
        <v>44531</v>
      </c>
      <c r="M335" s="812">
        <v>44531</v>
      </c>
      <c r="N335" s="1482" t="s">
        <v>2255</v>
      </c>
      <c r="O335" s="809" t="s">
        <v>31</v>
      </c>
      <c r="P335" s="813">
        <v>4</v>
      </c>
      <c r="Q335" s="814">
        <v>5.0199999999999996</v>
      </c>
      <c r="R335" s="814"/>
      <c r="S335" s="758" t="s">
        <v>33</v>
      </c>
      <c r="T335" s="812">
        <v>44531</v>
      </c>
      <c r="U335" s="812"/>
    </row>
    <row r="336" spans="1:21" ht="18">
      <c r="A336" s="809">
        <v>2</v>
      </c>
      <c r="B336" s="810" t="s">
        <v>2256</v>
      </c>
      <c r="C336" s="810"/>
      <c r="D336" s="812">
        <v>27404</v>
      </c>
      <c r="E336" s="809" t="s">
        <v>652</v>
      </c>
      <c r="F336" s="811">
        <v>40561</v>
      </c>
      <c r="G336" s="1516" t="s">
        <v>37</v>
      </c>
      <c r="H336" s="809" t="s">
        <v>28</v>
      </c>
      <c r="I336" s="809">
        <v>8</v>
      </c>
      <c r="J336" s="809">
        <v>4.6500000000000004</v>
      </c>
      <c r="K336" s="810"/>
      <c r="L336" s="812">
        <v>44256</v>
      </c>
      <c r="M336" s="812">
        <v>44256</v>
      </c>
      <c r="N336" s="1483" t="s">
        <v>2257</v>
      </c>
      <c r="O336" s="809" t="s">
        <v>31</v>
      </c>
      <c r="P336" s="815" t="s">
        <v>79</v>
      </c>
      <c r="Q336" s="745" t="s">
        <v>508</v>
      </c>
      <c r="R336" s="745"/>
      <c r="S336" s="758" t="s">
        <v>33</v>
      </c>
      <c r="T336" s="812">
        <v>44256</v>
      </c>
      <c r="U336" s="812"/>
    </row>
    <row r="337" spans="1:21" ht="18">
      <c r="A337" s="809">
        <v>3</v>
      </c>
      <c r="B337" s="810" t="s">
        <v>2258</v>
      </c>
      <c r="C337" s="811"/>
      <c r="D337" s="811">
        <v>27123</v>
      </c>
      <c r="E337" s="809" t="s">
        <v>652</v>
      </c>
      <c r="F337" s="811">
        <v>38426</v>
      </c>
      <c r="G337" s="1516" t="s">
        <v>62</v>
      </c>
      <c r="H337" s="809" t="s">
        <v>2259</v>
      </c>
      <c r="I337" s="809">
        <v>9</v>
      </c>
      <c r="J337" s="809">
        <v>4.9800000000000004</v>
      </c>
      <c r="K337" s="810"/>
      <c r="L337" s="812">
        <v>44896</v>
      </c>
      <c r="M337" s="812">
        <v>44896</v>
      </c>
      <c r="N337" s="1483" t="s">
        <v>2257</v>
      </c>
      <c r="O337" s="809" t="s">
        <v>31</v>
      </c>
      <c r="P337" s="816">
        <v>4</v>
      </c>
      <c r="Q337" s="814">
        <v>5.0199999999999996</v>
      </c>
      <c r="R337" s="814"/>
      <c r="S337" s="758" t="s">
        <v>33</v>
      </c>
      <c r="T337" s="812">
        <v>44896</v>
      </c>
      <c r="U337" s="812"/>
    </row>
    <row r="338" spans="1:21" ht="18">
      <c r="A338" s="809">
        <v>4</v>
      </c>
      <c r="B338" s="810" t="s">
        <v>459</v>
      </c>
      <c r="C338" s="817"/>
      <c r="D338" s="811">
        <v>27554</v>
      </c>
      <c r="E338" s="809" t="s">
        <v>652</v>
      </c>
      <c r="F338" s="811">
        <v>39857</v>
      </c>
      <c r="G338" s="1517" t="s">
        <v>37</v>
      </c>
      <c r="H338" s="809" t="s">
        <v>2259</v>
      </c>
      <c r="I338" s="809">
        <v>9</v>
      </c>
      <c r="J338" s="809">
        <v>4.9800000000000004</v>
      </c>
      <c r="K338" s="810"/>
      <c r="L338" s="812">
        <v>44440</v>
      </c>
      <c r="M338" s="812">
        <v>44440</v>
      </c>
      <c r="N338" s="1483" t="s">
        <v>2257</v>
      </c>
      <c r="O338" s="809" t="s">
        <v>31</v>
      </c>
      <c r="P338" s="816">
        <v>4</v>
      </c>
      <c r="Q338" s="814">
        <v>5.0199999999999996</v>
      </c>
      <c r="R338" s="814"/>
      <c r="S338" s="758" t="s">
        <v>33</v>
      </c>
      <c r="T338" s="812">
        <v>44440</v>
      </c>
      <c r="U338" s="812"/>
    </row>
    <row r="339" spans="1:21" ht="18">
      <c r="A339" s="809">
        <v>5</v>
      </c>
      <c r="B339" s="810" t="s">
        <v>302</v>
      </c>
      <c r="C339" s="810"/>
      <c r="D339" s="812">
        <v>27717</v>
      </c>
      <c r="E339" s="809" t="s">
        <v>652</v>
      </c>
      <c r="F339" s="809">
        <v>2009</v>
      </c>
      <c r="G339" s="1517" t="s">
        <v>37</v>
      </c>
      <c r="H339" s="809" t="s">
        <v>2259</v>
      </c>
      <c r="I339" s="809">
        <v>9</v>
      </c>
      <c r="J339" s="809">
        <v>4.9800000000000004</v>
      </c>
      <c r="K339" s="810"/>
      <c r="L339" s="812">
        <v>44896</v>
      </c>
      <c r="M339" s="812">
        <v>44896</v>
      </c>
      <c r="N339" s="1483" t="s">
        <v>2260</v>
      </c>
      <c r="O339" s="809" t="s">
        <v>31</v>
      </c>
      <c r="P339" s="816">
        <v>4</v>
      </c>
      <c r="Q339" s="814">
        <v>5.0199999999999996</v>
      </c>
      <c r="R339" s="814"/>
      <c r="S339" s="758" t="s">
        <v>33</v>
      </c>
      <c r="T339" s="812">
        <v>44896</v>
      </c>
      <c r="U339" s="812"/>
    </row>
    <row r="340" spans="1:21" ht="18">
      <c r="A340" s="809">
        <v>6</v>
      </c>
      <c r="B340" s="810" t="s">
        <v>2261</v>
      </c>
      <c r="C340" s="811"/>
      <c r="D340" s="811">
        <v>28175</v>
      </c>
      <c r="E340" s="809" t="s">
        <v>652</v>
      </c>
      <c r="F340" s="809">
        <v>2005</v>
      </c>
      <c r="G340" s="1517" t="s">
        <v>1529</v>
      </c>
      <c r="H340" s="809" t="s">
        <v>2259</v>
      </c>
      <c r="I340" s="809">
        <v>9</v>
      </c>
      <c r="J340" s="809">
        <v>4.9800000000000004</v>
      </c>
      <c r="K340" s="810"/>
      <c r="L340" s="812">
        <v>44531</v>
      </c>
      <c r="M340" s="812">
        <v>44531</v>
      </c>
      <c r="N340" s="1483" t="s">
        <v>2260</v>
      </c>
      <c r="O340" s="809" t="s">
        <v>31</v>
      </c>
      <c r="P340" s="816">
        <v>4</v>
      </c>
      <c r="Q340" s="814">
        <v>5.0199999999999996</v>
      </c>
      <c r="R340" s="814"/>
      <c r="S340" s="758" t="s">
        <v>33</v>
      </c>
      <c r="T340" s="812">
        <v>44531</v>
      </c>
      <c r="U340" s="812"/>
    </row>
    <row r="341" spans="1:21" ht="18">
      <c r="A341" s="809">
        <v>7</v>
      </c>
      <c r="B341" s="810" t="s">
        <v>266</v>
      </c>
      <c r="C341" s="810"/>
      <c r="D341" s="811">
        <v>28011</v>
      </c>
      <c r="E341" s="809" t="s">
        <v>652</v>
      </c>
      <c r="F341" s="811">
        <v>39161</v>
      </c>
      <c r="G341" s="1516" t="s">
        <v>1529</v>
      </c>
      <c r="H341" s="809" t="s">
        <v>28</v>
      </c>
      <c r="I341" s="809">
        <v>9</v>
      </c>
      <c r="J341" s="809">
        <v>4.9800000000000004</v>
      </c>
      <c r="K341" s="810"/>
      <c r="L341" s="812">
        <v>44531</v>
      </c>
      <c r="M341" s="812">
        <v>44531</v>
      </c>
      <c r="N341" s="1483" t="s">
        <v>2260</v>
      </c>
      <c r="O341" s="809" t="s">
        <v>31</v>
      </c>
      <c r="P341" s="816">
        <v>4</v>
      </c>
      <c r="Q341" s="814">
        <v>5.0199999999999996</v>
      </c>
      <c r="R341" s="814"/>
      <c r="S341" s="758" t="s">
        <v>33</v>
      </c>
      <c r="T341" s="812">
        <v>44531</v>
      </c>
      <c r="U341" s="812"/>
    </row>
    <row r="342" spans="1:21" ht="18">
      <c r="A342" s="809">
        <v>8</v>
      </c>
      <c r="B342" s="810" t="s">
        <v>2262</v>
      </c>
      <c r="C342" s="810"/>
      <c r="D342" s="811">
        <v>28264</v>
      </c>
      <c r="E342" s="809" t="s">
        <v>652</v>
      </c>
      <c r="F342" s="811">
        <v>39161</v>
      </c>
      <c r="G342" s="1517" t="s">
        <v>1529</v>
      </c>
      <c r="H342" s="809" t="s">
        <v>28</v>
      </c>
      <c r="I342" s="809">
        <v>9</v>
      </c>
      <c r="J342" s="809">
        <v>4.9800000000000004</v>
      </c>
      <c r="K342" s="810"/>
      <c r="L342" s="812">
        <v>44805</v>
      </c>
      <c r="M342" s="812">
        <v>44805</v>
      </c>
      <c r="N342" s="1483" t="s">
        <v>2260</v>
      </c>
      <c r="O342" s="809" t="s">
        <v>31</v>
      </c>
      <c r="P342" s="816">
        <v>4</v>
      </c>
      <c r="Q342" s="814">
        <v>5.0199999999999996</v>
      </c>
      <c r="R342" s="814"/>
      <c r="S342" s="758" t="s">
        <v>33</v>
      </c>
      <c r="T342" s="812">
        <v>44805</v>
      </c>
      <c r="U342" s="812"/>
    </row>
    <row r="343" spans="1:21" ht="18">
      <c r="A343" s="809">
        <v>9</v>
      </c>
      <c r="B343" s="810" t="s">
        <v>2263</v>
      </c>
      <c r="C343" s="811">
        <v>26666</v>
      </c>
      <c r="D343" s="810"/>
      <c r="E343" s="809" t="s">
        <v>652</v>
      </c>
      <c r="F343" s="809">
        <v>2008</v>
      </c>
      <c r="G343" s="1517" t="s">
        <v>62</v>
      </c>
      <c r="H343" s="809" t="s">
        <v>2259</v>
      </c>
      <c r="I343" s="809">
        <v>9</v>
      </c>
      <c r="J343" s="809">
        <v>4.9800000000000004</v>
      </c>
      <c r="K343" s="810"/>
      <c r="L343" s="812">
        <v>44986</v>
      </c>
      <c r="M343" s="812">
        <v>44986</v>
      </c>
      <c r="N343" s="1483" t="s">
        <v>2260</v>
      </c>
      <c r="O343" s="809" t="s">
        <v>31</v>
      </c>
      <c r="P343" s="816">
        <v>4</v>
      </c>
      <c r="Q343" s="745" t="s">
        <v>452</v>
      </c>
      <c r="R343" s="745"/>
      <c r="S343" s="758" t="s">
        <v>33</v>
      </c>
      <c r="T343" s="812">
        <v>44986</v>
      </c>
      <c r="U343" s="812"/>
    </row>
    <row r="344" spans="1:21" ht="18">
      <c r="A344" s="809">
        <v>10</v>
      </c>
      <c r="B344" s="810" t="s">
        <v>2264</v>
      </c>
      <c r="C344" s="810"/>
      <c r="D344" s="812">
        <v>28563</v>
      </c>
      <c r="E344" s="809" t="s">
        <v>652</v>
      </c>
      <c r="F344" s="809">
        <v>2003</v>
      </c>
      <c r="G344" s="1517" t="s">
        <v>62</v>
      </c>
      <c r="H344" s="809" t="s">
        <v>2259</v>
      </c>
      <c r="I344" s="809">
        <v>8</v>
      </c>
      <c r="J344" s="809">
        <v>4.6500000000000004</v>
      </c>
      <c r="K344" s="810"/>
      <c r="L344" s="812">
        <v>44531</v>
      </c>
      <c r="M344" s="812">
        <v>44531</v>
      </c>
      <c r="N344" s="1483" t="s">
        <v>2265</v>
      </c>
      <c r="O344" s="809" t="s">
        <v>31</v>
      </c>
      <c r="P344" s="815" t="s">
        <v>79</v>
      </c>
      <c r="Q344" s="745" t="s">
        <v>508</v>
      </c>
      <c r="R344" s="745"/>
      <c r="S344" s="758" t="s">
        <v>33</v>
      </c>
      <c r="T344" s="812">
        <v>44531</v>
      </c>
      <c r="U344" s="812"/>
    </row>
    <row r="345" spans="1:21" ht="18">
      <c r="A345" s="809">
        <v>11</v>
      </c>
      <c r="B345" s="810" t="s">
        <v>806</v>
      </c>
      <c r="C345" s="810"/>
      <c r="D345" s="812">
        <v>27193</v>
      </c>
      <c r="E345" s="809" t="s">
        <v>652</v>
      </c>
      <c r="F345" s="809">
        <v>2000</v>
      </c>
      <c r="G345" s="1517" t="s">
        <v>2518</v>
      </c>
      <c r="H345" s="809" t="s">
        <v>28</v>
      </c>
      <c r="I345" s="809">
        <v>7</v>
      </c>
      <c r="J345" s="809">
        <v>4.32</v>
      </c>
      <c r="K345" s="810"/>
      <c r="L345" s="812">
        <v>44013</v>
      </c>
      <c r="M345" s="812">
        <v>44013</v>
      </c>
      <c r="N345" s="1483" t="s">
        <v>2260</v>
      </c>
      <c r="O345" s="809" t="s">
        <v>31</v>
      </c>
      <c r="P345" s="815" t="s">
        <v>71</v>
      </c>
      <c r="Q345" s="745" t="s">
        <v>475</v>
      </c>
      <c r="R345" s="745"/>
      <c r="S345" s="758" t="s">
        <v>33</v>
      </c>
      <c r="T345" s="812">
        <v>44013</v>
      </c>
      <c r="U345" s="812"/>
    </row>
    <row r="346" spans="1:21" ht="18">
      <c r="A346" s="809">
        <v>12</v>
      </c>
      <c r="B346" s="810" t="s">
        <v>2266</v>
      </c>
      <c r="C346" s="810"/>
      <c r="D346" s="812">
        <v>28822</v>
      </c>
      <c r="E346" s="809" t="s">
        <v>652</v>
      </c>
      <c r="F346" s="809">
        <v>2007</v>
      </c>
      <c r="G346" s="1517" t="s">
        <v>2519</v>
      </c>
      <c r="H346" s="809" t="s">
        <v>28</v>
      </c>
      <c r="I346" s="809">
        <v>8</v>
      </c>
      <c r="J346" s="809">
        <v>4.6500000000000004</v>
      </c>
      <c r="K346" s="810"/>
      <c r="L346" s="812">
        <v>44440</v>
      </c>
      <c r="M346" s="812">
        <v>44440</v>
      </c>
      <c r="N346" s="1483" t="s">
        <v>2260</v>
      </c>
      <c r="O346" s="809" t="s">
        <v>31</v>
      </c>
      <c r="P346" s="815" t="s">
        <v>79</v>
      </c>
      <c r="Q346" s="745" t="s">
        <v>508</v>
      </c>
      <c r="R346" s="745"/>
      <c r="S346" s="758" t="s">
        <v>33</v>
      </c>
      <c r="T346" s="812">
        <v>44440</v>
      </c>
      <c r="U346" s="812"/>
    </row>
    <row r="347" spans="1:21" ht="18">
      <c r="A347" s="809">
        <v>13</v>
      </c>
      <c r="B347" s="810" t="s">
        <v>2267</v>
      </c>
      <c r="C347" s="810"/>
      <c r="D347" s="812">
        <v>29081</v>
      </c>
      <c r="E347" s="809" t="s">
        <v>652</v>
      </c>
      <c r="F347" s="811">
        <v>39381</v>
      </c>
      <c r="G347" s="1516" t="s">
        <v>2520</v>
      </c>
      <c r="H347" s="809" t="s">
        <v>2259</v>
      </c>
      <c r="I347" s="809">
        <v>7</v>
      </c>
      <c r="J347" s="809">
        <v>4.32</v>
      </c>
      <c r="K347" s="810"/>
      <c r="L347" s="812">
        <v>44378</v>
      </c>
      <c r="M347" s="812">
        <v>44378</v>
      </c>
      <c r="N347" s="1483" t="s">
        <v>2268</v>
      </c>
      <c r="O347" s="809" t="s">
        <v>31</v>
      </c>
      <c r="P347" s="815" t="s">
        <v>71</v>
      </c>
      <c r="Q347" s="745" t="s">
        <v>475</v>
      </c>
      <c r="R347" s="745"/>
      <c r="S347" s="758" t="s">
        <v>33</v>
      </c>
      <c r="T347" s="812">
        <v>44378</v>
      </c>
      <c r="U347" s="812"/>
    </row>
    <row r="348" spans="1:21" ht="18">
      <c r="A348" s="809">
        <v>14</v>
      </c>
      <c r="B348" s="810" t="s">
        <v>2269</v>
      </c>
      <c r="C348" s="810"/>
      <c r="D348" s="812">
        <v>30076</v>
      </c>
      <c r="E348" s="809" t="s">
        <v>652</v>
      </c>
      <c r="F348" s="809">
        <v>2011</v>
      </c>
      <c r="G348" s="1517" t="s">
        <v>2521</v>
      </c>
      <c r="H348" s="809" t="s">
        <v>28</v>
      </c>
      <c r="I348" s="809">
        <v>6</v>
      </c>
      <c r="J348" s="809">
        <v>3.99</v>
      </c>
      <c r="K348" s="810"/>
      <c r="L348" s="812">
        <v>44896</v>
      </c>
      <c r="M348" s="812">
        <v>44896</v>
      </c>
      <c r="N348" s="1483" t="s">
        <v>2270</v>
      </c>
      <c r="O348" s="809" t="s">
        <v>31</v>
      </c>
      <c r="P348" s="815" t="s">
        <v>90</v>
      </c>
      <c r="Q348" s="745" t="s">
        <v>519</v>
      </c>
      <c r="R348" s="745"/>
      <c r="S348" s="758" t="s">
        <v>33</v>
      </c>
      <c r="T348" s="812">
        <v>44896</v>
      </c>
      <c r="U348" s="812"/>
    </row>
    <row r="349" spans="1:21" ht="18">
      <c r="A349" s="809">
        <v>15</v>
      </c>
      <c r="B349" s="810" t="s">
        <v>2271</v>
      </c>
      <c r="C349" s="811">
        <v>28274</v>
      </c>
      <c r="D349" s="810"/>
      <c r="E349" s="809" t="s">
        <v>652</v>
      </c>
      <c r="F349" s="811">
        <v>39503</v>
      </c>
      <c r="G349" s="1517" t="s">
        <v>2519</v>
      </c>
      <c r="H349" s="809" t="s">
        <v>28</v>
      </c>
      <c r="I349" s="809">
        <v>8</v>
      </c>
      <c r="J349" s="809">
        <v>4.6500000000000004</v>
      </c>
      <c r="K349" s="810"/>
      <c r="L349" s="812">
        <v>44986</v>
      </c>
      <c r="M349" s="812">
        <v>44986</v>
      </c>
      <c r="N349" s="1483" t="s">
        <v>2272</v>
      </c>
      <c r="O349" s="809" t="s">
        <v>31</v>
      </c>
      <c r="P349" s="815" t="s">
        <v>79</v>
      </c>
      <c r="Q349" s="745" t="s">
        <v>508</v>
      </c>
      <c r="R349" s="745"/>
      <c r="S349" s="758" t="s">
        <v>33</v>
      </c>
      <c r="T349" s="812">
        <v>44986</v>
      </c>
      <c r="U349" s="812"/>
    </row>
    <row r="350" spans="1:21" ht="18">
      <c r="A350" s="809">
        <v>16</v>
      </c>
      <c r="B350" s="810" t="s">
        <v>2273</v>
      </c>
      <c r="C350" s="810"/>
      <c r="D350" s="812">
        <v>29983</v>
      </c>
      <c r="E350" s="809" t="s">
        <v>652</v>
      </c>
      <c r="F350" s="809">
        <v>2011</v>
      </c>
      <c r="G350" s="1517" t="s">
        <v>660</v>
      </c>
      <c r="H350" s="809" t="s">
        <v>28</v>
      </c>
      <c r="I350" s="809">
        <v>6</v>
      </c>
      <c r="J350" s="809">
        <v>3.99</v>
      </c>
      <c r="K350" s="810"/>
      <c r="L350" s="812">
        <v>44075</v>
      </c>
      <c r="M350" s="812">
        <v>44075</v>
      </c>
      <c r="N350" s="1483" t="s">
        <v>2270</v>
      </c>
      <c r="O350" s="809" t="s">
        <v>31</v>
      </c>
      <c r="P350" s="815" t="s">
        <v>90</v>
      </c>
      <c r="Q350" s="745" t="s">
        <v>519</v>
      </c>
      <c r="R350" s="745"/>
      <c r="S350" s="758" t="s">
        <v>33</v>
      </c>
      <c r="T350" s="1519" t="s">
        <v>428</v>
      </c>
      <c r="U350" s="812"/>
    </row>
    <row r="351" spans="1:21" ht="18">
      <c r="A351" s="809">
        <v>17</v>
      </c>
      <c r="B351" s="810" t="s">
        <v>2274</v>
      </c>
      <c r="C351" s="810"/>
      <c r="D351" s="812">
        <v>29146</v>
      </c>
      <c r="E351" s="809" t="s">
        <v>652</v>
      </c>
      <c r="F351" s="809">
        <v>2010</v>
      </c>
      <c r="G351" s="1517" t="s">
        <v>2522</v>
      </c>
      <c r="H351" s="809" t="s">
        <v>28</v>
      </c>
      <c r="I351" s="809">
        <v>7</v>
      </c>
      <c r="J351" s="809">
        <v>4.32</v>
      </c>
      <c r="K351" s="810"/>
      <c r="L351" s="812">
        <v>44713</v>
      </c>
      <c r="M351" s="812">
        <v>44713</v>
      </c>
      <c r="N351" s="1483" t="s">
        <v>1900</v>
      </c>
      <c r="O351" s="809" t="s">
        <v>31</v>
      </c>
      <c r="P351" s="815" t="s">
        <v>71</v>
      </c>
      <c r="Q351" s="745" t="s">
        <v>475</v>
      </c>
      <c r="R351" s="745"/>
      <c r="S351" s="758" t="s">
        <v>33</v>
      </c>
      <c r="T351" s="812">
        <v>44713</v>
      </c>
      <c r="U351" s="812"/>
    </row>
    <row r="352" spans="1:21" ht="18">
      <c r="A352" s="809">
        <v>18</v>
      </c>
      <c r="B352" s="810" t="s">
        <v>1066</v>
      </c>
      <c r="C352" s="810"/>
      <c r="D352" s="811">
        <v>26340</v>
      </c>
      <c r="E352" s="809" t="s">
        <v>652</v>
      </c>
      <c r="F352" s="809">
        <v>2009</v>
      </c>
      <c r="G352" s="1517" t="s">
        <v>2523</v>
      </c>
      <c r="H352" s="809" t="s">
        <v>28</v>
      </c>
      <c r="I352" s="809">
        <v>9</v>
      </c>
      <c r="J352" s="809">
        <v>4.9800000000000004</v>
      </c>
      <c r="K352" s="819">
        <v>0.06</v>
      </c>
      <c r="L352" s="812">
        <v>45078</v>
      </c>
      <c r="M352" s="812">
        <v>45078</v>
      </c>
      <c r="N352" s="1483" t="s">
        <v>2275</v>
      </c>
      <c r="O352" s="809" t="s">
        <v>31</v>
      </c>
      <c r="P352" s="815" t="s">
        <v>47</v>
      </c>
      <c r="Q352" s="745" t="s">
        <v>678</v>
      </c>
      <c r="R352" s="745"/>
      <c r="S352" s="758" t="s">
        <v>33</v>
      </c>
      <c r="T352" s="17" t="s">
        <v>33</v>
      </c>
      <c r="U352" s="812"/>
    </row>
    <row r="353" spans="1:21" ht="18">
      <c r="A353" s="823">
        <v>19</v>
      </c>
      <c r="B353" s="824" t="s">
        <v>2276</v>
      </c>
      <c r="C353" s="825">
        <v>27326</v>
      </c>
      <c r="D353" s="824"/>
      <c r="E353" s="823" t="s">
        <v>652</v>
      </c>
      <c r="F353" s="823">
        <v>2004</v>
      </c>
      <c r="G353" s="1517" t="s">
        <v>2524</v>
      </c>
      <c r="H353" s="823" t="s">
        <v>28</v>
      </c>
      <c r="I353" s="823">
        <v>9</v>
      </c>
      <c r="J353" s="823">
        <v>4.9800000000000004</v>
      </c>
      <c r="K353" s="824"/>
      <c r="L353" s="826">
        <v>44440</v>
      </c>
      <c r="M353" s="826">
        <v>44440</v>
      </c>
      <c r="N353" s="1484" t="s">
        <v>2255</v>
      </c>
      <c r="O353" s="823" t="s">
        <v>31</v>
      </c>
      <c r="P353" s="827">
        <v>4</v>
      </c>
      <c r="Q353" s="828">
        <v>5.0199999999999996</v>
      </c>
      <c r="R353" s="828"/>
      <c r="S353" s="758" t="s">
        <v>33</v>
      </c>
      <c r="T353" s="826">
        <v>44440</v>
      </c>
      <c r="U353" s="826"/>
    </row>
    <row r="354" spans="1:21" s="41" customFormat="1">
      <c r="A354" s="805"/>
      <c r="B354" s="793" t="s">
        <v>274</v>
      </c>
      <c r="C354" s="118"/>
      <c r="D354" s="806"/>
      <c r="E354" s="118"/>
      <c r="F354" s="118"/>
      <c r="G354" s="1512"/>
      <c r="H354" s="49"/>
      <c r="I354" s="807"/>
      <c r="J354" s="118"/>
      <c r="K354" s="118"/>
      <c r="L354" s="118"/>
      <c r="M354" s="807"/>
      <c r="N354" s="1481"/>
      <c r="O354" s="805"/>
      <c r="P354" s="805"/>
      <c r="Q354" s="805"/>
      <c r="R354" s="805"/>
      <c r="S354" s="805"/>
      <c r="T354" s="1535"/>
      <c r="U354" s="118"/>
    </row>
    <row r="355" spans="1:21" s="820" customFormat="1">
      <c r="A355" s="829">
        <v>1</v>
      </c>
      <c r="B355" s="810" t="s">
        <v>2277</v>
      </c>
      <c r="C355" s="810"/>
      <c r="D355" s="812">
        <v>27777</v>
      </c>
      <c r="E355" s="809" t="s">
        <v>652</v>
      </c>
      <c r="F355" s="809">
        <v>2012</v>
      </c>
      <c r="G355" s="1518">
        <v>35674</v>
      </c>
      <c r="H355" s="809" t="s">
        <v>106</v>
      </c>
      <c r="I355" s="809">
        <v>9</v>
      </c>
      <c r="J355" s="809">
        <v>4.58</v>
      </c>
      <c r="K355" s="810"/>
      <c r="L355" s="812">
        <v>44896</v>
      </c>
      <c r="M355" s="812">
        <v>44896</v>
      </c>
      <c r="N355" s="1483" t="s">
        <v>2023</v>
      </c>
      <c r="O355" s="818" t="s">
        <v>108</v>
      </c>
      <c r="P355" s="815" t="s">
        <v>2278</v>
      </c>
      <c r="Q355" s="745" t="s">
        <v>661</v>
      </c>
      <c r="R355" s="745" t="s">
        <v>661</v>
      </c>
      <c r="S355" s="758" t="s">
        <v>33</v>
      </c>
      <c r="T355" s="812">
        <v>44896</v>
      </c>
      <c r="U355" s="812"/>
    </row>
    <row r="356" spans="1:21" s="820" customFormat="1">
      <c r="A356" s="809">
        <v>2</v>
      </c>
      <c r="B356" s="810" t="s">
        <v>2279</v>
      </c>
      <c r="C356" s="811">
        <v>29526</v>
      </c>
      <c r="D356" s="810"/>
      <c r="E356" s="809" t="s">
        <v>2280</v>
      </c>
      <c r="F356" s="812">
        <v>42108</v>
      </c>
      <c r="G356" s="1538" t="s">
        <v>111</v>
      </c>
      <c r="H356" s="809" t="s">
        <v>106</v>
      </c>
      <c r="I356" s="809">
        <v>3</v>
      </c>
      <c r="J356" s="809">
        <v>2.72</v>
      </c>
      <c r="K356" s="810"/>
      <c r="L356" s="821" t="s">
        <v>120</v>
      </c>
      <c r="M356" s="821" t="s">
        <v>120</v>
      </c>
      <c r="N356" s="1483" t="s">
        <v>2281</v>
      </c>
      <c r="O356" s="818" t="s">
        <v>108</v>
      </c>
      <c r="P356" s="809">
        <v>3</v>
      </c>
      <c r="Q356" s="822">
        <v>3</v>
      </c>
      <c r="R356" s="822">
        <v>3</v>
      </c>
      <c r="S356" s="758" t="s">
        <v>33</v>
      </c>
      <c r="T356" s="745" t="s">
        <v>120</v>
      </c>
      <c r="U356" s="821"/>
    </row>
    <row r="357" spans="1:21" s="820" customFormat="1">
      <c r="A357" s="829">
        <v>3</v>
      </c>
      <c r="B357" s="810" t="s">
        <v>2282</v>
      </c>
      <c r="C357" s="810"/>
      <c r="D357" s="812">
        <v>34142</v>
      </c>
      <c r="E357" s="809" t="s">
        <v>652</v>
      </c>
      <c r="F357" s="809">
        <v>2017</v>
      </c>
      <c r="G357" s="1539" t="s">
        <v>468</v>
      </c>
      <c r="H357" s="809" t="s">
        <v>108</v>
      </c>
      <c r="I357" s="809">
        <v>1</v>
      </c>
      <c r="J357" s="809">
        <v>2.34</v>
      </c>
      <c r="K357" s="810"/>
      <c r="L357" s="812">
        <v>44774</v>
      </c>
      <c r="M357" s="812">
        <v>44774</v>
      </c>
      <c r="N357" s="1483" t="s">
        <v>2283</v>
      </c>
      <c r="O357" s="818"/>
      <c r="P357" s="809"/>
      <c r="Q357" s="809"/>
      <c r="R357" s="809"/>
      <c r="S357" s="758"/>
      <c r="T357" s="812"/>
      <c r="U357" s="812" t="s">
        <v>2507</v>
      </c>
    </row>
    <row r="358" spans="1:21" s="820" customFormat="1">
      <c r="A358" s="809">
        <v>4</v>
      </c>
      <c r="B358" s="810" t="s">
        <v>2284</v>
      </c>
      <c r="C358" s="810"/>
      <c r="D358" s="812">
        <v>34279</v>
      </c>
      <c r="E358" s="809" t="s">
        <v>652</v>
      </c>
      <c r="F358" s="809">
        <v>2015</v>
      </c>
      <c r="G358" s="1539" t="s">
        <v>468</v>
      </c>
      <c r="H358" s="809" t="s">
        <v>108</v>
      </c>
      <c r="I358" s="809">
        <v>2</v>
      </c>
      <c r="J358" s="809">
        <v>2.67</v>
      </c>
      <c r="K358" s="810"/>
      <c r="L358" s="812">
        <v>43678</v>
      </c>
      <c r="M358" s="812">
        <v>43678</v>
      </c>
      <c r="N358" s="1483" t="s">
        <v>2285</v>
      </c>
      <c r="O358" s="818"/>
      <c r="P358" s="809"/>
      <c r="Q358" s="809"/>
      <c r="R358" s="809"/>
      <c r="S358" s="758"/>
      <c r="T358" s="812"/>
      <c r="U358" s="812" t="s">
        <v>2507</v>
      </c>
    </row>
    <row r="359" spans="1:21" s="820" customFormat="1">
      <c r="A359" s="829">
        <v>5</v>
      </c>
      <c r="B359" s="810" t="s">
        <v>2286</v>
      </c>
      <c r="C359" s="810"/>
      <c r="D359" s="812">
        <v>34921</v>
      </c>
      <c r="E359" s="809" t="s">
        <v>652</v>
      </c>
      <c r="F359" s="809">
        <v>2022</v>
      </c>
      <c r="G359" s="1540" t="s">
        <v>2231</v>
      </c>
      <c r="H359" s="809" t="s">
        <v>108</v>
      </c>
      <c r="I359" s="809">
        <v>1</v>
      </c>
      <c r="J359" s="809">
        <v>2.34</v>
      </c>
      <c r="K359" s="810"/>
      <c r="L359" s="812">
        <v>45139</v>
      </c>
      <c r="M359" s="812">
        <v>44774</v>
      </c>
      <c r="N359" s="1483" t="s">
        <v>2287</v>
      </c>
      <c r="O359" s="818"/>
      <c r="P359" s="809"/>
      <c r="Q359" s="809"/>
      <c r="R359" s="809"/>
      <c r="S359" s="758"/>
      <c r="T359" s="812"/>
      <c r="U359" s="812" t="s">
        <v>2507</v>
      </c>
    </row>
    <row r="360" spans="1:21" s="820" customFormat="1">
      <c r="A360" s="809">
        <v>6</v>
      </c>
      <c r="B360" s="810" t="s">
        <v>946</v>
      </c>
      <c r="C360" s="810"/>
      <c r="D360" s="811">
        <v>31090</v>
      </c>
      <c r="E360" s="809" t="s">
        <v>652</v>
      </c>
      <c r="F360" s="809">
        <v>2010</v>
      </c>
      <c r="G360" s="1540" t="s">
        <v>2231</v>
      </c>
      <c r="H360" s="809" t="s">
        <v>108</v>
      </c>
      <c r="I360" s="809">
        <v>1</v>
      </c>
      <c r="J360" s="809">
        <v>1.99</v>
      </c>
      <c r="K360" s="810"/>
      <c r="L360" s="812">
        <v>44774</v>
      </c>
      <c r="M360" s="812">
        <v>44774</v>
      </c>
      <c r="N360" s="1483" t="s">
        <v>2288</v>
      </c>
      <c r="O360" s="818"/>
      <c r="P360" s="809"/>
      <c r="Q360" s="809"/>
      <c r="R360" s="809"/>
      <c r="S360" s="758"/>
      <c r="T360" s="812"/>
      <c r="U360" s="812" t="s">
        <v>2507</v>
      </c>
    </row>
    <row r="361" spans="1:21" s="41" customFormat="1">
      <c r="A361" s="846"/>
      <c r="B361" s="847" t="s">
        <v>2297</v>
      </c>
      <c r="D361" s="848"/>
      <c r="G361" s="1513"/>
      <c r="H361" s="845"/>
      <c r="I361" s="849"/>
      <c r="M361" s="849"/>
      <c r="N361" s="1485"/>
      <c r="O361" s="846"/>
      <c r="P361" s="846"/>
      <c r="Q361" s="846"/>
      <c r="R361" s="846"/>
      <c r="S361" s="846"/>
      <c r="T361" s="1536"/>
    </row>
    <row r="362" spans="1:21" s="41" customFormat="1">
      <c r="A362" s="846"/>
      <c r="B362" s="847" t="s">
        <v>2502</v>
      </c>
      <c r="D362" s="848"/>
      <c r="G362" s="1513"/>
      <c r="H362" s="845"/>
      <c r="I362" s="849"/>
      <c r="M362" s="849"/>
      <c r="N362" s="1485"/>
      <c r="O362" s="846"/>
      <c r="P362" s="846"/>
      <c r="Q362" s="846"/>
      <c r="R362" s="846"/>
      <c r="S362" s="846"/>
      <c r="T362" s="1536"/>
    </row>
    <row r="363" spans="1:21" s="41" customFormat="1">
      <c r="A363" s="846"/>
      <c r="B363" s="847" t="s">
        <v>2564</v>
      </c>
      <c r="D363" s="848"/>
      <c r="G363" s="1513"/>
      <c r="H363" s="845"/>
      <c r="I363" s="849"/>
      <c r="M363" s="849"/>
      <c r="N363" s="1485"/>
      <c r="O363" s="846"/>
      <c r="P363" s="846"/>
      <c r="Q363" s="846"/>
      <c r="R363" s="846"/>
      <c r="S363" s="846"/>
      <c r="T363" s="1536"/>
    </row>
  </sheetData>
  <mergeCells count="12">
    <mergeCell ref="O4:T4"/>
    <mergeCell ref="U4:U5"/>
    <mergeCell ref="B1:D1"/>
    <mergeCell ref="T2:U2"/>
    <mergeCell ref="A3:U3"/>
    <mergeCell ref="A4:A5"/>
    <mergeCell ref="B4:B5"/>
    <mergeCell ref="C4:D4"/>
    <mergeCell ref="E4:F4"/>
    <mergeCell ref="G4:G5"/>
    <mergeCell ref="H4:M4"/>
    <mergeCell ref="N4:N5"/>
  </mergeCells>
  <conditionalFormatting sqref="B126:B128 B302:B306">
    <cfRule type="expression" dxfId="28" priority="13" stopIfTrue="1">
      <formula>A126=0</formula>
    </cfRule>
  </conditionalFormatting>
  <conditionalFormatting sqref="B219">
    <cfRule type="expression" dxfId="27" priority="10" stopIfTrue="1">
      <formula>A219=0</formula>
    </cfRule>
  </conditionalFormatting>
  <conditionalFormatting sqref="B278:B279">
    <cfRule type="expression" dxfId="26" priority="9" stopIfTrue="1">
      <formula>A278=0</formula>
    </cfRule>
  </conditionalFormatting>
  <conditionalFormatting sqref="B320">
    <cfRule type="expression" dxfId="25" priority="5" stopIfTrue="1">
      <formula>A320=0</formula>
    </cfRule>
  </conditionalFormatting>
  <conditionalFormatting sqref="B165">
    <cfRule type="expression" dxfId="24" priority="4" stopIfTrue="1">
      <formula>A165=0</formula>
    </cfRule>
  </conditionalFormatting>
  <conditionalFormatting sqref="B164">
    <cfRule type="expression" dxfId="23" priority="3" stopIfTrue="1">
      <formula>A164=0</formula>
    </cfRule>
  </conditionalFormatting>
  <conditionalFormatting sqref="B254">
    <cfRule type="expression" dxfId="22" priority="2" stopIfTrue="1">
      <formula>A254=0</formula>
    </cfRule>
  </conditionalFormatting>
  <conditionalFormatting sqref="B310:B311">
    <cfRule type="expression" dxfId="21" priority="1" stopIfTrue="1">
      <formula>A310=0</formula>
    </cfRule>
  </conditionalFormatting>
  <pageMargins left="0.25" right="0.25" top="0.25" bottom="0.25" header="0.31496062992126" footer="0.3149606299212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74"/>
  <sheetViews>
    <sheetView topLeftCell="A335" workbookViewId="0">
      <selection activeCell="A2" sqref="A2:U2"/>
    </sheetView>
  </sheetViews>
  <sheetFormatPr defaultRowHeight="18"/>
  <cols>
    <col min="1" max="1" width="3.59765625" customWidth="1"/>
    <col min="2" max="2" width="15.296875" customWidth="1"/>
    <col min="3" max="3" width="7.5" customWidth="1"/>
    <col min="5" max="5" width="6.19921875" customWidth="1"/>
    <col min="7" max="7" width="8.796875" style="854"/>
    <col min="9" max="9" width="3.19921875" customWidth="1"/>
    <col min="10" max="10" width="4.3984375" customWidth="1"/>
    <col min="11" max="11" width="3.5" customWidth="1"/>
    <col min="12" max="12" width="6.09765625" customWidth="1"/>
    <col min="13" max="13" width="6.8984375" customWidth="1"/>
    <col min="14" max="14" width="6" customWidth="1"/>
    <col min="16" max="16" width="4.796875" customWidth="1"/>
    <col min="17" max="17" width="4" style="830" customWidth="1"/>
    <col min="18" max="18" width="4" customWidth="1"/>
    <col min="21" max="21" width="5.3984375" customWidth="1"/>
  </cols>
  <sheetData>
    <row r="1" spans="1:21" ht="48" customHeight="1">
      <c r="A1" s="254"/>
      <c r="B1" s="1589" t="s">
        <v>2383</v>
      </c>
      <c r="C1" s="1590"/>
      <c r="D1" s="1590"/>
      <c r="E1" s="255"/>
      <c r="F1" s="255"/>
      <c r="G1" s="851"/>
      <c r="H1" s="257"/>
      <c r="I1" s="258"/>
      <c r="J1" s="255"/>
      <c r="K1" s="255"/>
      <c r="L1" s="255"/>
      <c r="M1" s="258"/>
      <c r="N1" s="259"/>
      <c r="O1" s="254"/>
      <c r="P1" s="254"/>
      <c r="Q1" s="254"/>
      <c r="R1" s="254"/>
      <c r="S1" s="254"/>
      <c r="T1" s="832"/>
      <c r="U1" s="255"/>
    </row>
    <row r="2" spans="1:21" ht="66.75" customHeight="1">
      <c r="A2" s="1591" t="s">
        <v>2512</v>
      </c>
      <c r="B2" s="1592"/>
      <c r="C2" s="1592"/>
      <c r="D2" s="1592"/>
      <c r="E2" s="1592"/>
      <c r="F2" s="1592"/>
      <c r="G2" s="1592"/>
      <c r="H2" s="1592"/>
      <c r="I2" s="1592"/>
      <c r="J2" s="1592"/>
      <c r="K2" s="1592"/>
      <c r="L2" s="1592"/>
      <c r="M2" s="1592"/>
      <c r="N2" s="1592"/>
      <c r="O2" s="1592"/>
      <c r="P2" s="1592"/>
      <c r="Q2" s="1592"/>
      <c r="R2" s="1592"/>
      <c r="S2" s="1592"/>
      <c r="T2" s="1592"/>
      <c r="U2" s="1592"/>
    </row>
    <row r="3" spans="1:21" ht="43.5" customHeight="1">
      <c r="A3" s="1593" t="s">
        <v>1</v>
      </c>
      <c r="B3" s="1595" t="s">
        <v>2</v>
      </c>
      <c r="C3" s="1597" t="s">
        <v>3</v>
      </c>
      <c r="D3" s="1598"/>
      <c r="E3" s="1597" t="s">
        <v>4</v>
      </c>
      <c r="F3" s="1598"/>
      <c r="G3" s="1599" t="s">
        <v>19</v>
      </c>
      <c r="H3" s="1597" t="s">
        <v>5</v>
      </c>
      <c r="I3" s="1601"/>
      <c r="J3" s="1601"/>
      <c r="K3" s="1601"/>
      <c r="L3" s="1601"/>
      <c r="M3" s="1598"/>
      <c r="N3" s="1602" t="s">
        <v>848</v>
      </c>
      <c r="O3" s="1597" t="s">
        <v>6</v>
      </c>
      <c r="P3" s="1601"/>
      <c r="Q3" s="1601"/>
      <c r="R3" s="1601"/>
      <c r="S3" s="1601"/>
      <c r="T3" s="1598"/>
      <c r="U3" s="1603" t="s">
        <v>7</v>
      </c>
    </row>
    <row r="4" spans="1:21" ht="50.25" customHeight="1">
      <c r="A4" s="1594"/>
      <c r="B4" s="1596"/>
      <c r="C4" s="113" t="s">
        <v>8</v>
      </c>
      <c r="D4" s="260" t="s">
        <v>9</v>
      </c>
      <c r="E4" s="113" t="s">
        <v>10</v>
      </c>
      <c r="F4" s="113" t="s">
        <v>11</v>
      </c>
      <c r="G4" s="1600"/>
      <c r="H4" s="117" t="s">
        <v>12</v>
      </c>
      <c r="I4" s="117" t="s">
        <v>13</v>
      </c>
      <c r="J4" s="113" t="s">
        <v>14</v>
      </c>
      <c r="K4" s="113" t="s">
        <v>15</v>
      </c>
      <c r="L4" s="113" t="s">
        <v>16</v>
      </c>
      <c r="M4" s="117" t="s">
        <v>17</v>
      </c>
      <c r="N4" s="1596"/>
      <c r="O4" s="117" t="s">
        <v>12</v>
      </c>
      <c r="P4" s="117" t="s">
        <v>13</v>
      </c>
      <c r="Q4" s="113" t="s">
        <v>14</v>
      </c>
      <c r="R4" s="113" t="s">
        <v>18</v>
      </c>
      <c r="S4" s="113" t="s">
        <v>16</v>
      </c>
      <c r="T4" s="117" t="s">
        <v>17</v>
      </c>
      <c r="U4" s="1596"/>
    </row>
    <row r="5" spans="1:21">
      <c r="A5" s="261">
        <v>1</v>
      </c>
      <c r="B5" s="261">
        <v>2</v>
      </c>
      <c r="C5" s="261">
        <v>3</v>
      </c>
      <c r="D5" s="261">
        <v>4</v>
      </c>
      <c r="E5" s="261">
        <v>5</v>
      </c>
      <c r="F5" s="261">
        <v>6</v>
      </c>
      <c r="G5" s="852">
        <v>7</v>
      </c>
      <c r="H5" s="261">
        <v>8</v>
      </c>
      <c r="I5" s="261">
        <v>9</v>
      </c>
      <c r="J5" s="261">
        <v>10</v>
      </c>
      <c r="K5" s="261">
        <v>11</v>
      </c>
      <c r="L5" s="261">
        <v>12</v>
      </c>
      <c r="M5" s="261">
        <v>13</v>
      </c>
      <c r="N5" s="261">
        <v>14</v>
      </c>
      <c r="O5" s="261">
        <v>15</v>
      </c>
      <c r="P5" s="261">
        <v>16</v>
      </c>
      <c r="Q5" s="261">
        <v>17</v>
      </c>
      <c r="R5" s="261">
        <v>18</v>
      </c>
      <c r="S5" s="261">
        <v>19</v>
      </c>
      <c r="T5" s="261">
        <v>20</v>
      </c>
      <c r="U5" s="261">
        <v>21</v>
      </c>
    </row>
    <row r="6" spans="1:21" ht="25.5" customHeight="1">
      <c r="A6" s="1585" t="s">
        <v>849</v>
      </c>
      <c r="B6" s="1583"/>
      <c r="C6" s="262"/>
      <c r="D6" s="263"/>
      <c r="E6" s="262"/>
      <c r="F6" s="262"/>
      <c r="G6" s="919"/>
      <c r="H6" s="920"/>
      <c r="I6" s="920"/>
      <c r="J6" s="920"/>
      <c r="K6" s="262"/>
      <c r="L6" s="262"/>
      <c r="M6" s="262"/>
      <c r="N6" s="262"/>
      <c r="O6" s="262"/>
      <c r="P6" s="262"/>
      <c r="Q6" s="262"/>
      <c r="R6" s="262"/>
      <c r="S6" s="262"/>
      <c r="T6" s="264"/>
      <c r="U6" s="262"/>
    </row>
    <row r="7" spans="1:21">
      <c r="A7" s="262"/>
      <c r="B7" s="262" t="s">
        <v>850</v>
      </c>
      <c r="C7" s="262"/>
      <c r="D7" s="263"/>
      <c r="E7" s="262"/>
      <c r="F7" s="262"/>
      <c r="G7" s="919"/>
      <c r="H7" s="920"/>
      <c r="I7" s="920"/>
      <c r="J7" s="920"/>
      <c r="K7" s="262"/>
      <c r="L7" s="262"/>
      <c r="M7" s="262"/>
      <c r="N7" s="262"/>
      <c r="O7" s="262"/>
      <c r="P7" s="262"/>
      <c r="Q7" s="262"/>
      <c r="R7" s="262"/>
      <c r="S7" s="262"/>
      <c r="T7" s="264"/>
      <c r="U7" s="262"/>
    </row>
    <row r="8" spans="1:21">
      <c r="A8" s="264">
        <v>1</v>
      </c>
      <c r="B8" s="265" t="s">
        <v>851</v>
      </c>
      <c r="C8" s="266"/>
      <c r="D8" s="267" t="s">
        <v>852</v>
      </c>
      <c r="E8" s="264" t="s">
        <v>652</v>
      </c>
      <c r="F8" s="267" t="s">
        <v>853</v>
      </c>
      <c r="G8" s="921" t="s">
        <v>854</v>
      </c>
      <c r="H8" s="333" t="s">
        <v>855</v>
      </c>
      <c r="I8" s="922">
        <v>6</v>
      </c>
      <c r="J8" s="923">
        <v>3.99</v>
      </c>
      <c r="K8" s="270"/>
      <c r="L8" s="271" t="s">
        <v>231</v>
      </c>
      <c r="M8" s="271" t="s">
        <v>231</v>
      </c>
      <c r="N8" s="264" t="s">
        <v>856</v>
      </c>
      <c r="O8" s="270" t="s">
        <v>857</v>
      </c>
      <c r="P8" s="268">
        <f>I8+1</f>
        <v>7</v>
      </c>
      <c r="Q8" s="269">
        <v>3.96</v>
      </c>
      <c r="R8" s="294">
        <f>J8-Q8</f>
        <v>3.0000000000000249E-2</v>
      </c>
      <c r="S8" s="272" t="s">
        <v>858</v>
      </c>
      <c r="T8" s="271" t="s">
        <v>231</v>
      </c>
      <c r="U8" s="264"/>
    </row>
    <row r="9" spans="1:21">
      <c r="A9" s="262"/>
      <c r="B9" s="924" t="s">
        <v>859</v>
      </c>
      <c r="C9" s="320"/>
      <c r="D9" s="260"/>
      <c r="E9" s="264"/>
      <c r="F9" s="925"/>
      <c r="G9" s="926"/>
      <c r="H9" s="922"/>
      <c r="I9" s="922"/>
      <c r="J9" s="923"/>
      <c r="K9" s="270"/>
      <c r="L9" s="280"/>
      <c r="M9" s="280"/>
      <c r="N9" s="270"/>
      <c r="O9" s="270"/>
      <c r="P9" s="268"/>
      <c r="Q9" s="269"/>
      <c r="R9" s="278"/>
      <c r="S9" s="120"/>
      <c r="T9" s="280"/>
      <c r="U9" s="270"/>
    </row>
    <row r="10" spans="1:21">
      <c r="A10" s="264">
        <v>1</v>
      </c>
      <c r="B10" s="273" t="s">
        <v>806</v>
      </c>
      <c r="C10" s="274"/>
      <c r="D10" s="275">
        <v>30946</v>
      </c>
      <c r="E10" s="264" t="s">
        <v>652</v>
      </c>
      <c r="F10" s="275">
        <v>44903</v>
      </c>
      <c r="G10" s="921" t="s">
        <v>959</v>
      </c>
      <c r="H10" s="922" t="s">
        <v>860</v>
      </c>
      <c r="I10" s="922">
        <v>3</v>
      </c>
      <c r="J10" s="923">
        <v>2.72</v>
      </c>
      <c r="K10" s="270"/>
      <c r="L10" s="276" t="s">
        <v>861</v>
      </c>
      <c r="M10" s="276" t="s">
        <v>861</v>
      </c>
      <c r="N10" s="264" t="s">
        <v>1010</v>
      </c>
      <c r="O10" s="270" t="s">
        <v>863</v>
      </c>
      <c r="P10" s="268">
        <v>3</v>
      </c>
      <c r="Q10" s="269">
        <v>2.72</v>
      </c>
      <c r="R10" s="270"/>
      <c r="S10" s="272" t="s">
        <v>858</v>
      </c>
      <c r="T10" s="276" t="s">
        <v>861</v>
      </c>
      <c r="U10" s="270"/>
    </row>
    <row r="11" spans="1:21">
      <c r="A11" s="264">
        <v>2</v>
      </c>
      <c r="B11" s="273" t="s">
        <v>864</v>
      </c>
      <c r="C11" s="274"/>
      <c r="D11" s="275">
        <v>30214</v>
      </c>
      <c r="E11" s="264" t="s">
        <v>652</v>
      </c>
      <c r="F11" s="275" t="s">
        <v>865</v>
      </c>
      <c r="G11" s="921" t="s">
        <v>959</v>
      </c>
      <c r="H11" s="922" t="s">
        <v>860</v>
      </c>
      <c r="I11" s="922">
        <v>3</v>
      </c>
      <c r="J11" s="923">
        <v>2.72</v>
      </c>
      <c r="K11" s="270"/>
      <c r="L11" s="276" t="s">
        <v>861</v>
      </c>
      <c r="M11" s="276" t="s">
        <v>861</v>
      </c>
      <c r="N11" s="264" t="s">
        <v>1010</v>
      </c>
      <c r="O11" s="270" t="s">
        <v>863</v>
      </c>
      <c r="P11" s="268">
        <v>3</v>
      </c>
      <c r="Q11" s="269">
        <v>2.72</v>
      </c>
      <c r="R11" s="270"/>
      <c r="S11" s="272" t="s">
        <v>858</v>
      </c>
      <c r="T11" s="276" t="s">
        <v>861</v>
      </c>
      <c r="U11" s="270"/>
    </row>
    <row r="12" spans="1:21">
      <c r="A12" s="264">
        <v>3</v>
      </c>
      <c r="B12" s="273" t="s">
        <v>866</v>
      </c>
      <c r="C12" s="277"/>
      <c r="D12" s="275">
        <v>30620</v>
      </c>
      <c r="E12" s="264" t="s">
        <v>652</v>
      </c>
      <c r="F12" s="275" t="s">
        <v>865</v>
      </c>
      <c r="G12" s="921" t="s">
        <v>959</v>
      </c>
      <c r="H12" s="922" t="s">
        <v>860</v>
      </c>
      <c r="I12" s="922">
        <v>3</v>
      </c>
      <c r="J12" s="923">
        <v>2.72</v>
      </c>
      <c r="K12" s="270"/>
      <c r="L12" s="276" t="s">
        <v>861</v>
      </c>
      <c r="M12" s="276" t="s">
        <v>861</v>
      </c>
      <c r="N12" s="264" t="s">
        <v>1010</v>
      </c>
      <c r="O12" s="270" t="s">
        <v>863</v>
      </c>
      <c r="P12" s="268">
        <v>3</v>
      </c>
      <c r="Q12" s="269">
        <v>2.72</v>
      </c>
      <c r="R12" s="278"/>
      <c r="S12" s="272" t="s">
        <v>858</v>
      </c>
      <c r="T12" s="276" t="s">
        <v>861</v>
      </c>
      <c r="U12" s="270"/>
    </row>
    <row r="13" spans="1:21">
      <c r="A13" s="264">
        <v>4</v>
      </c>
      <c r="B13" s="278" t="s">
        <v>867</v>
      </c>
      <c r="C13" s="274"/>
      <c r="D13" s="275">
        <v>30678</v>
      </c>
      <c r="E13" s="264" t="s">
        <v>652</v>
      </c>
      <c r="F13" s="275">
        <v>41351</v>
      </c>
      <c r="G13" s="921" t="s">
        <v>959</v>
      </c>
      <c r="H13" s="922" t="s">
        <v>860</v>
      </c>
      <c r="I13" s="922">
        <v>3</v>
      </c>
      <c r="J13" s="923">
        <v>2.72</v>
      </c>
      <c r="K13" s="270"/>
      <c r="L13" s="276" t="s">
        <v>293</v>
      </c>
      <c r="M13" s="276" t="s">
        <v>293</v>
      </c>
      <c r="N13" s="264" t="s">
        <v>862</v>
      </c>
      <c r="O13" s="270" t="s">
        <v>863</v>
      </c>
      <c r="P13" s="268">
        <v>3</v>
      </c>
      <c r="Q13" s="269">
        <v>2.72</v>
      </c>
      <c r="R13" s="278"/>
      <c r="S13" s="272" t="s">
        <v>858</v>
      </c>
      <c r="T13" s="276" t="s">
        <v>293</v>
      </c>
      <c r="U13" s="270"/>
    </row>
    <row r="14" spans="1:21">
      <c r="A14" s="264">
        <v>5</v>
      </c>
      <c r="B14" s="278" t="s">
        <v>868</v>
      </c>
      <c r="C14" s="274"/>
      <c r="D14" s="275">
        <v>31214</v>
      </c>
      <c r="E14" s="264" t="s">
        <v>652</v>
      </c>
      <c r="F14" s="275">
        <v>43098</v>
      </c>
      <c r="G14" s="921" t="s">
        <v>959</v>
      </c>
      <c r="H14" s="922" t="s">
        <v>860</v>
      </c>
      <c r="I14" s="922">
        <v>3</v>
      </c>
      <c r="J14" s="923">
        <v>2.72</v>
      </c>
      <c r="K14" s="270"/>
      <c r="L14" s="276" t="s">
        <v>293</v>
      </c>
      <c r="M14" s="276" t="s">
        <v>293</v>
      </c>
      <c r="N14" s="264" t="s">
        <v>862</v>
      </c>
      <c r="O14" s="270" t="s">
        <v>863</v>
      </c>
      <c r="P14" s="268">
        <v>3</v>
      </c>
      <c r="Q14" s="269">
        <v>2.72</v>
      </c>
      <c r="R14" s="270"/>
      <c r="S14" s="272" t="s">
        <v>858</v>
      </c>
      <c r="T14" s="276" t="s">
        <v>293</v>
      </c>
      <c r="U14" s="270"/>
    </row>
    <row r="15" spans="1:21">
      <c r="A15" s="264">
        <v>6</v>
      </c>
      <c r="B15" s="278" t="s">
        <v>869</v>
      </c>
      <c r="C15" s="274"/>
      <c r="D15" s="275">
        <v>31385</v>
      </c>
      <c r="E15" s="264" t="s">
        <v>652</v>
      </c>
      <c r="F15" s="275">
        <v>43098</v>
      </c>
      <c r="G15" s="921" t="s">
        <v>870</v>
      </c>
      <c r="H15" s="922" t="s">
        <v>860</v>
      </c>
      <c r="I15" s="922">
        <v>3</v>
      </c>
      <c r="J15" s="923">
        <v>2.72</v>
      </c>
      <c r="K15" s="270"/>
      <c r="L15" s="276" t="s">
        <v>293</v>
      </c>
      <c r="M15" s="276" t="s">
        <v>293</v>
      </c>
      <c r="N15" s="264" t="s">
        <v>862</v>
      </c>
      <c r="O15" s="270" t="s">
        <v>863</v>
      </c>
      <c r="P15" s="268">
        <v>3</v>
      </c>
      <c r="Q15" s="269">
        <v>2.72</v>
      </c>
      <c r="R15" s="270"/>
      <c r="S15" s="272" t="s">
        <v>858</v>
      </c>
      <c r="T15" s="276" t="s">
        <v>293</v>
      </c>
      <c r="U15" s="270"/>
    </row>
    <row r="16" spans="1:21">
      <c r="A16" s="264">
        <v>7</v>
      </c>
      <c r="B16" s="273" t="s">
        <v>871</v>
      </c>
      <c r="C16" s="274"/>
      <c r="D16" s="275">
        <v>34982</v>
      </c>
      <c r="E16" s="264" t="s">
        <v>652</v>
      </c>
      <c r="F16" s="267" t="s">
        <v>872</v>
      </c>
      <c r="G16" s="927" t="s">
        <v>288</v>
      </c>
      <c r="H16" s="922" t="s">
        <v>860</v>
      </c>
      <c r="I16" s="922">
        <v>2</v>
      </c>
      <c r="J16" s="923">
        <v>2.1</v>
      </c>
      <c r="K16" s="270"/>
      <c r="L16" s="276" t="s">
        <v>314</v>
      </c>
      <c r="M16" s="276" t="s">
        <v>314</v>
      </c>
      <c r="N16" s="264" t="s">
        <v>873</v>
      </c>
      <c r="O16" s="270" t="s">
        <v>863</v>
      </c>
      <c r="P16" s="268">
        <v>2</v>
      </c>
      <c r="Q16" s="269">
        <v>2.1</v>
      </c>
      <c r="R16" s="274"/>
      <c r="S16" s="272" t="s">
        <v>858</v>
      </c>
      <c r="T16" s="276" t="s">
        <v>874</v>
      </c>
      <c r="U16" s="270"/>
    </row>
    <row r="17" spans="1:21">
      <c r="A17" s="264">
        <v>8</v>
      </c>
      <c r="B17" s="278" t="s">
        <v>875</v>
      </c>
      <c r="C17" s="274"/>
      <c r="D17" s="275">
        <v>30851</v>
      </c>
      <c r="E17" s="264" t="s">
        <v>652</v>
      </c>
      <c r="F17" s="275" t="s">
        <v>865</v>
      </c>
      <c r="G17" s="921" t="s">
        <v>959</v>
      </c>
      <c r="H17" s="922" t="s">
        <v>876</v>
      </c>
      <c r="I17" s="922">
        <v>6</v>
      </c>
      <c r="J17" s="923">
        <v>2.86</v>
      </c>
      <c r="K17" s="270"/>
      <c r="L17" s="276" t="s">
        <v>503</v>
      </c>
      <c r="M17" s="276" t="s">
        <v>503</v>
      </c>
      <c r="N17" s="264" t="s">
        <v>877</v>
      </c>
      <c r="O17" s="270" t="s">
        <v>863</v>
      </c>
      <c r="P17" s="268">
        <v>4</v>
      </c>
      <c r="Q17" s="269">
        <v>3.03</v>
      </c>
      <c r="R17" s="278"/>
      <c r="S17" s="272" t="s">
        <v>858</v>
      </c>
      <c r="T17" s="276" t="s">
        <v>503</v>
      </c>
      <c r="U17" s="264"/>
    </row>
    <row r="18" spans="1:21">
      <c r="A18" s="264">
        <v>9</v>
      </c>
      <c r="B18" s="265" t="s">
        <v>878</v>
      </c>
      <c r="C18" s="274"/>
      <c r="D18" s="275">
        <v>34645</v>
      </c>
      <c r="E18" s="264" t="s">
        <v>652</v>
      </c>
      <c r="F18" s="275">
        <v>42941</v>
      </c>
      <c r="G18" s="921" t="s">
        <v>870</v>
      </c>
      <c r="H18" s="922" t="s">
        <v>876</v>
      </c>
      <c r="I18" s="922">
        <v>4</v>
      </c>
      <c r="J18" s="923">
        <v>2.46</v>
      </c>
      <c r="K18" s="270"/>
      <c r="L18" s="280">
        <v>44774</v>
      </c>
      <c r="M18" s="280">
        <v>44774</v>
      </c>
      <c r="N18" s="264" t="s">
        <v>879</v>
      </c>
      <c r="O18" s="270" t="s">
        <v>863</v>
      </c>
      <c r="P18" s="268">
        <v>3</v>
      </c>
      <c r="Q18" s="269">
        <v>2.72</v>
      </c>
      <c r="R18" s="278"/>
      <c r="S18" s="272" t="s">
        <v>858</v>
      </c>
      <c r="T18" s="276" t="s">
        <v>33</v>
      </c>
      <c r="U18" s="264"/>
    </row>
    <row r="19" spans="1:21">
      <c r="A19" s="264">
        <v>10</v>
      </c>
      <c r="B19" s="265" t="s">
        <v>880</v>
      </c>
      <c r="C19" s="274"/>
      <c r="D19" s="275">
        <v>33660</v>
      </c>
      <c r="E19" s="264" t="s">
        <v>652</v>
      </c>
      <c r="F19" s="281" t="s">
        <v>872</v>
      </c>
      <c r="G19" s="928" t="s">
        <v>870</v>
      </c>
      <c r="H19" s="922" t="s">
        <v>876</v>
      </c>
      <c r="I19" s="922">
        <v>5</v>
      </c>
      <c r="J19" s="923">
        <v>2.66</v>
      </c>
      <c r="K19" s="270"/>
      <c r="L19" s="280">
        <v>45108</v>
      </c>
      <c r="M19" s="280">
        <v>45108</v>
      </c>
      <c r="N19" s="264" t="s">
        <v>879</v>
      </c>
      <c r="O19" s="270" t="s">
        <v>863</v>
      </c>
      <c r="P19" s="268">
        <v>3</v>
      </c>
      <c r="Q19" s="269">
        <v>2.72</v>
      </c>
      <c r="R19" s="278"/>
      <c r="S19" s="272" t="s">
        <v>858</v>
      </c>
      <c r="T19" s="280">
        <v>45108</v>
      </c>
      <c r="U19" s="264"/>
    </row>
    <row r="20" spans="1:21">
      <c r="A20" s="264">
        <v>11</v>
      </c>
      <c r="B20" s="265" t="s">
        <v>881</v>
      </c>
      <c r="C20" s="274"/>
      <c r="D20" s="275">
        <v>34659</v>
      </c>
      <c r="E20" s="264" t="s">
        <v>652</v>
      </c>
      <c r="F20" s="275">
        <v>42178</v>
      </c>
      <c r="G20" s="921" t="s">
        <v>870</v>
      </c>
      <c r="H20" s="922" t="s">
        <v>876</v>
      </c>
      <c r="I20" s="922">
        <v>5</v>
      </c>
      <c r="J20" s="923">
        <v>2.66</v>
      </c>
      <c r="K20" s="270"/>
      <c r="L20" s="280">
        <v>45139</v>
      </c>
      <c r="M20" s="280">
        <v>45139</v>
      </c>
      <c r="N20" s="264" t="s">
        <v>879</v>
      </c>
      <c r="O20" s="270" t="s">
        <v>863</v>
      </c>
      <c r="P20" s="268">
        <v>3</v>
      </c>
      <c r="Q20" s="269">
        <v>2.72</v>
      </c>
      <c r="R20" s="278"/>
      <c r="S20" s="272" t="s">
        <v>858</v>
      </c>
      <c r="T20" s="280">
        <v>45139</v>
      </c>
      <c r="U20" s="264"/>
    </row>
    <row r="21" spans="1:21">
      <c r="A21" s="264">
        <v>12</v>
      </c>
      <c r="B21" s="265" t="s">
        <v>882</v>
      </c>
      <c r="C21" s="274"/>
      <c r="D21" s="275">
        <v>31919</v>
      </c>
      <c r="E21" s="264" t="s">
        <v>652</v>
      </c>
      <c r="F21" s="275">
        <v>43098</v>
      </c>
      <c r="G21" s="921" t="s">
        <v>883</v>
      </c>
      <c r="H21" s="922" t="s">
        <v>876</v>
      </c>
      <c r="I21" s="922">
        <v>3</v>
      </c>
      <c r="J21" s="923">
        <v>2.2599999999999998</v>
      </c>
      <c r="K21" s="270"/>
      <c r="L21" s="280">
        <v>44866</v>
      </c>
      <c r="M21" s="280">
        <v>44866</v>
      </c>
      <c r="N21" s="264" t="s">
        <v>884</v>
      </c>
      <c r="O21" s="270" t="s">
        <v>863</v>
      </c>
      <c r="P21" s="268">
        <v>2</v>
      </c>
      <c r="Q21" s="269">
        <v>2.41</v>
      </c>
      <c r="R21" s="278"/>
      <c r="S21" s="272" t="s">
        <v>858</v>
      </c>
      <c r="T21" s="280">
        <v>44866</v>
      </c>
      <c r="U21" s="264"/>
    </row>
    <row r="22" spans="1:21">
      <c r="A22" s="264">
        <v>13</v>
      </c>
      <c r="B22" s="265" t="s">
        <v>885</v>
      </c>
      <c r="C22" s="274"/>
      <c r="D22" s="275">
        <v>33479</v>
      </c>
      <c r="E22" s="264" t="s">
        <v>652</v>
      </c>
      <c r="F22" s="275">
        <v>42941</v>
      </c>
      <c r="G22" s="921" t="s">
        <v>288</v>
      </c>
      <c r="H22" s="922" t="s">
        <v>876</v>
      </c>
      <c r="I22" s="922">
        <v>2</v>
      </c>
      <c r="J22" s="923">
        <v>2.06</v>
      </c>
      <c r="K22" s="270"/>
      <c r="L22" s="280">
        <v>44652</v>
      </c>
      <c r="M22" s="280">
        <v>44652</v>
      </c>
      <c r="N22" s="264" t="s">
        <v>873</v>
      </c>
      <c r="O22" s="270" t="s">
        <v>863</v>
      </c>
      <c r="P22" s="268">
        <v>1</v>
      </c>
      <c r="Q22" s="269">
        <v>2.1</v>
      </c>
      <c r="R22" s="278"/>
      <c r="S22" s="272" t="s">
        <v>858</v>
      </c>
      <c r="T22" s="280">
        <v>44652</v>
      </c>
      <c r="U22" s="264"/>
    </row>
    <row r="23" spans="1:21">
      <c r="A23" s="264">
        <v>14</v>
      </c>
      <c r="B23" s="273" t="s">
        <v>886</v>
      </c>
      <c r="C23" s="274"/>
      <c r="D23" s="275">
        <v>30601</v>
      </c>
      <c r="E23" s="264" t="s">
        <v>652</v>
      </c>
      <c r="F23" s="267" t="s">
        <v>872</v>
      </c>
      <c r="G23" s="921" t="s">
        <v>288</v>
      </c>
      <c r="H23" s="922" t="s">
        <v>876</v>
      </c>
      <c r="I23" s="922">
        <v>3</v>
      </c>
      <c r="J23" s="923">
        <v>2.2599999999999998</v>
      </c>
      <c r="K23" s="270"/>
      <c r="L23" s="276" t="s">
        <v>57</v>
      </c>
      <c r="M23" s="276" t="s">
        <v>57</v>
      </c>
      <c r="N23" s="264" t="s">
        <v>873</v>
      </c>
      <c r="O23" s="270" t="s">
        <v>863</v>
      </c>
      <c r="P23" s="268">
        <v>2</v>
      </c>
      <c r="Q23" s="269">
        <v>2.41</v>
      </c>
      <c r="R23" s="278"/>
      <c r="S23" s="272" t="s">
        <v>858</v>
      </c>
      <c r="T23" s="276" t="s">
        <v>57</v>
      </c>
      <c r="U23" s="264"/>
    </row>
    <row r="24" spans="1:21">
      <c r="A24" s="264">
        <v>15</v>
      </c>
      <c r="B24" s="273" t="s">
        <v>887</v>
      </c>
      <c r="C24" s="274"/>
      <c r="D24" s="267" t="s">
        <v>888</v>
      </c>
      <c r="E24" s="264" t="s">
        <v>652</v>
      </c>
      <c r="F24" s="275">
        <v>42941</v>
      </c>
      <c r="G24" s="921" t="s">
        <v>870</v>
      </c>
      <c r="H24" s="922" t="s">
        <v>876</v>
      </c>
      <c r="I24" s="922">
        <v>4</v>
      </c>
      <c r="J24" s="923">
        <v>2.46</v>
      </c>
      <c r="K24" s="270"/>
      <c r="L24" s="276" t="s">
        <v>889</v>
      </c>
      <c r="M24" s="276" t="s">
        <v>889</v>
      </c>
      <c r="N24" s="264" t="s">
        <v>890</v>
      </c>
      <c r="O24" s="270" t="s">
        <v>863</v>
      </c>
      <c r="P24" s="268">
        <v>3</v>
      </c>
      <c r="Q24" s="269">
        <v>2.72</v>
      </c>
      <c r="R24" s="278"/>
      <c r="S24" s="272" t="s">
        <v>858</v>
      </c>
      <c r="T24" s="276" t="s">
        <v>33</v>
      </c>
      <c r="U24" s="264"/>
    </row>
    <row r="25" spans="1:21" ht="25.5" customHeight="1">
      <c r="A25" s="1585" t="s">
        <v>891</v>
      </c>
      <c r="B25" s="1583"/>
      <c r="C25" s="274"/>
      <c r="D25" s="275"/>
      <c r="E25" s="264"/>
      <c r="F25" s="275"/>
      <c r="G25" s="929"/>
      <c r="H25" s="922"/>
      <c r="I25" s="922"/>
      <c r="J25" s="923"/>
      <c r="K25" s="270"/>
      <c r="L25" s="280"/>
      <c r="M25" s="280"/>
      <c r="N25" s="264"/>
      <c r="O25" s="270"/>
      <c r="P25" s="268"/>
      <c r="Q25" s="269"/>
      <c r="R25" s="278"/>
      <c r="S25" s="120"/>
      <c r="T25" s="280"/>
      <c r="U25" s="264"/>
    </row>
    <row r="26" spans="1:21">
      <c r="A26" s="264"/>
      <c r="B26" s="282" t="s">
        <v>850</v>
      </c>
      <c r="C26" s="274"/>
      <c r="D26" s="275"/>
      <c r="E26" s="264"/>
      <c r="F26" s="275"/>
      <c r="G26" s="929"/>
      <c r="H26" s="922"/>
      <c r="I26" s="922"/>
      <c r="J26" s="923"/>
      <c r="K26" s="270"/>
      <c r="L26" s="280"/>
      <c r="M26" s="280"/>
      <c r="N26" s="264"/>
      <c r="O26" s="270"/>
      <c r="P26" s="268"/>
      <c r="Q26" s="269"/>
      <c r="R26" s="278"/>
      <c r="S26" s="120"/>
      <c r="T26" s="280"/>
      <c r="U26" s="264"/>
    </row>
    <row r="27" spans="1:21">
      <c r="A27" s="264">
        <v>1</v>
      </c>
      <c r="B27" s="265" t="s">
        <v>892</v>
      </c>
      <c r="C27" s="270"/>
      <c r="D27" s="260" t="s">
        <v>893</v>
      </c>
      <c r="E27" s="268" t="s">
        <v>894</v>
      </c>
      <c r="F27" s="260" t="s">
        <v>205</v>
      </c>
      <c r="G27" s="853" t="s">
        <v>854</v>
      </c>
      <c r="H27" s="922" t="s">
        <v>855</v>
      </c>
      <c r="I27" s="922">
        <v>8</v>
      </c>
      <c r="J27" s="930">
        <f>3.99+0.33+0.33</f>
        <v>4.6500000000000004</v>
      </c>
      <c r="K27" s="270"/>
      <c r="L27" s="284" t="s">
        <v>321</v>
      </c>
      <c r="M27" s="284" t="s">
        <v>321</v>
      </c>
      <c r="N27" s="264" t="s">
        <v>856</v>
      </c>
      <c r="O27" s="285" t="s">
        <v>895</v>
      </c>
      <c r="P27" s="286">
        <f t="shared" ref="P27:Q27" si="0">I27</f>
        <v>8</v>
      </c>
      <c r="Q27" s="287">
        <f t="shared" si="0"/>
        <v>4.6500000000000004</v>
      </c>
      <c r="R27" s="270"/>
      <c r="S27" s="270" t="s">
        <v>33</v>
      </c>
      <c r="T27" s="288" t="str">
        <f>M27</f>
        <v>02/2023</v>
      </c>
      <c r="U27" s="289"/>
    </row>
    <row r="28" spans="1:21">
      <c r="A28" s="262"/>
      <c r="B28" s="924" t="s">
        <v>859</v>
      </c>
      <c r="C28" s="274"/>
      <c r="D28" s="260"/>
      <c r="E28" s="264"/>
      <c r="F28" s="260"/>
      <c r="G28" s="931"/>
      <c r="H28" s="922"/>
      <c r="I28" s="922"/>
      <c r="J28" s="923"/>
      <c r="K28" s="270"/>
      <c r="L28" s="280"/>
      <c r="M28" s="280"/>
      <c r="N28" s="270"/>
      <c r="O28" s="270"/>
      <c r="P28" s="268"/>
      <c r="Q28" s="269"/>
      <c r="R28" s="278"/>
      <c r="S28" s="120"/>
      <c r="T28" s="280"/>
      <c r="U28" s="270"/>
    </row>
    <row r="29" spans="1:21">
      <c r="A29" s="264">
        <v>1</v>
      </c>
      <c r="B29" s="265" t="s">
        <v>276</v>
      </c>
      <c r="C29" s="270"/>
      <c r="D29" s="260" t="s">
        <v>896</v>
      </c>
      <c r="E29" s="268" t="s">
        <v>894</v>
      </c>
      <c r="F29" s="932" t="s">
        <v>897</v>
      </c>
      <c r="G29" s="933" t="s">
        <v>959</v>
      </c>
      <c r="H29" s="922" t="s">
        <v>876</v>
      </c>
      <c r="I29" s="922">
        <v>6</v>
      </c>
      <c r="J29" s="930">
        <f t="shared" ref="J29:J30" si="1">2.66+0.2</f>
        <v>2.8600000000000003</v>
      </c>
      <c r="K29" s="270"/>
      <c r="L29" s="284" t="s">
        <v>503</v>
      </c>
      <c r="M29" s="284" t="s">
        <v>503</v>
      </c>
      <c r="N29" s="264" t="s">
        <v>898</v>
      </c>
      <c r="O29" s="285" t="s">
        <v>899</v>
      </c>
      <c r="P29" s="285">
        <v>4</v>
      </c>
      <c r="Q29" s="289">
        <v>3.03</v>
      </c>
      <c r="R29" s="290"/>
      <c r="S29" s="270" t="s">
        <v>33</v>
      </c>
      <c r="T29" s="291" t="str">
        <f t="shared" ref="T29:T32" si="2">M29</f>
        <v>10/2022</v>
      </c>
      <c r="U29" s="264"/>
    </row>
    <row r="30" spans="1:21">
      <c r="A30" s="264">
        <v>2</v>
      </c>
      <c r="B30" s="265" t="s">
        <v>733</v>
      </c>
      <c r="C30" s="270"/>
      <c r="D30" s="260" t="s">
        <v>900</v>
      </c>
      <c r="E30" s="268" t="s">
        <v>894</v>
      </c>
      <c r="F30" s="385" t="s">
        <v>901</v>
      </c>
      <c r="G30" s="934" t="s">
        <v>2305</v>
      </c>
      <c r="H30" s="922" t="s">
        <v>876</v>
      </c>
      <c r="I30" s="922">
        <v>6</v>
      </c>
      <c r="J30" s="930">
        <f t="shared" si="1"/>
        <v>2.8600000000000003</v>
      </c>
      <c r="K30" s="270"/>
      <c r="L30" s="284" t="s">
        <v>903</v>
      </c>
      <c r="M30" s="280">
        <v>45017</v>
      </c>
      <c r="N30" s="264" t="s">
        <v>904</v>
      </c>
      <c r="O30" s="285" t="s">
        <v>899</v>
      </c>
      <c r="P30" s="286">
        <v>4</v>
      </c>
      <c r="Q30" s="289">
        <v>3.03</v>
      </c>
      <c r="R30" s="290"/>
      <c r="S30" s="270" t="s">
        <v>33</v>
      </c>
      <c r="T30" s="291">
        <f t="shared" si="2"/>
        <v>45017</v>
      </c>
      <c r="U30" s="262"/>
    </row>
    <row r="31" spans="1:21">
      <c r="A31" s="264">
        <v>3</v>
      </c>
      <c r="B31" s="265" t="s">
        <v>905</v>
      </c>
      <c r="C31" s="270"/>
      <c r="D31" s="260" t="s">
        <v>906</v>
      </c>
      <c r="E31" s="268" t="s">
        <v>894</v>
      </c>
      <c r="F31" s="385" t="s">
        <v>907</v>
      </c>
      <c r="G31" s="934" t="s">
        <v>2305</v>
      </c>
      <c r="H31" s="922" t="s">
        <v>876</v>
      </c>
      <c r="I31" s="922">
        <v>5</v>
      </c>
      <c r="J31" s="930">
        <f>2.46+0.2</f>
        <v>2.66</v>
      </c>
      <c r="K31" s="270"/>
      <c r="L31" s="284" t="s">
        <v>275</v>
      </c>
      <c r="M31" s="284" t="s">
        <v>275</v>
      </c>
      <c r="N31" s="264" t="s">
        <v>904</v>
      </c>
      <c r="O31" s="285" t="s">
        <v>899</v>
      </c>
      <c r="P31" s="286">
        <v>3</v>
      </c>
      <c r="Q31" s="289">
        <v>2.72</v>
      </c>
      <c r="R31" s="290"/>
      <c r="S31" s="270" t="s">
        <v>33</v>
      </c>
      <c r="T31" s="291" t="str">
        <f t="shared" si="2"/>
        <v>03/2022</v>
      </c>
      <c r="U31" s="264"/>
    </row>
    <row r="32" spans="1:21">
      <c r="A32" s="264">
        <v>4</v>
      </c>
      <c r="B32" s="265" t="s">
        <v>322</v>
      </c>
      <c r="C32" s="270"/>
      <c r="D32" s="260" t="s">
        <v>909</v>
      </c>
      <c r="E32" s="268" t="s">
        <v>894</v>
      </c>
      <c r="F32" s="385" t="s">
        <v>910</v>
      </c>
      <c r="G32" s="934" t="s">
        <v>2305</v>
      </c>
      <c r="H32" s="922" t="s">
        <v>876</v>
      </c>
      <c r="I32" s="922">
        <v>5</v>
      </c>
      <c r="J32" s="930">
        <f>2.26+0.2+0.2</f>
        <v>2.66</v>
      </c>
      <c r="K32" s="270"/>
      <c r="L32" s="284" t="s">
        <v>911</v>
      </c>
      <c r="M32" s="284" t="s">
        <v>911</v>
      </c>
      <c r="N32" s="264" t="s">
        <v>904</v>
      </c>
      <c r="O32" s="285" t="s">
        <v>899</v>
      </c>
      <c r="P32" s="286">
        <v>3</v>
      </c>
      <c r="Q32" s="289">
        <v>2.72</v>
      </c>
      <c r="R32" s="290"/>
      <c r="S32" s="270" t="s">
        <v>33</v>
      </c>
      <c r="T32" s="291" t="str">
        <f t="shared" si="2"/>
        <v>08/2023</v>
      </c>
      <c r="U32" s="270"/>
    </row>
    <row r="33" spans="1:21" ht="18.75">
      <c r="A33" s="264">
        <v>5</v>
      </c>
      <c r="B33" s="265" t="s">
        <v>912</v>
      </c>
      <c r="C33" s="310"/>
      <c r="D33" s="260" t="s">
        <v>913</v>
      </c>
      <c r="E33" s="268" t="s">
        <v>894</v>
      </c>
      <c r="F33" s="385" t="s">
        <v>907</v>
      </c>
      <c r="G33" s="934" t="s">
        <v>2305</v>
      </c>
      <c r="H33" s="922" t="s">
        <v>876</v>
      </c>
      <c r="I33" s="922">
        <v>4</v>
      </c>
      <c r="J33" s="930">
        <f>2.06+0.2+0.2</f>
        <v>2.4600000000000004</v>
      </c>
      <c r="K33" s="292"/>
      <c r="L33" s="284" t="s">
        <v>112</v>
      </c>
      <c r="M33" s="284" t="s">
        <v>112</v>
      </c>
      <c r="N33" s="264" t="s">
        <v>904</v>
      </c>
      <c r="O33" s="285" t="s">
        <v>899</v>
      </c>
      <c r="P33" s="286">
        <v>3</v>
      </c>
      <c r="Q33" s="289">
        <v>2.72</v>
      </c>
      <c r="R33" s="290"/>
      <c r="S33" s="270" t="s">
        <v>33</v>
      </c>
      <c r="T33" s="270" t="s">
        <v>33</v>
      </c>
      <c r="U33" s="264"/>
    </row>
    <row r="34" spans="1:21" ht="18.75">
      <c r="A34" s="264">
        <v>6</v>
      </c>
      <c r="B34" s="265" t="s">
        <v>196</v>
      </c>
      <c r="C34" s="310"/>
      <c r="D34" s="260" t="s">
        <v>914</v>
      </c>
      <c r="E34" s="268" t="s">
        <v>894</v>
      </c>
      <c r="F34" s="385" t="s">
        <v>907</v>
      </c>
      <c r="G34" s="934" t="s">
        <v>2305</v>
      </c>
      <c r="H34" s="922" t="s">
        <v>876</v>
      </c>
      <c r="I34" s="922">
        <v>5</v>
      </c>
      <c r="J34" s="930">
        <f>2.46+0.2</f>
        <v>2.66</v>
      </c>
      <c r="K34" s="292"/>
      <c r="L34" s="284" t="s">
        <v>321</v>
      </c>
      <c r="M34" s="284" t="s">
        <v>321</v>
      </c>
      <c r="N34" s="264" t="s">
        <v>904</v>
      </c>
      <c r="O34" s="285" t="s">
        <v>899</v>
      </c>
      <c r="P34" s="286">
        <v>3</v>
      </c>
      <c r="Q34" s="289">
        <v>2.72</v>
      </c>
      <c r="R34" s="290"/>
      <c r="S34" s="270" t="s">
        <v>33</v>
      </c>
      <c r="T34" s="284" t="s">
        <v>321</v>
      </c>
      <c r="U34" s="270"/>
    </row>
    <row r="35" spans="1:21" ht="18.75">
      <c r="A35" s="264">
        <v>7</v>
      </c>
      <c r="B35" s="265" t="s">
        <v>915</v>
      </c>
      <c r="C35" s="310"/>
      <c r="D35" s="260" t="s">
        <v>916</v>
      </c>
      <c r="E35" s="268" t="s">
        <v>894</v>
      </c>
      <c r="F35" s="385" t="s">
        <v>907</v>
      </c>
      <c r="G35" s="934" t="s">
        <v>2305</v>
      </c>
      <c r="H35" s="922" t="s">
        <v>876</v>
      </c>
      <c r="I35" s="922">
        <v>5</v>
      </c>
      <c r="J35" s="930">
        <f>2.26+0.2+0.2</f>
        <v>2.66</v>
      </c>
      <c r="K35" s="292"/>
      <c r="L35" s="284" t="s">
        <v>874</v>
      </c>
      <c r="M35" s="284" t="s">
        <v>874</v>
      </c>
      <c r="N35" s="264" t="s">
        <v>904</v>
      </c>
      <c r="O35" s="285" t="s">
        <v>899</v>
      </c>
      <c r="P35" s="286">
        <v>3</v>
      </c>
      <c r="Q35" s="293">
        <v>2.72</v>
      </c>
      <c r="R35" s="294"/>
      <c r="S35" s="270" t="s">
        <v>33</v>
      </c>
      <c r="T35" s="284" t="s">
        <v>314</v>
      </c>
      <c r="U35" s="264"/>
    </row>
    <row r="36" spans="1:21" ht="18.75">
      <c r="A36" s="264">
        <v>8</v>
      </c>
      <c r="B36" s="265" t="s">
        <v>917</v>
      </c>
      <c r="C36" s="310"/>
      <c r="D36" s="260" t="s">
        <v>918</v>
      </c>
      <c r="E36" s="268" t="s">
        <v>894</v>
      </c>
      <c r="F36" s="385" t="s">
        <v>919</v>
      </c>
      <c r="G36" s="934" t="s">
        <v>288</v>
      </c>
      <c r="H36" s="922" t="s">
        <v>876</v>
      </c>
      <c r="I36" s="922">
        <v>4</v>
      </c>
      <c r="J36" s="930">
        <f>2.26+0.2</f>
        <v>2.46</v>
      </c>
      <c r="K36" s="292"/>
      <c r="L36" s="284" t="s">
        <v>29</v>
      </c>
      <c r="M36" s="284" t="s">
        <v>29</v>
      </c>
      <c r="N36" s="264" t="s">
        <v>873</v>
      </c>
      <c r="O36" s="285" t="s">
        <v>899</v>
      </c>
      <c r="P36" s="286">
        <v>3</v>
      </c>
      <c r="Q36" s="293">
        <v>2.72</v>
      </c>
      <c r="R36" s="294"/>
      <c r="S36" s="270" t="s">
        <v>33</v>
      </c>
      <c r="T36" s="270" t="s">
        <v>33</v>
      </c>
      <c r="U36" s="270"/>
    </row>
    <row r="37" spans="1:21" ht="18.75">
      <c r="A37" s="264">
        <v>9</v>
      </c>
      <c r="B37" s="265" t="s">
        <v>921</v>
      </c>
      <c r="C37" s="310"/>
      <c r="D37" s="260" t="s">
        <v>922</v>
      </c>
      <c r="E37" s="268" t="s">
        <v>894</v>
      </c>
      <c r="F37" s="385" t="s">
        <v>923</v>
      </c>
      <c r="G37" s="934" t="s">
        <v>288</v>
      </c>
      <c r="H37" s="922" t="s">
        <v>876</v>
      </c>
      <c r="I37" s="922">
        <v>3</v>
      </c>
      <c r="J37" s="930">
        <f>2.06+0.2</f>
        <v>2.2600000000000002</v>
      </c>
      <c r="K37" s="292"/>
      <c r="L37" s="284" t="s">
        <v>523</v>
      </c>
      <c r="M37" s="284" t="s">
        <v>523</v>
      </c>
      <c r="N37" s="264" t="s">
        <v>873</v>
      </c>
      <c r="O37" s="285" t="s">
        <v>899</v>
      </c>
      <c r="P37" s="286">
        <v>2</v>
      </c>
      <c r="Q37" s="293">
        <v>2.41</v>
      </c>
      <c r="R37" s="294"/>
      <c r="S37" s="270" t="s">
        <v>33</v>
      </c>
      <c r="T37" s="284" t="s">
        <v>523</v>
      </c>
      <c r="U37" s="264"/>
    </row>
    <row r="38" spans="1:21" ht="18.75">
      <c r="A38" s="264">
        <v>10</v>
      </c>
      <c r="B38" s="265" t="s">
        <v>924</v>
      </c>
      <c r="C38" s="310"/>
      <c r="D38" s="260" t="s">
        <v>925</v>
      </c>
      <c r="E38" s="268" t="s">
        <v>894</v>
      </c>
      <c r="F38" s="385" t="s">
        <v>919</v>
      </c>
      <c r="G38" s="934" t="s">
        <v>288</v>
      </c>
      <c r="H38" s="922" t="s">
        <v>876</v>
      </c>
      <c r="I38" s="922">
        <v>2</v>
      </c>
      <c r="J38" s="930">
        <f>1.86+0.2</f>
        <v>2.06</v>
      </c>
      <c r="K38" s="292"/>
      <c r="L38" s="284" t="s">
        <v>38</v>
      </c>
      <c r="M38" s="284" t="s">
        <v>38</v>
      </c>
      <c r="N38" s="264" t="s">
        <v>873</v>
      </c>
      <c r="O38" s="285" t="s">
        <v>899</v>
      </c>
      <c r="P38" s="286">
        <v>1</v>
      </c>
      <c r="Q38" s="293">
        <v>2.1</v>
      </c>
      <c r="R38" s="294"/>
      <c r="S38" s="270" t="s">
        <v>33</v>
      </c>
      <c r="T38" s="284" t="s">
        <v>38</v>
      </c>
      <c r="U38" s="270"/>
    </row>
    <row r="39" spans="1:21" ht="18.75">
      <c r="A39" s="264">
        <v>11</v>
      </c>
      <c r="B39" s="265" t="s">
        <v>926</v>
      </c>
      <c r="C39" s="310"/>
      <c r="D39" s="260" t="s">
        <v>927</v>
      </c>
      <c r="E39" s="268" t="s">
        <v>894</v>
      </c>
      <c r="F39" s="385" t="s">
        <v>919</v>
      </c>
      <c r="G39" s="934" t="s">
        <v>288</v>
      </c>
      <c r="H39" s="922" t="s">
        <v>876</v>
      </c>
      <c r="I39" s="922">
        <v>3</v>
      </c>
      <c r="J39" s="930">
        <f>2.06+0.2</f>
        <v>2.2600000000000002</v>
      </c>
      <c r="K39" s="292"/>
      <c r="L39" s="284" t="s">
        <v>211</v>
      </c>
      <c r="M39" s="284" t="s">
        <v>211</v>
      </c>
      <c r="N39" s="264" t="s">
        <v>873</v>
      </c>
      <c r="O39" s="285" t="s">
        <v>899</v>
      </c>
      <c r="P39" s="286">
        <v>2</v>
      </c>
      <c r="Q39" s="293">
        <v>2.41</v>
      </c>
      <c r="R39" s="294"/>
      <c r="S39" s="270" t="s">
        <v>33</v>
      </c>
      <c r="T39" s="284" t="s">
        <v>211</v>
      </c>
      <c r="U39" s="264"/>
    </row>
    <row r="40" spans="1:21" ht="18.75">
      <c r="A40" s="264">
        <v>12</v>
      </c>
      <c r="B40" s="265" t="s">
        <v>928</v>
      </c>
      <c r="C40" s="270"/>
      <c r="D40" s="268" t="s">
        <v>929</v>
      </c>
      <c r="E40" s="268" t="s">
        <v>894</v>
      </c>
      <c r="F40" s="385" t="s">
        <v>930</v>
      </c>
      <c r="G40" s="933" t="s">
        <v>959</v>
      </c>
      <c r="H40" s="922" t="s">
        <v>860</v>
      </c>
      <c r="I40" s="922">
        <v>3</v>
      </c>
      <c r="J40" s="930">
        <v>2.72</v>
      </c>
      <c r="K40" s="270"/>
      <c r="L40" s="284" t="s">
        <v>293</v>
      </c>
      <c r="M40" s="284" t="s">
        <v>293</v>
      </c>
      <c r="N40" s="264" t="s">
        <v>862</v>
      </c>
      <c r="O40" s="285" t="s">
        <v>899</v>
      </c>
      <c r="P40" s="285">
        <v>3</v>
      </c>
      <c r="Q40" s="289">
        <v>2.72</v>
      </c>
      <c r="R40" s="295"/>
      <c r="S40" s="270" t="s">
        <v>33</v>
      </c>
      <c r="T40" s="291" t="str">
        <f t="shared" ref="T40:T43" si="3">M40</f>
        <v>03/2021</v>
      </c>
      <c r="U40" s="264"/>
    </row>
    <row r="41" spans="1:21" ht="18.75">
      <c r="A41" s="264">
        <v>13</v>
      </c>
      <c r="B41" s="265" t="s">
        <v>931</v>
      </c>
      <c r="C41" s="270"/>
      <c r="D41" s="268" t="s">
        <v>932</v>
      </c>
      <c r="E41" s="268" t="s">
        <v>894</v>
      </c>
      <c r="F41" s="385" t="s">
        <v>930</v>
      </c>
      <c r="G41" s="933" t="s">
        <v>959</v>
      </c>
      <c r="H41" s="922" t="s">
        <v>860</v>
      </c>
      <c r="I41" s="922">
        <v>3</v>
      </c>
      <c r="J41" s="930">
        <v>2.72</v>
      </c>
      <c r="K41" s="270"/>
      <c r="L41" s="284" t="s">
        <v>293</v>
      </c>
      <c r="M41" s="284" t="s">
        <v>293</v>
      </c>
      <c r="N41" s="264" t="s">
        <v>862</v>
      </c>
      <c r="O41" s="285" t="s">
        <v>899</v>
      </c>
      <c r="P41" s="286">
        <f t="shared" ref="P41:Q42" si="4">I41</f>
        <v>3</v>
      </c>
      <c r="Q41" s="296">
        <f t="shared" si="4"/>
        <v>2.72</v>
      </c>
      <c r="R41" s="295"/>
      <c r="S41" s="270" t="s">
        <v>33</v>
      </c>
      <c r="T41" s="291" t="str">
        <f t="shared" si="3"/>
        <v>03/2021</v>
      </c>
      <c r="U41" s="113"/>
    </row>
    <row r="42" spans="1:21" ht="18.75">
      <c r="A42" s="264">
        <v>14</v>
      </c>
      <c r="B42" s="265" t="s">
        <v>933</v>
      </c>
      <c r="C42" s="270"/>
      <c r="D42" s="268" t="s">
        <v>934</v>
      </c>
      <c r="E42" s="268" t="s">
        <v>894</v>
      </c>
      <c r="F42" s="385" t="s">
        <v>930</v>
      </c>
      <c r="G42" s="933" t="s">
        <v>959</v>
      </c>
      <c r="H42" s="922" t="s">
        <v>860</v>
      </c>
      <c r="I42" s="922">
        <v>3</v>
      </c>
      <c r="J42" s="930">
        <v>2.72</v>
      </c>
      <c r="K42" s="270"/>
      <c r="L42" s="284" t="s">
        <v>293</v>
      </c>
      <c r="M42" s="284" t="s">
        <v>293</v>
      </c>
      <c r="N42" s="264" t="s">
        <v>862</v>
      </c>
      <c r="O42" s="285" t="s">
        <v>899</v>
      </c>
      <c r="P42" s="286">
        <f t="shared" si="4"/>
        <v>3</v>
      </c>
      <c r="Q42" s="296">
        <f t="shared" si="4"/>
        <v>2.72</v>
      </c>
      <c r="R42" s="295"/>
      <c r="S42" s="270" t="s">
        <v>33</v>
      </c>
      <c r="T42" s="291" t="str">
        <f t="shared" si="3"/>
        <v>03/2021</v>
      </c>
      <c r="U42" s="270"/>
    </row>
    <row r="43" spans="1:21" ht="18.75">
      <c r="A43" s="264">
        <v>15</v>
      </c>
      <c r="B43" s="265" t="s">
        <v>170</v>
      </c>
      <c r="C43" s="270"/>
      <c r="D43" s="268" t="s">
        <v>935</v>
      </c>
      <c r="E43" s="268" t="s">
        <v>894</v>
      </c>
      <c r="F43" s="385" t="s">
        <v>907</v>
      </c>
      <c r="G43" s="933" t="s">
        <v>959</v>
      </c>
      <c r="H43" s="922" t="s">
        <v>860</v>
      </c>
      <c r="I43" s="922">
        <v>3</v>
      </c>
      <c r="J43" s="930">
        <v>2.72</v>
      </c>
      <c r="K43" s="270"/>
      <c r="L43" s="284" t="s">
        <v>293</v>
      </c>
      <c r="M43" s="284" t="s">
        <v>293</v>
      </c>
      <c r="N43" s="264" t="s">
        <v>862</v>
      </c>
      <c r="O43" s="285" t="s">
        <v>899</v>
      </c>
      <c r="P43" s="285">
        <v>3</v>
      </c>
      <c r="Q43" s="289">
        <v>2.72</v>
      </c>
      <c r="R43" s="295"/>
      <c r="S43" s="270" t="s">
        <v>33</v>
      </c>
      <c r="T43" s="291" t="str">
        <f t="shared" si="3"/>
        <v>03/2021</v>
      </c>
      <c r="U43" s="270"/>
    </row>
    <row r="44" spans="1:21" ht="18.75">
      <c r="A44" s="264">
        <v>16</v>
      </c>
      <c r="B44" s="265" t="s">
        <v>936</v>
      </c>
      <c r="C44" s="310"/>
      <c r="D44" s="268" t="s">
        <v>937</v>
      </c>
      <c r="E44" s="268" t="s">
        <v>938</v>
      </c>
      <c r="F44" s="385" t="s">
        <v>939</v>
      </c>
      <c r="G44" s="934" t="s">
        <v>2306</v>
      </c>
      <c r="H44" s="922" t="s">
        <v>860</v>
      </c>
      <c r="I44" s="922">
        <v>2</v>
      </c>
      <c r="J44" s="930">
        <f>2.1+0.31</f>
        <v>2.41</v>
      </c>
      <c r="K44" s="292"/>
      <c r="L44" s="284" t="s">
        <v>799</v>
      </c>
      <c r="M44" s="284" t="s">
        <v>799</v>
      </c>
      <c r="N44" s="264" t="s">
        <v>1071</v>
      </c>
      <c r="O44" s="285" t="s">
        <v>899</v>
      </c>
      <c r="P44" s="297">
        <f t="shared" ref="P44:P45" si="5">I44</f>
        <v>2</v>
      </c>
      <c r="Q44" s="296">
        <v>2.41</v>
      </c>
      <c r="R44" s="298"/>
      <c r="S44" s="270" t="s">
        <v>33</v>
      </c>
      <c r="T44" s="284" t="s">
        <v>799</v>
      </c>
      <c r="U44" s="264"/>
    </row>
    <row r="45" spans="1:21" ht="18.75">
      <c r="A45" s="264">
        <v>17</v>
      </c>
      <c r="B45" s="265" t="s">
        <v>940</v>
      </c>
      <c r="C45" s="270"/>
      <c r="D45" s="268" t="s">
        <v>941</v>
      </c>
      <c r="E45" s="268" t="s">
        <v>894</v>
      </c>
      <c r="F45" s="935">
        <v>41674</v>
      </c>
      <c r="G45" s="933" t="s">
        <v>959</v>
      </c>
      <c r="H45" s="922" t="s">
        <v>860</v>
      </c>
      <c r="I45" s="922">
        <v>6</v>
      </c>
      <c r="J45" s="930">
        <v>3.65</v>
      </c>
      <c r="K45" s="270"/>
      <c r="L45" s="284" t="s">
        <v>485</v>
      </c>
      <c r="M45" s="284" t="s">
        <v>485</v>
      </c>
      <c r="N45" s="264" t="s">
        <v>862</v>
      </c>
      <c r="O45" s="285" t="s">
        <v>899</v>
      </c>
      <c r="P45" s="286">
        <f t="shared" si="5"/>
        <v>6</v>
      </c>
      <c r="Q45" s="296">
        <f>J45</f>
        <v>3.65</v>
      </c>
      <c r="R45" s="295"/>
      <c r="S45" s="270" t="s">
        <v>33</v>
      </c>
      <c r="T45" s="291" t="str">
        <f t="shared" ref="T45:T50" si="6">M45</f>
        <v>3/2021</v>
      </c>
      <c r="U45" s="264"/>
    </row>
    <row r="46" spans="1:21">
      <c r="A46" s="264">
        <v>18</v>
      </c>
      <c r="B46" s="265" t="s">
        <v>943</v>
      </c>
      <c r="C46" s="270"/>
      <c r="D46" s="268" t="s">
        <v>944</v>
      </c>
      <c r="E46" s="268" t="s">
        <v>894</v>
      </c>
      <c r="F46" s="385" t="s">
        <v>945</v>
      </c>
      <c r="G46" s="933" t="s">
        <v>959</v>
      </c>
      <c r="H46" s="922" t="s">
        <v>860</v>
      </c>
      <c r="I46" s="922">
        <v>3</v>
      </c>
      <c r="J46" s="930">
        <v>2.72</v>
      </c>
      <c r="K46" s="270"/>
      <c r="L46" s="284" t="s">
        <v>293</v>
      </c>
      <c r="M46" s="284" t="s">
        <v>293</v>
      </c>
      <c r="N46" s="264" t="s">
        <v>862</v>
      </c>
      <c r="O46" s="300" t="s">
        <v>863</v>
      </c>
      <c r="P46" s="268">
        <v>3</v>
      </c>
      <c r="Q46" s="301">
        <v>2.72</v>
      </c>
      <c r="R46" s="278"/>
      <c r="S46" s="270" t="s">
        <v>33</v>
      </c>
      <c r="T46" s="291" t="str">
        <f t="shared" si="6"/>
        <v>03/2021</v>
      </c>
      <c r="U46" s="264"/>
    </row>
    <row r="47" spans="1:21" ht="18.75">
      <c r="A47" s="264">
        <v>19</v>
      </c>
      <c r="B47" s="265" t="s">
        <v>946</v>
      </c>
      <c r="C47" s="270"/>
      <c r="D47" s="268" t="s">
        <v>947</v>
      </c>
      <c r="E47" s="268" t="s">
        <v>938</v>
      </c>
      <c r="F47" s="385" t="s">
        <v>945</v>
      </c>
      <c r="G47" s="933" t="s">
        <v>959</v>
      </c>
      <c r="H47" s="922" t="s">
        <v>860</v>
      </c>
      <c r="I47" s="922">
        <v>6</v>
      </c>
      <c r="J47" s="930">
        <f>3.34+0.31</f>
        <v>3.65</v>
      </c>
      <c r="K47" s="270"/>
      <c r="L47" s="284" t="s">
        <v>948</v>
      </c>
      <c r="M47" s="284" t="s">
        <v>948</v>
      </c>
      <c r="N47" s="264" t="s">
        <v>898</v>
      </c>
      <c r="O47" s="300" t="s">
        <v>863</v>
      </c>
      <c r="P47" s="268">
        <v>6</v>
      </c>
      <c r="Q47" s="301">
        <f>3.34+0.31</f>
        <v>3.65</v>
      </c>
      <c r="R47" s="278"/>
      <c r="S47" s="270" t="s">
        <v>33</v>
      </c>
      <c r="T47" s="291" t="str">
        <f t="shared" si="6"/>
        <v>9/2023</v>
      </c>
      <c r="U47" s="292"/>
    </row>
    <row r="48" spans="1:21" ht="18.75">
      <c r="A48" s="264">
        <v>20</v>
      </c>
      <c r="B48" s="265" t="s">
        <v>949</v>
      </c>
      <c r="C48" s="270"/>
      <c r="D48" s="268" t="s">
        <v>950</v>
      </c>
      <c r="E48" s="268" t="s">
        <v>938</v>
      </c>
      <c r="F48" s="385" t="s">
        <v>901</v>
      </c>
      <c r="G48" s="933" t="s">
        <v>959</v>
      </c>
      <c r="H48" s="922" t="s">
        <v>860</v>
      </c>
      <c r="I48" s="922">
        <v>7</v>
      </c>
      <c r="J48" s="930">
        <f>3.34+0.31+0.31</f>
        <v>3.96</v>
      </c>
      <c r="K48" s="270"/>
      <c r="L48" s="284" t="s">
        <v>52</v>
      </c>
      <c r="M48" s="284" t="s">
        <v>52</v>
      </c>
      <c r="N48" s="264" t="s">
        <v>898</v>
      </c>
      <c r="O48" s="300" t="s">
        <v>863</v>
      </c>
      <c r="P48" s="268">
        <v>7</v>
      </c>
      <c r="Q48" s="301">
        <f>3.34+0.31+0.31</f>
        <v>3.96</v>
      </c>
      <c r="R48" s="278"/>
      <c r="S48" s="270" t="s">
        <v>33</v>
      </c>
      <c r="T48" s="291" t="str">
        <f t="shared" si="6"/>
        <v>5/2023</v>
      </c>
      <c r="U48" s="292"/>
    </row>
    <row r="49" spans="1:21" ht="18.75">
      <c r="A49" s="264">
        <v>21</v>
      </c>
      <c r="B49" s="265" t="s">
        <v>436</v>
      </c>
      <c r="C49" s="270"/>
      <c r="D49" s="268" t="s">
        <v>951</v>
      </c>
      <c r="E49" s="268" t="s">
        <v>938</v>
      </c>
      <c r="F49" s="385" t="s">
        <v>945</v>
      </c>
      <c r="G49" s="933" t="s">
        <v>959</v>
      </c>
      <c r="H49" s="922" t="s">
        <v>860</v>
      </c>
      <c r="I49" s="922">
        <v>6</v>
      </c>
      <c r="J49" s="930">
        <f>3.34+0.31</f>
        <v>3.65</v>
      </c>
      <c r="K49" s="270"/>
      <c r="L49" s="284" t="s">
        <v>74</v>
      </c>
      <c r="M49" s="284" t="s">
        <v>74</v>
      </c>
      <c r="N49" s="264" t="s">
        <v>898</v>
      </c>
      <c r="O49" s="300" t="s">
        <v>863</v>
      </c>
      <c r="P49" s="268">
        <v>6</v>
      </c>
      <c r="Q49" s="301">
        <f>3.34+0.31</f>
        <v>3.65</v>
      </c>
      <c r="R49" s="278"/>
      <c r="S49" s="270" t="s">
        <v>33</v>
      </c>
      <c r="T49" s="291" t="str">
        <f t="shared" si="6"/>
        <v>9/2021</v>
      </c>
      <c r="U49" s="292"/>
    </row>
    <row r="50" spans="1:21" ht="18.75">
      <c r="A50" s="264">
        <v>22</v>
      </c>
      <c r="B50" s="265" t="s">
        <v>562</v>
      </c>
      <c r="C50" s="270"/>
      <c r="D50" s="268" t="s">
        <v>952</v>
      </c>
      <c r="E50" s="268" t="s">
        <v>938</v>
      </c>
      <c r="F50" s="385" t="s">
        <v>930</v>
      </c>
      <c r="G50" s="933" t="s">
        <v>959</v>
      </c>
      <c r="H50" s="922" t="s">
        <v>860</v>
      </c>
      <c r="I50" s="922">
        <v>7</v>
      </c>
      <c r="J50" s="930">
        <f>3.34+0.31+0.31</f>
        <v>3.96</v>
      </c>
      <c r="K50" s="270"/>
      <c r="L50" s="284" t="s">
        <v>94</v>
      </c>
      <c r="M50" s="284" t="s">
        <v>94</v>
      </c>
      <c r="N50" s="264" t="s">
        <v>898</v>
      </c>
      <c r="O50" s="300" t="s">
        <v>863</v>
      </c>
      <c r="P50" s="268">
        <v>7</v>
      </c>
      <c r="Q50" s="301">
        <f>3.34+0.31+0.31</f>
        <v>3.96</v>
      </c>
      <c r="R50" s="278"/>
      <c r="S50" s="270" t="s">
        <v>33</v>
      </c>
      <c r="T50" s="291" t="str">
        <f t="shared" si="6"/>
        <v>3/2023</v>
      </c>
      <c r="U50" s="292"/>
    </row>
    <row r="51" spans="1:21" ht="18.75">
      <c r="A51" s="936" t="s">
        <v>953</v>
      </c>
      <c r="B51" s="937"/>
      <c r="C51" s="270"/>
      <c r="D51" s="268"/>
      <c r="E51" s="268"/>
      <c r="F51" s="385"/>
      <c r="G51" s="931"/>
      <c r="H51" s="922"/>
      <c r="I51" s="922"/>
      <c r="J51" s="930"/>
      <c r="K51" s="270"/>
      <c r="L51" s="284"/>
      <c r="M51" s="284"/>
      <c r="N51" s="264"/>
      <c r="O51" s="300"/>
      <c r="P51" s="268"/>
      <c r="Q51" s="301"/>
      <c r="R51" s="278"/>
      <c r="S51" s="270"/>
      <c r="T51" s="291"/>
      <c r="U51" s="292"/>
    </row>
    <row r="52" spans="1:21" ht="18.75">
      <c r="A52" s="264"/>
      <c r="B52" s="938" t="s">
        <v>850</v>
      </c>
      <c r="C52" s="270"/>
      <c r="D52" s="268"/>
      <c r="E52" s="268"/>
      <c r="F52" s="385"/>
      <c r="G52" s="931"/>
      <c r="H52" s="922"/>
      <c r="I52" s="922"/>
      <c r="J52" s="930"/>
      <c r="K52" s="270"/>
      <c r="L52" s="284"/>
      <c r="M52" s="284"/>
      <c r="N52" s="264"/>
      <c r="O52" s="300"/>
      <c r="P52" s="268"/>
      <c r="Q52" s="301"/>
      <c r="R52" s="278"/>
      <c r="S52" s="270"/>
      <c r="T52" s="291"/>
      <c r="U52" s="292"/>
    </row>
    <row r="53" spans="1:21">
      <c r="A53" s="264">
        <v>1</v>
      </c>
      <c r="B53" s="310" t="s">
        <v>954</v>
      </c>
      <c r="C53" s="274"/>
      <c r="D53" s="311">
        <v>25648</v>
      </c>
      <c r="E53" s="385" t="s">
        <v>894</v>
      </c>
      <c r="F53" s="275">
        <v>40992</v>
      </c>
      <c r="G53" s="939">
        <v>39417</v>
      </c>
      <c r="H53" s="940" t="s">
        <v>855</v>
      </c>
      <c r="I53" s="941">
        <v>9</v>
      </c>
      <c r="J53" s="942">
        <v>4.9800000000000004</v>
      </c>
      <c r="K53" s="305"/>
      <c r="L53" s="306" t="s">
        <v>955</v>
      </c>
      <c r="M53" s="943" t="str">
        <f t="shared" ref="M53:M54" si="7">L53</f>
        <v>05/2022</v>
      </c>
      <c r="N53" s="307" t="s">
        <v>956</v>
      </c>
      <c r="O53" s="944" t="s">
        <v>895</v>
      </c>
      <c r="P53" s="945">
        <f t="shared" ref="P53:Q54" si="8">I53</f>
        <v>9</v>
      </c>
      <c r="Q53" s="946">
        <f t="shared" si="8"/>
        <v>4.9800000000000004</v>
      </c>
      <c r="R53" s="302"/>
      <c r="S53" s="305" t="s">
        <v>33</v>
      </c>
      <c r="T53" s="943" t="str">
        <f t="shared" ref="T53:T54" si="9">M53</f>
        <v>05/2022</v>
      </c>
      <c r="U53" s="305"/>
    </row>
    <row r="54" spans="1:21">
      <c r="A54" s="264">
        <v>2</v>
      </c>
      <c r="B54" s="273" t="s">
        <v>957</v>
      </c>
      <c r="C54" s="274"/>
      <c r="D54" s="311">
        <v>26047</v>
      </c>
      <c r="E54" s="312" t="s">
        <v>894</v>
      </c>
      <c r="F54" s="275">
        <v>38855</v>
      </c>
      <c r="G54" s="939">
        <v>39052</v>
      </c>
      <c r="H54" s="940" t="s">
        <v>855</v>
      </c>
      <c r="I54" s="941">
        <v>6</v>
      </c>
      <c r="J54" s="942">
        <v>3.99</v>
      </c>
      <c r="K54" s="305"/>
      <c r="L54" s="309" t="s">
        <v>502</v>
      </c>
      <c r="M54" s="943" t="str">
        <f t="shared" si="7"/>
        <v>4/2022</v>
      </c>
      <c r="N54" s="307" t="s">
        <v>958</v>
      </c>
      <c r="O54" s="944" t="s">
        <v>895</v>
      </c>
      <c r="P54" s="945">
        <f t="shared" si="8"/>
        <v>6</v>
      </c>
      <c r="Q54" s="946">
        <f t="shared" si="8"/>
        <v>3.99</v>
      </c>
      <c r="R54" s="302"/>
      <c r="S54" s="305" t="s">
        <v>33</v>
      </c>
      <c r="T54" s="943" t="str">
        <f t="shared" si="9"/>
        <v>4/2022</v>
      </c>
      <c r="U54" s="307"/>
    </row>
    <row r="55" spans="1:21" ht="18.75">
      <c r="A55" s="401"/>
      <c r="B55" s="938" t="s">
        <v>859</v>
      </c>
      <c r="C55" s="310"/>
      <c r="D55" s="833"/>
      <c r="E55" s="310"/>
      <c r="F55" s="310"/>
      <c r="G55" s="947"/>
      <c r="H55" s="948"/>
      <c r="I55" s="949"/>
      <c r="J55" s="944"/>
      <c r="K55" s="292"/>
      <c r="L55" s="292"/>
      <c r="M55" s="834"/>
      <c r="N55" s="310"/>
      <c r="O55" s="401"/>
      <c r="P55" s="401"/>
      <c r="Q55" s="401"/>
      <c r="R55" s="401"/>
      <c r="S55" s="401"/>
      <c r="T55" s="302"/>
      <c r="U55" s="292"/>
    </row>
    <row r="56" spans="1:21">
      <c r="A56" s="401">
        <v>1</v>
      </c>
      <c r="B56" s="310" t="s">
        <v>276</v>
      </c>
      <c r="C56" s="266"/>
      <c r="D56" s="311">
        <v>26299</v>
      </c>
      <c r="E56" s="312" t="s">
        <v>894</v>
      </c>
      <c r="F56" s="275">
        <v>42003</v>
      </c>
      <c r="G56" s="950" t="s">
        <v>959</v>
      </c>
      <c r="H56" s="940" t="s">
        <v>860</v>
      </c>
      <c r="I56" s="941">
        <v>6</v>
      </c>
      <c r="J56" s="942">
        <v>3.65</v>
      </c>
      <c r="K56" s="270"/>
      <c r="L56" s="315">
        <v>44378</v>
      </c>
      <c r="M56" s="316">
        <f t="shared" ref="M56:M75" si="10">L56</f>
        <v>44378</v>
      </c>
      <c r="N56" s="264" t="s">
        <v>898</v>
      </c>
      <c r="O56" s="317" t="s">
        <v>899</v>
      </c>
      <c r="P56" s="318">
        <f t="shared" ref="P56:Q70" si="11">I56</f>
        <v>6</v>
      </c>
      <c r="Q56" s="319">
        <f t="shared" si="11"/>
        <v>3.65</v>
      </c>
      <c r="R56" s="317"/>
      <c r="S56" s="270" t="s">
        <v>33</v>
      </c>
      <c r="T56" s="316">
        <f t="shared" ref="T56:T71" si="12">M56</f>
        <v>44378</v>
      </c>
      <c r="U56" s="305"/>
    </row>
    <row r="57" spans="1:21">
      <c r="A57" s="401">
        <v>2</v>
      </c>
      <c r="B57" s="310" t="s">
        <v>266</v>
      </c>
      <c r="C57" s="320"/>
      <c r="D57" s="311">
        <v>29816</v>
      </c>
      <c r="E57" s="312" t="s">
        <v>894</v>
      </c>
      <c r="F57" s="275">
        <v>42003</v>
      </c>
      <c r="G57" s="950" t="s">
        <v>959</v>
      </c>
      <c r="H57" s="940" t="s">
        <v>860</v>
      </c>
      <c r="I57" s="941">
        <v>6</v>
      </c>
      <c r="J57" s="951" t="s">
        <v>960</v>
      </c>
      <c r="K57" s="270"/>
      <c r="L57" s="315">
        <v>45170</v>
      </c>
      <c r="M57" s="321">
        <f t="shared" si="10"/>
        <v>45170</v>
      </c>
      <c r="N57" s="264" t="s">
        <v>898</v>
      </c>
      <c r="O57" s="317" t="s">
        <v>899</v>
      </c>
      <c r="P57" s="318">
        <f t="shared" si="11"/>
        <v>6</v>
      </c>
      <c r="Q57" s="319" t="str">
        <f t="shared" si="11"/>
        <v>3.65</v>
      </c>
      <c r="R57" s="310"/>
      <c r="S57" s="270" t="s">
        <v>33</v>
      </c>
      <c r="T57" s="316">
        <f t="shared" si="12"/>
        <v>45170</v>
      </c>
      <c r="U57" s="305"/>
    </row>
    <row r="58" spans="1:21">
      <c r="A58" s="401">
        <v>3</v>
      </c>
      <c r="B58" s="310" t="s">
        <v>961</v>
      </c>
      <c r="C58" s="274"/>
      <c r="D58" s="311">
        <v>29540</v>
      </c>
      <c r="E58" s="312" t="s">
        <v>894</v>
      </c>
      <c r="F58" s="275">
        <v>42313</v>
      </c>
      <c r="G58" s="950" t="s">
        <v>959</v>
      </c>
      <c r="H58" s="940" t="s">
        <v>860</v>
      </c>
      <c r="I58" s="941">
        <v>6</v>
      </c>
      <c r="J58" s="942">
        <v>3.65</v>
      </c>
      <c r="K58" s="270"/>
      <c r="L58" s="315">
        <v>44896</v>
      </c>
      <c r="M58" s="316">
        <f t="shared" si="10"/>
        <v>44896</v>
      </c>
      <c r="N58" s="264" t="s">
        <v>898</v>
      </c>
      <c r="O58" s="317" t="s">
        <v>899</v>
      </c>
      <c r="P58" s="318">
        <f t="shared" si="11"/>
        <v>6</v>
      </c>
      <c r="Q58" s="319">
        <f t="shared" si="11"/>
        <v>3.65</v>
      </c>
      <c r="R58" s="317"/>
      <c r="S58" s="270" t="s">
        <v>33</v>
      </c>
      <c r="T58" s="316">
        <f t="shared" si="12"/>
        <v>44896</v>
      </c>
      <c r="U58" s="305"/>
    </row>
    <row r="59" spans="1:21">
      <c r="A59" s="401">
        <v>4</v>
      </c>
      <c r="B59" s="310" t="s">
        <v>962</v>
      </c>
      <c r="C59" s="274"/>
      <c r="D59" s="311">
        <v>27994</v>
      </c>
      <c r="E59" s="312" t="s">
        <v>894</v>
      </c>
      <c r="F59" s="275">
        <v>42003</v>
      </c>
      <c r="G59" s="950" t="s">
        <v>959</v>
      </c>
      <c r="H59" s="940" t="s">
        <v>860</v>
      </c>
      <c r="I59" s="941">
        <v>5</v>
      </c>
      <c r="J59" s="942">
        <v>3.34</v>
      </c>
      <c r="K59" s="270"/>
      <c r="L59" s="315">
        <v>44287</v>
      </c>
      <c r="M59" s="316">
        <f t="shared" si="10"/>
        <v>44287</v>
      </c>
      <c r="N59" s="264" t="s">
        <v>898</v>
      </c>
      <c r="O59" s="317" t="s">
        <v>899</v>
      </c>
      <c r="P59" s="318">
        <f t="shared" si="11"/>
        <v>5</v>
      </c>
      <c r="Q59" s="319">
        <f t="shared" si="11"/>
        <v>3.34</v>
      </c>
      <c r="R59" s="317"/>
      <c r="S59" s="270" t="s">
        <v>33</v>
      </c>
      <c r="T59" s="316">
        <f t="shared" si="12"/>
        <v>44287</v>
      </c>
      <c r="U59" s="305"/>
    </row>
    <row r="60" spans="1:21">
      <c r="A60" s="401">
        <v>5</v>
      </c>
      <c r="B60" s="265" t="s">
        <v>963</v>
      </c>
      <c r="C60" s="274"/>
      <c r="D60" s="311">
        <v>32276</v>
      </c>
      <c r="E60" s="312" t="s">
        <v>894</v>
      </c>
      <c r="F60" s="275">
        <v>42941</v>
      </c>
      <c r="G60" s="950" t="s">
        <v>959</v>
      </c>
      <c r="H60" s="940" t="s">
        <v>860</v>
      </c>
      <c r="I60" s="941">
        <v>4</v>
      </c>
      <c r="J60" s="942">
        <v>3.0300000000000002</v>
      </c>
      <c r="K60" s="270"/>
      <c r="L60" s="315">
        <v>44986</v>
      </c>
      <c r="M60" s="316">
        <f t="shared" si="10"/>
        <v>44986</v>
      </c>
      <c r="N60" s="264" t="s">
        <v>898</v>
      </c>
      <c r="O60" s="317" t="s">
        <v>899</v>
      </c>
      <c r="P60" s="318">
        <f t="shared" si="11"/>
        <v>4</v>
      </c>
      <c r="Q60" s="319">
        <f t="shared" si="11"/>
        <v>3.0300000000000002</v>
      </c>
      <c r="R60" s="317"/>
      <c r="S60" s="270" t="s">
        <v>33</v>
      </c>
      <c r="T60" s="316">
        <f t="shared" si="12"/>
        <v>44986</v>
      </c>
      <c r="U60" s="305"/>
    </row>
    <row r="61" spans="1:21">
      <c r="A61" s="401">
        <v>6</v>
      </c>
      <c r="B61" s="265" t="s">
        <v>964</v>
      </c>
      <c r="C61" s="274"/>
      <c r="D61" s="322">
        <v>31282</v>
      </c>
      <c r="E61" s="312" t="s">
        <v>894</v>
      </c>
      <c r="F61" s="275">
        <v>42941</v>
      </c>
      <c r="G61" s="950" t="s">
        <v>959</v>
      </c>
      <c r="H61" s="940" t="s">
        <v>860</v>
      </c>
      <c r="I61" s="941">
        <v>3</v>
      </c>
      <c r="J61" s="942">
        <v>2.72</v>
      </c>
      <c r="K61" s="270"/>
      <c r="L61" s="323" t="s">
        <v>293</v>
      </c>
      <c r="M61" s="316" t="str">
        <f t="shared" si="10"/>
        <v>03/2021</v>
      </c>
      <c r="N61" s="264" t="s">
        <v>898</v>
      </c>
      <c r="O61" s="317" t="s">
        <v>899</v>
      </c>
      <c r="P61" s="318">
        <f t="shared" si="11"/>
        <v>3</v>
      </c>
      <c r="Q61" s="319">
        <f t="shared" si="11"/>
        <v>2.72</v>
      </c>
      <c r="R61" s="317"/>
      <c r="S61" s="270" t="s">
        <v>33</v>
      </c>
      <c r="T61" s="316" t="str">
        <f t="shared" si="12"/>
        <v>03/2021</v>
      </c>
      <c r="U61" s="305"/>
    </row>
    <row r="62" spans="1:21">
      <c r="A62" s="401">
        <v>7</v>
      </c>
      <c r="B62" s="265" t="s">
        <v>965</v>
      </c>
      <c r="C62" s="274"/>
      <c r="D62" s="311">
        <v>32964</v>
      </c>
      <c r="E62" s="312" t="s">
        <v>894</v>
      </c>
      <c r="F62" s="275">
        <v>42941</v>
      </c>
      <c r="G62" s="950" t="s">
        <v>959</v>
      </c>
      <c r="H62" s="940" t="s">
        <v>860</v>
      </c>
      <c r="I62" s="941">
        <v>3</v>
      </c>
      <c r="J62" s="942">
        <v>2.72</v>
      </c>
      <c r="K62" s="270"/>
      <c r="L62" s="323" t="s">
        <v>293</v>
      </c>
      <c r="M62" s="316" t="str">
        <f t="shared" si="10"/>
        <v>03/2021</v>
      </c>
      <c r="N62" s="264" t="s">
        <v>898</v>
      </c>
      <c r="O62" s="317" t="s">
        <v>899</v>
      </c>
      <c r="P62" s="318">
        <f t="shared" si="11"/>
        <v>3</v>
      </c>
      <c r="Q62" s="319">
        <f t="shared" si="11"/>
        <v>2.72</v>
      </c>
      <c r="R62" s="317"/>
      <c r="S62" s="270" t="s">
        <v>33</v>
      </c>
      <c r="T62" s="316" t="str">
        <f t="shared" si="12"/>
        <v>03/2021</v>
      </c>
      <c r="U62" s="305"/>
    </row>
    <row r="63" spans="1:21">
      <c r="A63" s="401">
        <v>8</v>
      </c>
      <c r="B63" s="265" t="s">
        <v>966</v>
      </c>
      <c r="C63" s="274"/>
      <c r="D63" s="311">
        <v>33443</v>
      </c>
      <c r="E63" s="312" t="s">
        <v>894</v>
      </c>
      <c r="F63" s="275">
        <v>42941</v>
      </c>
      <c r="G63" s="950" t="s">
        <v>959</v>
      </c>
      <c r="H63" s="940" t="s">
        <v>860</v>
      </c>
      <c r="I63" s="941">
        <v>4</v>
      </c>
      <c r="J63" s="942">
        <v>3.0300000000000002</v>
      </c>
      <c r="K63" s="270"/>
      <c r="L63" s="323" t="s">
        <v>903</v>
      </c>
      <c r="M63" s="316" t="str">
        <f t="shared" si="10"/>
        <v>04/2023</v>
      </c>
      <c r="N63" s="264" t="s">
        <v>898</v>
      </c>
      <c r="O63" s="317" t="s">
        <v>899</v>
      </c>
      <c r="P63" s="318">
        <f t="shared" si="11"/>
        <v>4</v>
      </c>
      <c r="Q63" s="319">
        <f t="shared" si="11"/>
        <v>3.0300000000000002</v>
      </c>
      <c r="R63" s="317"/>
      <c r="S63" s="270" t="s">
        <v>33</v>
      </c>
      <c r="T63" s="316" t="str">
        <f t="shared" si="12"/>
        <v>04/2023</v>
      </c>
      <c r="U63" s="305"/>
    </row>
    <row r="64" spans="1:21">
      <c r="A64" s="401">
        <v>9</v>
      </c>
      <c r="B64" s="265" t="s">
        <v>967</v>
      </c>
      <c r="C64" s="274"/>
      <c r="D64" s="322">
        <v>33573</v>
      </c>
      <c r="E64" s="312" t="s">
        <v>894</v>
      </c>
      <c r="F64" s="275">
        <v>42941</v>
      </c>
      <c r="G64" s="950" t="s">
        <v>959</v>
      </c>
      <c r="H64" s="940" t="s">
        <v>860</v>
      </c>
      <c r="I64" s="941">
        <v>3</v>
      </c>
      <c r="J64" s="942">
        <v>2.72</v>
      </c>
      <c r="K64" s="270"/>
      <c r="L64" s="323" t="s">
        <v>293</v>
      </c>
      <c r="M64" s="316" t="str">
        <f t="shared" si="10"/>
        <v>03/2021</v>
      </c>
      <c r="N64" s="264" t="s">
        <v>898</v>
      </c>
      <c r="O64" s="317" t="s">
        <v>899</v>
      </c>
      <c r="P64" s="318">
        <f t="shared" si="11"/>
        <v>3</v>
      </c>
      <c r="Q64" s="319">
        <f t="shared" si="11"/>
        <v>2.72</v>
      </c>
      <c r="R64" s="317"/>
      <c r="S64" s="270" t="s">
        <v>33</v>
      </c>
      <c r="T64" s="316" t="str">
        <f t="shared" si="12"/>
        <v>03/2021</v>
      </c>
      <c r="U64" s="305"/>
    </row>
    <row r="65" spans="1:21">
      <c r="A65" s="401">
        <v>10</v>
      </c>
      <c r="B65" s="265" t="s">
        <v>968</v>
      </c>
      <c r="C65" s="274"/>
      <c r="D65" s="322">
        <v>30535</v>
      </c>
      <c r="E65" s="312" t="s">
        <v>894</v>
      </c>
      <c r="F65" s="275">
        <v>42941</v>
      </c>
      <c r="G65" s="950" t="s">
        <v>959</v>
      </c>
      <c r="H65" s="940" t="s">
        <v>860</v>
      </c>
      <c r="I65" s="941">
        <v>3</v>
      </c>
      <c r="J65" s="942">
        <v>2.72</v>
      </c>
      <c r="K65" s="270"/>
      <c r="L65" s="323" t="s">
        <v>293</v>
      </c>
      <c r="M65" s="316" t="str">
        <f t="shared" si="10"/>
        <v>03/2021</v>
      </c>
      <c r="N65" s="264" t="s">
        <v>898</v>
      </c>
      <c r="O65" s="317" t="s">
        <v>899</v>
      </c>
      <c r="P65" s="318">
        <f t="shared" si="11"/>
        <v>3</v>
      </c>
      <c r="Q65" s="319">
        <f t="shared" si="11"/>
        <v>2.72</v>
      </c>
      <c r="R65" s="317"/>
      <c r="S65" s="270" t="s">
        <v>33</v>
      </c>
      <c r="T65" s="316" t="str">
        <f t="shared" si="12"/>
        <v>03/2021</v>
      </c>
      <c r="U65" s="324"/>
    </row>
    <row r="66" spans="1:21">
      <c r="A66" s="401">
        <v>11</v>
      </c>
      <c r="B66" s="273" t="s">
        <v>969</v>
      </c>
      <c r="C66" s="274"/>
      <c r="D66" s="311">
        <v>29382</v>
      </c>
      <c r="E66" s="312" t="s">
        <v>894</v>
      </c>
      <c r="F66" s="275">
        <v>42003</v>
      </c>
      <c r="G66" s="952">
        <v>43160</v>
      </c>
      <c r="H66" s="940" t="s">
        <v>860</v>
      </c>
      <c r="I66" s="941">
        <v>3</v>
      </c>
      <c r="J66" s="942">
        <v>2.72</v>
      </c>
      <c r="K66" s="270"/>
      <c r="L66" s="271" t="s">
        <v>113</v>
      </c>
      <c r="M66" s="316" t="str">
        <f t="shared" si="10"/>
        <v>04/2022</v>
      </c>
      <c r="N66" s="264" t="s">
        <v>970</v>
      </c>
      <c r="O66" s="317" t="s">
        <v>899</v>
      </c>
      <c r="P66" s="318">
        <f t="shared" si="11"/>
        <v>3</v>
      </c>
      <c r="Q66" s="319">
        <f t="shared" si="11"/>
        <v>2.72</v>
      </c>
      <c r="R66" s="317"/>
      <c r="S66" s="270" t="s">
        <v>33</v>
      </c>
      <c r="T66" s="316" t="str">
        <f t="shared" si="12"/>
        <v>04/2022</v>
      </c>
      <c r="U66" s="324"/>
    </row>
    <row r="67" spans="1:21">
      <c r="A67" s="401">
        <v>12</v>
      </c>
      <c r="B67" s="273" t="s">
        <v>307</v>
      </c>
      <c r="C67" s="274"/>
      <c r="D67" s="311">
        <v>34472</v>
      </c>
      <c r="E67" s="312" t="s">
        <v>894</v>
      </c>
      <c r="F67" s="275">
        <v>43992</v>
      </c>
      <c r="G67" s="939">
        <v>43556</v>
      </c>
      <c r="H67" s="940" t="s">
        <v>860</v>
      </c>
      <c r="I67" s="941">
        <v>2</v>
      </c>
      <c r="J67" s="942">
        <v>2.41</v>
      </c>
      <c r="K67" s="270"/>
      <c r="L67" s="271" t="s">
        <v>799</v>
      </c>
      <c r="M67" s="316" t="str">
        <f t="shared" si="10"/>
        <v>08/2021</v>
      </c>
      <c r="N67" s="264" t="s">
        <v>971</v>
      </c>
      <c r="O67" s="317" t="s">
        <v>899</v>
      </c>
      <c r="P67" s="318">
        <f t="shared" si="11"/>
        <v>2</v>
      </c>
      <c r="Q67" s="319">
        <f t="shared" si="11"/>
        <v>2.41</v>
      </c>
      <c r="R67" s="317"/>
      <c r="S67" s="270" t="s">
        <v>33</v>
      </c>
      <c r="T67" s="316" t="str">
        <f t="shared" si="12"/>
        <v>08/2021</v>
      </c>
      <c r="U67" s="305"/>
    </row>
    <row r="68" spans="1:21">
      <c r="A68" s="401">
        <v>13</v>
      </c>
      <c r="B68" s="273" t="s">
        <v>972</v>
      </c>
      <c r="C68" s="274"/>
      <c r="D68" s="311">
        <v>34592</v>
      </c>
      <c r="E68" s="312" t="s">
        <v>938</v>
      </c>
      <c r="F68" s="275">
        <v>42178</v>
      </c>
      <c r="G68" s="939">
        <v>43556</v>
      </c>
      <c r="H68" s="940" t="s">
        <v>860</v>
      </c>
      <c r="I68" s="941">
        <v>3</v>
      </c>
      <c r="J68" s="942">
        <v>2.72</v>
      </c>
      <c r="K68" s="270"/>
      <c r="L68" s="271" t="s">
        <v>29</v>
      </c>
      <c r="M68" s="316" t="str">
        <f t="shared" si="10"/>
        <v>01/2023</v>
      </c>
      <c r="N68" s="264" t="s">
        <v>971</v>
      </c>
      <c r="O68" s="317" t="s">
        <v>899</v>
      </c>
      <c r="P68" s="318">
        <f t="shared" si="11"/>
        <v>3</v>
      </c>
      <c r="Q68" s="319">
        <f t="shared" si="11"/>
        <v>2.72</v>
      </c>
      <c r="R68" s="317"/>
      <c r="S68" s="270" t="s">
        <v>33</v>
      </c>
      <c r="T68" s="316" t="str">
        <f t="shared" si="12"/>
        <v>01/2023</v>
      </c>
      <c r="U68" s="305"/>
    </row>
    <row r="69" spans="1:21">
      <c r="A69" s="401">
        <v>14</v>
      </c>
      <c r="B69" s="273" t="s">
        <v>973</v>
      </c>
      <c r="C69" s="274"/>
      <c r="D69" s="267" t="s">
        <v>974</v>
      </c>
      <c r="E69" s="312" t="s">
        <v>894</v>
      </c>
      <c r="F69" s="275">
        <v>41871</v>
      </c>
      <c r="G69" s="927" t="s">
        <v>959</v>
      </c>
      <c r="H69" s="940" t="s">
        <v>860</v>
      </c>
      <c r="I69" s="367">
        <v>5</v>
      </c>
      <c r="J69" s="953">
        <v>3.34</v>
      </c>
      <c r="K69" s="270"/>
      <c r="L69" s="271" t="s">
        <v>903</v>
      </c>
      <c r="M69" s="316" t="str">
        <f t="shared" si="10"/>
        <v>04/2023</v>
      </c>
      <c r="N69" s="264" t="s">
        <v>898</v>
      </c>
      <c r="O69" s="317" t="s">
        <v>899</v>
      </c>
      <c r="P69" s="318">
        <f t="shared" si="11"/>
        <v>5</v>
      </c>
      <c r="Q69" s="319">
        <f t="shared" si="11"/>
        <v>3.34</v>
      </c>
      <c r="R69" s="317"/>
      <c r="S69" s="270" t="s">
        <v>33</v>
      </c>
      <c r="T69" s="316" t="str">
        <f t="shared" si="12"/>
        <v>04/2023</v>
      </c>
      <c r="U69" s="305"/>
    </row>
    <row r="70" spans="1:21">
      <c r="A70" s="401">
        <v>15</v>
      </c>
      <c r="B70" s="273" t="s">
        <v>975</v>
      </c>
      <c r="C70" s="274"/>
      <c r="D70" s="311">
        <v>34267</v>
      </c>
      <c r="E70" s="312" t="s">
        <v>894</v>
      </c>
      <c r="F70" s="275">
        <v>42941</v>
      </c>
      <c r="G70" s="952">
        <v>44256</v>
      </c>
      <c r="H70" s="940" t="s">
        <v>860</v>
      </c>
      <c r="I70" s="941">
        <v>3</v>
      </c>
      <c r="J70" s="942">
        <v>2.72</v>
      </c>
      <c r="K70" s="270"/>
      <c r="L70" s="271" t="s">
        <v>278</v>
      </c>
      <c r="M70" s="316" t="str">
        <f t="shared" si="10"/>
        <v>09/2022</v>
      </c>
      <c r="N70" s="264" t="s">
        <v>862</v>
      </c>
      <c r="O70" s="317" t="s">
        <v>899</v>
      </c>
      <c r="P70" s="318">
        <f t="shared" si="11"/>
        <v>3</v>
      </c>
      <c r="Q70" s="319">
        <f t="shared" si="11"/>
        <v>2.72</v>
      </c>
      <c r="R70" s="317"/>
      <c r="S70" s="270" t="s">
        <v>33</v>
      </c>
      <c r="T70" s="316" t="str">
        <f t="shared" si="12"/>
        <v>09/2022</v>
      </c>
      <c r="U70" s="305"/>
    </row>
    <row r="71" spans="1:21">
      <c r="A71" s="401">
        <v>16</v>
      </c>
      <c r="B71" s="273" t="s">
        <v>976</v>
      </c>
      <c r="C71" s="274"/>
      <c r="D71" s="311">
        <v>31269</v>
      </c>
      <c r="E71" s="312" t="s">
        <v>894</v>
      </c>
      <c r="F71" s="275">
        <v>42003</v>
      </c>
      <c r="G71" s="952">
        <v>43313</v>
      </c>
      <c r="H71" s="940" t="s">
        <v>876</v>
      </c>
      <c r="I71" s="941">
        <v>5</v>
      </c>
      <c r="J71" s="942">
        <v>2.66</v>
      </c>
      <c r="K71" s="270"/>
      <c r="L71" s="271" t="s">
        <v>270</v>
      </c>
      <c r="M71" s="316" t="str">
        <f t="shared" si="10"/>
        <v>06/2023</v>
      </c>
      <c r="N71" s="264" t="s">
        <v>2307</v>
      </c>
      <c r="O71" s="317" t="s">
        <v>899</v>
      </c>
      <c r="P71" s="317">
        <v>3</v>
      </c>
      <c r="Q71" s="317">
        <v>2.72</v>
      </c>
      <c r="R71" s="317"/>
      <c r="S71" s="270" t="s">
        <v>33</v>
      </c>
      <c r="T71" s="316" t="str">
        <f t="shared" si="12"/>
        <v>06/2023</v>
      </c>
      <c r="U71" s="324"/>
    </row>
    <row r="72" spans="1:21">
      <c r="A72" s="401">
        <v>17</v>
      </c>
      <c r="B72" s="273" t="s">
        <v>977</v>
      </c>
      <c r="C72" s="274"/>
      <c r="D72" s="311">
        <v>34133</v>
      </c>
      <c r="E72" s="312" t="s">
        <v>894</v>
      </c>
      <c r="F72" s="275">
        <v>42941</v>
      </c>
      <c r="G72" s="952">
        <v>43313</v>
      </c>
      <c r="H72" s="940" t="s">
        <v>876</v>
      </c>
      <c r="I72" s="941">
        <v>4</v>
      </c>
      <c r="J72" s="942">
        <v>2.46</v>
      </c>
      <c r="K72" s="270"/>
      <c r="L72" s="271" t="s">
        <v>321</v>
      </c>
      <c r="M72" s="316" t="str">
        <f t="shared" si="10"/>
        <v>02/2023</v>
      </c>
      <c r="N72" s="264" t="s">
        <v>2307</v>
      </c>
      <c r="O72" s="317" t="s">
        <v>899</v>
      </c>
      <c r="P72" s="317">
        <v>3</v>
      </c>
      <c r="Q72" s="317">
        <v>2.72</v>
      </c>
      <c r="R72" s="317"/>
      <c r="S72" s="270" t="s">
        <v>33</v>
      </c>
      <c r="T72" s="316" t="str">
        <f t="shared" ref="T72:T74" si="13">S72</f>
        <v>11/2023</v>
      </c>
      <c r="U72" s="324"/>
    </row>
    <row r="73" spans="1:21">
      <c r="A73" s="401">
        <v>18</v>
      </c>
      <c r="B73" s="273" t="s">
        <v>266</v>
      </c>
      <c r="C73" s="274"/>
      <c r="D73" s="311">
        <v>30863</v>
      </c>
      <c r="E73" s="312" t="s">
        <v>894</v>
      </c>
      <c r="F73" s="275">
        <v>42941</v>
      </c>
      <c r="G73" s="952">
        <v>43313</v>
      </c>
      <c r="H73" s="940" t="s">
        <v>876</v>
      </c>
      <c r="I73" s="941">
        <v>4</v>
      </c>
      <c r="J73" s="942" t="s">
        <v>978</v>
      </c>
      <c r="K73" s="270"/>
      <c r="L73" s="271" t="s">
        <v>911</v>
      </c>
      <c r="M73" s="321" t="str">
        <f t="shared" si="10"/>
        <v>08/2023</v>
      </c>
      <c r="N73" s="264" t="s">
        <v>2307</v>
      </c>
      <c r="O73" s="310" t="s">
        <v>899</v>
      </c>
      <c r="P73" s="310">
        <v>3</v>
      </c>
      <c r="Q73" s="310">
        <v>2.72</v>
      </c>
      <c r="R73" s="310"/>
      <c r="S73" s="270" t="s">
        <v>33</v>
      </c>
      <c r="T73" s="316" t="str">
        <f t="shared" si="13"/>
        <v>11/2023</v>
      </c>
      <c r="U73" s="302"/>
    </row>
    <row r="74" spans="1:21">
      <c r="A74" s="401">
        <v>19</v>
      </c>
      <c r="B74" s="273" t="s">
        <v>979</v>
      </c>
      <c r="C74" s="274"/>
      <c r="D74" s="311">
        <v>33215</v>
      </c>
      <c r="E74" s="312" t="s">
        <v>894</v>
      </c>
      <c r="F74" s="275">
        <v>42941</v>
      </c>
      <c r="G74" s="939">
        <v>43313</v>
      </c>
      <c r="H74" s="940" t="s">
        <v>876</v>
      </c>
      <c r="I74" s="941">
        <v>4</v>
      </c>
      <c r="J74" s="942">
        <v>2.46</v>
      </c>
      <c r="K74" s="270"/>
      <c r="L74" s="271" t="s">
        <v>278</v>
      </c>
      <c r="M74" s="316" t="str">
        <f t="shared" si="10"/>
        <v>09/2022</v>
      </c>
      <c r="N74" s="264" t="s">
        <v>2307</v>
      </c>
      <c r="O74" s="317" t="s">
        <v>899</v>
      </c>
      <c r="P74" s="317">
        <v>3</v>
      </c>
      <c r="Q74" s="317">
        <v>2.72</v>
      </c>
      <c r="R74" s="317"/>
      <c r="S74" s="270" t="s">
        <v>33</v>
      </c>
      <c r="T74" s="316" t="str">
        <f t="shared" si="13"/>
        <v>11/2023</v>
      </c>
      <c r="U74" s="324"/>
    </row>
    <row r="75" spans="1:21">
      <c r="A75" s="401">
        <v>20</v>
      </c>
      <c r="B75" s="273" t="s">
        <v>980</v>
      </c>
      <c r="C75" s="274"/>
      <c r="D75" s="311">
        <v>33129</v>
      </c>
      <c r="E75" s="312" t="s">
        <v>894</v>
      </c>
      <c r="F75" s="275">
        <v>42941</v>
      </c>
      <c r="G75" s="952">
        <v>43313</v>
      </c>
      <c r="H75" s="940" t="s">
        <v>876</v>
      </c>
      <c r="I75" s="941">
        <v>5</v>
      </c>
      <c r="J75" s="942">
        <v>2.66</v>
      </c>
      <c r="K75" s="270"/>
      <c r="L75" s="271" t="s">
        <v>211</v>
      </c>
      <c r="M75" s="316" t="str">
        <f t="shared" si="10"/>
        <v>05/2023</v>
      </c>
      <c r="N75" s="264" t="s">
        <v>2307</v>
      </c>
      <c r="O75" s="317" t="s">
        <v>899</v>
      </c>
      <c r="P75" s="317">
        <v>3</v>
      </c>
      <c r="Q75" s="317">
        <v>2.72</v>
      </c>
      <c r="R75" s="317"/>
      <c r="S75" s="270" t="s">
        <v>33</v>
      </c>
      <c r="T75" s="316" t="str">
        <f>M75</f>
        <v>05/2023</v>
      </c>
      <c r="U75" s="324"/>
    </row>
    <row r="76" spans="1:21" s="420" customFormat="1" ht="18.75">
      <c r="A76" s="1588" t="s">
        <v>981</v>
      </c>
      <c r="B76" s="1583"/>
      <c r="C76" s="310"/>
      <c r="D76" s="833"/>
      <c r="E76" s="310"/>
      <c r="F76" s="310"/>
      <c r="G76" s="947"/>
      <c r="H76" s="948"/>
      <c r="I76" s="949"/>
      <c r="J76" s="944"/>
      <c r="K76" s="292"/>
      <c r="L76" s="292"/>
      <c r="M76" s="834"/>
      <c r="N76" s="310"/>
      <c r="O76" s="401"/>
      <c r="P76" s="401"/>
      <c r="Q76" s="401"/>
      <c r="R76" s="401"/>
      <c r="S76" s="401"/>
      <c r="T76" s="302"/>
      <c r="U76" s="292"/>
    </row>
    <row r="77" spans="1:21" ht="18.75">
      <c r="A77" s="401"/>
      <c r="B77" s="938" t="s">
        <v>850</v>
      </c>
      <c r="C77" s="310"/>
      <c r="D77" s="833"/>
      <c r="E77" s="310"/>
      <c r="F77" s="310"/>
      <c r="G77" s="947"/>
      <c r="H77" s="948"/>
      <c r="I77" s="949"/>
      <c r="J77" s="944"/>
      <c r="K77" s="292"/>
      <c r="L77" s="292"/>
      <c r="M77" s="834"/>
      <c r="N77" s="310"/>
      <c r="O77" s="401"/>
      <c r="P77" s="401"/>
      <c r="Q77" s="401"/>
      <c r="R77" s="401"/>
      <c r="S77" s="401"/>
      <c r="T77" s="302"/>
      <c r="U77" s="292"/>
    </row>
    <row r="78" spans="1:21">
      <c r="A78" s="264">
        <v>1</v>
      </c>
      <c r="B78" s="954" t="s">
        <v>982</v>
      </c>
      <c r="C78" s="955">
        <v>30129</v>
      </c>
      <c r="D78" s="277"/>
      <c r="E78" s="955" t="s">
        <v>25</v>
      </c>
      <c r="F78" s="283" t="s">
        <v>205</v>
      </c>
      <c r="G78" s="853" t="s">
        <v>983</v>
      </c>
      <c r="H78" s="956" t="s">
        <v>855</v>
      </c>
      <c r="I78" s="956">
        <v>6</v>
      </c>
      <c r="J78" s="956">
        <v>3.99</v>
      </c>
      <c r="K78" s="270"/>
      <c r="L78" s="957" t="s">
        <v>955</v>
      </c>
      <c r="M78" s="957" t="s">
        <v>955</v>
      </c>
      <c r="N78" s="264" t="s">
        <v>984</v>
      </c>
      <c r="O78" s="958" t="s">
        <v>895</v>
      </c>
      <c r="P78" s="270" t="s">
        <v>32</v>
      </c>
      <c r="Q78" s="270" t="s">
        <v>493</v>
      </c>
      <c r="R78" s="270"/>
      <c r="S78" s="327" t="s">
        <v>33</v>
      </c>
      <c r="T78" s="270" t="s">
        <v>955</v>
      </c>
      <c r="U78" s="264"/>
    </row>
    <row r="79" spans="1:21" ht="18.75">
      <c r="A79" s="401"/>
      <c r="B79" s="938" t="s">
        <v>859</v>
      </c>
      <c r="C79" s="310"/>
      <c r="D79" s="833"/>
      <c r="E79" s="310"/>
      <c r="F79" s="310"/>
      <c r="G79" s="947"/>
      <c r="H79" s="948"/>
      <c r="I79" s="949"/>
      <c r="J79" s="944"/>
      <c r="K79" s="292"/>
      <c r="L79" s="292"/>
      <c r="M79" s="834"/>
      <c r="N79" s="310"/>
      <c r="O79" s="401"/>
      <c r="P79" s="401"/>
      <c r="Q79" s="401"/>
      <c r="R79" s="401"/>
      <c r="S79" s="401"/>
      <c r="T79" s="302"/>
      <c r="U79" s="292"/>
    </row>
    <row r="80" spans="1:21" ht="18.75">
      <c r="A80" s="401">
        <v>1</v>
      </c>
      <c r="B80" s="328" t="s">
        <v>781</v>
      </c>
      <c r="C80" s="274"/>
      <c r="D80" s="329">
        <v>27722</v>
      </c>
      <c r="E80" s="329" t="s">
        <v>25</v>
      </c>
      <c r="F80" s="283" t="s">
        <v>985</v>
      </c>
      <c r="G80" s="950" t="s">
        <v>959</v>
      </c>
      <c r="H80" s="959" t="s">
        <v>860</v>
      </c>
      <c r="I80" s="959">
        <v>6</v>
      </c>
      <c r="J80" s="959">
        <v>3.65</v>
      </c>
      <c r="K80" s="270"/>
      <c r="L80" s="331">
        <v>44986</v>
      </c>
      <c r="M80" s="331">
        <v>44986</v>
      </c>
      <c r="N80" s="264" t="s">
        <v>898</v>
      </c>
      <c r="O80" s="330" t="s">
        <v>899</v>
      </c>
      <c r="P80" s="264">
        <v>6</v>
      </c>
      <c r="Q80" s="264">
        <v>3.65</v>
      </c>
      <c r="R80" s="278">
        <f t="shared" ref="R80:R81" si="14">Q80-J80</f>
        <v>0</v>
      </c>
      <c r="S80" s="327" t="s">
        <v>33</v>
      </c>
      <c r="T80" s="279" t="s">
        <v>252</v>
      </c>
      <c r="U80" s="292"/>
    </row>
    <row r="81" spans="1:21" ht="18.75">
      <c r="A81" s="401">
        <v>2</v>
      </c>
      <c r="B81" s="328" t="s">
        <v>986</v>
      </c>
      <c r="C81" s="274"/>
      <c r="D81" s="329">
        <v>26372</v>
      </c>
      <c r="E81" s="329" t="s">
        <v>987</v>
      </c>
      <c r="F81" s="283" t="s">
        <v>988</v>
      </c>
      <c r="G81" s="950" t="s">
        <v>959</v>
      </c>
      <c r="H81" s="959" t="s">
        <v>860</v>
      </c>
      <c r="I81" s="959">
        <v>5</v>
      </c>
      <c r="J81" s="959">
        <v>3.34</v>
      </c>
      <c r="K81" s="270"/>
      <c r="L81" s="331">
        <v>44075</v>
      </c>
      <c r="M81" s="331">
        <v>44075</v>
      </c>
      <c r="N81" s="264" t="s">
        <v>898</v>
      </c>
      <c r="O81" s="330" t="s">
        <v>899</v>
      </c>
      <c r="P81" s="264">
        <v>5</v>
      </c>
      <c r="Q81" s="264">
        <v>3.34</v>
      </c>
      <c r="R81" s="278">
        <f t="shared" si="14"/>
        <v>0</v>
      </c>
      <c r="S81" s="327" t="s">
        <v>33</v>
      </c>
      <c r="T81" s="327" t="s">
        <v>683</v>
      </c>
      <c r="U81" s="292"/>
    </row>
    <row r="82" spans="1:21" ht="18.75">
      <c r="A82" s="401">
        <v>3</v>
      </c>
      <c r="B82" s="328" t="s">
        <v>989</v>
      </c>
      <c r="C82" s="274"/>
      <c r="D82" s="329">
        <v>30929</v>
      </c>
      <c r="E82" s="329" t="s">
        <v>25</v>
      </c>
      <c r="F82" s="283" t="s">
        <v>985</v>
      </c>
      <c r="G82" s="950" t="s">
        <v>959</v>
      </c>
      <c r="H82" s="959" t="s">
        <v>860</v>
      </c>
      <c r="I82" s="959">
        <v>6</v>
      </c>
      <c r="J82" s="959">
        <v>3.65</v>
      </c>
      <c r="K82" s="270"/>
      <c r="L82" s="331">
        <v>44986</v>
      </c>
      <c r="M82" s="331">
        <v>44986</v>
      </c>
      <c r="N82" s="264" t="s">
        <v>898</v>
      </c>
      <c r="O82" s="330" t="s">
        <v>899</v>
      </c>
      <c r="P82" s="270" t="s">
        <v>32</v>
      </c>
      <c r="Q82" s="270" t="s">
        <v>990</v>
      </c>
      <c r="R82" s="278"/>
      <c r="S82" s="327" t="s">
        <v>33</v>
      </c>
      <c r="T82" s="327" t="s">
        <v>252</v>
      </c>
      <c r="U82" s="292"/>
    </row>
    <row r="83" spans="1:21" ht="18.75">
      <c r="A83" s="401">
        <v>4</v>
      </c>
      <c r="B83" s="328" t="s">
        <v>991</v>
      </c>
      <c r="C83" s="274"/>
      <c r="D83" s="329">
        <v>32404</v>
      </c>
      <c r="E83" s="329" t="s">
        <v>25</v>
      </c>
      <c r="F83" s="283" t="s">
        <v>907</v>
      </c>
      <c r="G83" s="950" t="s">
        <v>959</v>
      </c>
      <c r="H83" s="959" t="s">
        <v>860</v>
      </c>
      <c r="I83" s="959">
        <v>3</v>
      </c>
      <c r="J83" s="959">
        <v>2.72</v>
      </c>
      <c r="K83" s="270"/>
      <c r="L83" s="331">
        <v>44256</v>
      </c>
      <c r="M83" s="331">
        <v>44256</v>
      </c>
      <c r="N83" s="264" t="s">
        <v>898</v>
      </c>
      <c r="O83" s="330" t="s">
        <v>899</v>
      </c>
      <c r="P83" s="330">
        <v>3</v>
      </c>
      <c r="Q83" s="330">
        <v>2.72</v>
      </c>
      <c r="R83" s="278"/>
      <c r="S83" s="327" t="s">
        <v>33</v>
      </c>
      <c r="T83" s="331">
        <v>44256</v>
      </c>
      <c r="U83" s="292"/>
    </row>
    <row r="84" spans="1:21" ht="18.75">
      <c r="A84" s="401">
        <v>5</v>
      </c>
      <c r="B84" s="328" t="s">
        <v>992</v>
      </c>
      <c r="C84" s="274"/>
      <c r="D84" s="329">
        <v>30822</v>
      </c>
      <c r="E84" s="329" t="s">
        <v>987</v>
      </c>
      <c r="F84" s="283" t="s">
        <v>988</v>
      </c>
      <c r="G84" s="950" t="s">
        <v>959</v>
      </c>
      <c r="H84" s="959" t="s">
        <v>860</v>
      </c>
      <c r="I84" s="959">
        <v>5</v>
      </c>
      <c r="J84" s="959">
        <v>3.34</v>
      </c>
      <c r="K84" s="270"/>
      <c r="L84" s="331">
        <v>44287</v>
      </c>
      <c r="M84" s="331">
        <v>44287</v>
      </c>
      <c r="N84" s="264" t="s">
        <v>898</v>
      </c>
      <c r="O84" s="330" t="s">
        <v>899</v>
      </c>
      <c r="P84" s="330">
        <v>5</v>
      </c>
      <c r="Q84" s="330">
        <v>3.34</v>
      </c>
      <c r="R84" s="278"/>
      <c r="S84" s="327" t="s">
        <v>33</v>
      </c>
      <c r="T84" s="331">
        <v>44287</v>
      </c>
      <c r="U84" s="292"/>
    </row>
    <row r="85" spans="1:21" ht="18.75">
      <c r="A85" s="401">
        <v>6</v>
      </c>
      <c r="B85" s="328" t="s">
        <v>993</v>
      </c>
      <c r="C85" s="274"/>
      <c r="D85" s="329">
        <v>33099</v>
      </c>
      <c r="E85" s="329" t="s">
        <v>25</v>
      </c>
      <c r="F85" s="283" t="s">
        <v>930</v>
      </c>
      <c r="G85" s="950" t="s">
        <v>959</v>
      </c>
      <c r="H85" s="959" t="s">
        <v>860</v>
      </c>
      <c r="I85" s="959">
        <v>3</v>
      </c>
      <c r="J85" s="959">
        <v>2.72</v>
      </c>
      <c r="K85" s="270"/>
      <c r="L85" s="331">
        <v>44256</v>
      </c>
      <c r="M85" s="331">
        <v>44256</v>
      </c>
      <c r="N85" s="264" t="s">
        <v>898</v>
      </c>
      <c r="O85" s="330" t="s">
        <v>899</v>
      </c>
      <c r="P85" s="330">
        <v>3</v>
      </c>
      <c r="Q85" s="330">
        <v>2.72</v>
      </c>
      <c r="R85" s="278"/>
      <c r="S85" s="327" t="s">
        <v>33</v>
      </c>
      <c r="T85" s="331">
        <v>44256</v>
      </c>
      <c r="U85" s="292"/>
    </row>
    <row r="86" spans="1:21" ht="18.75">
      <c r="A86" s="401">
        <v>7</v>
      </c>
      <c r="B86" s="328" t="s">
        <v>781</v>
      </c>
      <c r="C86" s="274"/>
      <c r="D86" s="329">
        <v>33886</v>
      </c>
      <c r="E86" s="329" t="s">
        <v>25</v>
      </c>
      <c r="F86" s="283" t="s">
        <v>930</v>
      </c>
      <c r="G86" s="950" t="s">
        <v>959</v>
      </c>
      <c r="H86" s="959" t="s">
        <v>860</v>
      </c>
      <c r="I86" s="959">
        <v>3</v>
      </c>
      <c r="J86" s="959">
        <v>2.72</v>
      </c>
      <c r="K86" s="270"/>
      <c r="L86" s="331">
        <v>44256</v>
      </c>
      <c r="M86" s="331">
        <v>44256</v>
      </c>
      <c r="N86" s="264" t="s">
        <v>898</v>
      </c>
      <c r="O86" s="330" t="s">
        <v>899</v>
      </c>
      <c r="P86" s="330">
        <v>3</v>
      </c>
      <c r="Q86" s="330">
        <v>2.72</v>
      </c>
      <c r="R86" s="278"/>
      <c r="S86" s="327" t="s">
        <v>33</v>
      </c>
      <c r="T86" s="331">
        <v>44256</v>
      </c>
      <c r="U86" s="292"/>
    </row>
    <row r="87" spans="1:21" ht="18.75">
      <c r="A87" s="401">
        <v>8</v>
      </c>
      <c r="B87" s="328" t="s">
        <v>994</v>
      </c>
      <c r="C87" s="274"/>
      <c r="D87" s="329">
        <v>31561</v>
      </c>
      <c r="E87" s="329" t="s">
        <v>25</v>
      </c>
      <c r="F87" s="283" t="s">
        <v>930</v>
      </c>
      <c r="G87" s="950" t="s">
        <v>959</v>
      </c>
      <c r="H87" s="959" t="s">
        <v>860</v>
      </c>
      <c r="I87" s="959">
        <v>3</v>
      </c>
      <c r="J87" s="959">
        <v>2.72</v>
      </c>
      <c r="K87" s="270"/>
      <c r="L87" s="331">
        <v>44256</v>
      </c>
      <c r="M87" s="331">
        <v>44256</v>
      </c>
      <c r="N87" s="264" t="s">
        <v>898</v>
      </c>
      <c r="O87" s="330" t="s">
        <v>899</v>
      </c>
      <c r="P87" s="330">
        <v>3</v>
      </c>
      <c r="Q87" s="330">
        <v>2.72</v>
      </c>
      <c r="R87" s="278"/>
      <c r="S87" s="327" t="s">
        <v>33</v>
      </c>
      <c r="T87" s="331">
        <v>44256</v>
      </c>
      <c r="U87" s="292"/>
    </row>
    <row r="88" spans="1:21" ht="18.75">
      <c r="A88" s="401">
        <v>9</v>
      </c>
      <c r="B88" s="328" t="s">
        <v>995</v>
      </c>
      <c r="C88" s="274"/>
      <c r="D88" s="329">
        <v>28911</v>
      </c>
      <c r="E88" s="329" t="s">
        <v>25</v>
      </c>
      <c r="F88" s="283" t="s">
        <v>996</v>
      </c>
      <c r="G88" s="950" t="s">
        <v>959</v>
      </c>
      <c r="H88" s="959" t="s">
        <v>860</v>
      </c>
      <c r="I88" s="959">
        <v>3</v>
      </c>
      <c r="J88" s="959">
        <v>2.72</v>
      </c>
      <c r="K88" s="270"/>
      <c r="L88" s="331">
        <v>44256</v>
      </c>
      <c r="M88" s="331">
        <v>44256</v>
      </c>
      <c r="N88" s="264" t="s">
        <v>898</v>
      </c>
      <c r="O88" s="330" t="s">
        <v>899</v>
      </c>
      <c r="P88" s="330">
        <v>3</v>
      </c>
      <c r="Q88" s="330">
        <v>2.72</v>
      </c>
      <c r="R88" s="278"/>
      <c r="S88" s="327" t="s">
        <v>33</v>
      </c>
      <c r="T88" s="331">
        <v>44256</v>
      </c>
      <c r="U88" s="292"/>
    </row>
    <row r="89" spans="1:21" ht="18.75">
      <c r="A89" s="401">
        <v>10</v>
      </c>
      <c r="B89" s="328" t="s">
        <v>997</v>
      </c>
      <c r="C89" s="274"/>
      <c r="D89" s="329">
        <v>33127</v>
      </c>
      <c r="E89" s="329" t="s">
        <v>25</v>
      </c>
      <c r="F89" s="283" t="s">
        <v>930</v>
      </c>
      <c r="G89" s="950" t="s">
        <v>959</v>
      </c>
      <c r="H89" s="959" t="s">
        <v>860</v>
      </c>
      <c r="I89" s="959">
        <v>3</v>
      </c>
      <c r="J89" s="959">
        <v>2.72</v>
      </c>
      <c r="K89" s="270"/>
      <c r="L89" s="331">
        <v>44256</v>
      </c>
      <c r="M89" s="331">
        <v>44256</v>
      </c>
      <c r="N89" s="264" t="s">
        <v>898</v>
      </c>
      <c r="O89" s="330" t="s">
        <v>899</v>
      </c>
      <c r="P89" s="330">
        <v>3</v>
      </c>
      <c r="Q89" s="330">
        <v>2.72</v>
      </c>
      <c r="R89" s="278"/>
      <c r="S89" s="327" t="s">
        <v>33</v>
      </c>
      <c r="T89" s="331">
        <v>44256</v>
      </c>
      <c r="U89" s="292"/>
    </row>
    <row r="90" spans="1:21" ht="18.75">
      <c r="A90" s="401">
        <v>11</v>
      </c>
      <c r="B90" s="328" t="s">
        <v>998</v>
      </c>
      <c r="C90" s="274"/>
      <c r="D90" s="329">
        <v>33949</v>
      </c>
      <c r="E90" s="329" t="s">
        <v>25</v>
      </c>
      <c r="F90" s="283" t="s">
        <v>930</v>
      </c>
      <c r="G90" s="950" t="s">
        <v>959</v>
      </c>
      <c r="H90" s="959" t="s">
        <v>860</v>
      </c>
      <c r="I90" s="959">
        <v>3</v>
      </c>
      <c r="J90" s="959">
        <v>2.72</v>
      </c>
      <c r="K90" s="270"/>
      <c r="L90" s="331">
        <v>44256</v>
      </c>
      <c r="M90" s="331">
        <v>44256</v>
      </c>
      <c r="N90" s="264" t="s">
        <v>898</v>
      </c>
      <c r="O90" s="330" t="s">
        <v>899</v>
      </c>
      <c r="P90" s="330">
        <v>3</v>
      </c>
      <c r="Q90" s="330">
        <v>2.72</v>
      </c>
      <c r="R90" s="278"/>
      <c r="S90" s="327" t="s">
        <v>33</v>
      </c>
      <c r="T90" s="331">
        <v>44256</v>
      </c>
      <c r="U90" s="292"/>
    </row>
    <row r="91" spans="1:21" ht="18.75">
      <c r="A91" s="401">
        <v>12</v>
      </c>
      <c r="B91" s="328" t="s">
        <v>999</v>
      </c>
      <c r="C91" s="274"/>
      <c r="D91" s="329" t="s">
        <v>1000</v>
      </c>
      <c r="E91" s="329" t="s">
        <v>25</v>
      </c>
      <c r="F91" s="283" t="s">
        <v>907</v>
      </c>
      <c r="G91" s="950" t="s">
        <v>959</v>
      </c>
      <c r="H91" s="959" t="s">
        <v>860</v>
      </c>
      <c r="I91" s="959">
        <v>3</v>
      </c>
      <c r="J91" s="959">
        <v>2.72</v>
      </c>
      <c r="K91" s="270"/>
      <c r="L91" s="331">
        <v>44256</v>
      </c>
      <c r="M91" s="331">
        <v>44256</v>
      </c>
      <c r="N91" s="264" t="s">
        <v>898</v>
      </c>
      <c r="O91" s="330" t="s">
        <v>899</v>
      </c>
      <c r="P91" s="330">
        <v>3</v>
      </c>
      <c r="Q91" s="330">
        <v>2.72</v>
      </c>
      <c r="R91" s="278"/>
      <c r="S91" s="327" t="s">
        <v>33</v>
      </c>
      <c r="T91" s="331">
        <v>44256</v>
      </c>
      <c r="U91" s="292"/>
    </row>
    <row r="92" spans="1:21" ht="18.75">
      <c r="A92" s="401">
        <v>13</v>
      </c>
      <c r="B92" s="328" t="s">
        <v>170</v>
      </c>
      <c r="C92" s="274"/>
      <c r="D92" s="329">
        <v>34094</v>
      </c>
      <c r="E92" s="329" t="s">
        <v>25</v>
      </c>
      <c r="F92" s="283" t="s">
        <v>1001</v>
      </c>
      <c r="G92" s="927" t="s">
        <v>364</v>
      </c>
      <c r="H92" s="959" t="s">
        <v>860</v>
      </c>
      <c r="I92" s="959">
        <v>3</v>
      </c>
      <c r="J92" s="959" t="s">
        <v>1002</v>
      </c>
      <c r="K92" s="270"/>
      <c r="L92" s="331">
        <v>44743</v>
      </c>
      <c r="M92" s="331">
        <v>44743</v>
      </c>
      <c r="N92" s="264" t="s">
        <v>920</v>
      </c>
      <c r="O92" s="330" t="s">
        <v>899</v>
      </c>
      <c r="P92" s="270" t="s">
        <v>79</v>
      </c>
      <c r="Q92" s="270" t="s">
        <v>1002</v>
      </c>
      <c r="R92" s="278"/>
      <c r="S92" s="327" t="s">
        <v>33</v>
      </c>
      <c r="T92" s="270" t="s">
        <v>112</v>
      </c>
      <c r="U92" s="292"/>
    </row>
    <row r="93" spans="1:21" ht="18.75">
      <c r="A93" s="401">
        <v>14</v>
      </c>
      <c r="B93" s="328" t="s">
        <v>1003</v>
      </c>
      <c r="C93" s="274"/>
      <c r="D93" s="329" t="s">
        <v>1004</v>
      </c>
      <c r="E93" s="329" t="s">
        <v>25</v>
      </c>
      <c r="F93" s="960" t="s">
        <v>1001</v>
      </c>
      <c r="G93" s="927" t="s">
        <v>364</v>
      </c>
      <c r="H93" s="959" t="s">
        <v>860</v>
      </c>
      <c r="I93" s="959">
        <v>2</v>
      </c>
      <c r="J93" s="959">
        <v>2.41</v>
      </c>
      <c r="K93" s="270"/>
      <c r="L93" s="331">
        <v>44409</v>
      </c>
      <c r="M93" s="331">
        <v>44409</v>
      </c>
      <c r="N93" s="264" t="s">
        <v>920</v>
      </c>
      <c r="O93" s="330" t="s">
        <v>899</v>
      </c>
      <c r="P93" s="270" t="s">
        <v>71</v>
      </c>
      <c r="Q93" s="270" t="s">
        <v>1005</v>
      </c>
      <c r="R93" s="278"/>
      <c r="S93" s="327" t="s">
        <v>33</v>
      </c>
      <c r="T93" s="327" t="s">
        <v>799</v>
      </c>
      <c r="U93" s="292"/>
    </row>
    <row r="94" spans="1:21" ht="18.75">
      <c r="A94" s="401">
        <v>15</v>
      </c>
      <c r="B94" s="328" t="s">
        <v>1006</v>
      </c>
      <c r="C94" s="274"/>
      <c r="D94" s="329">
        <v>31705</v>
      </c>
      <c r="E94" s="329" t="s">
        <v>25</v>
      </c>
      <c r="F94" s="960" t="s">
        <v>907</v>
      </c>
      <c r="G94" s="927" t="s">
        <v>2308</v>
      </c>
      <c r="H94" s="959" t="s">
        <v>876</v>
      </c>
      <c r="I94" s="959">
        <v>4</v>
      </c>
      <c r="J94" s="959">
        <v>2.46</v>
      </c>
      <c r="K94" s="270"/>
      <c r="L94" s="331">
        <v>44743</v>
      </c>
      <c r="M94" s="331">
        <v>44743</v>
      </c>
      <c r="N94" s="264" t="s">
        <v>2307</v>
      </c>
      <c r="O94" s="330" t="s">
        <v>899</v>
      </c>
      <c r="P94" s="270" t="s">
        <v>79</v>
      </c>
      <c r="Q94" s="270" t="s">
        <v>438</v>
      </c>
      <c r="R94" s="314"/>
      <c r="S94" s="327" t="s">
        <v>33</v>
      </c>
      <c r="T94" s="327" t="s">
        <v>33</v>
      </c>
      <c r="U94" s="292"/>
    </row>
    <row r="95" spans="1:21" ht="18.75">
      <c r="A95" s="401">
        <v>16</v>
      </c>
      <c r="B95" s="328" t="s">
        <v>1007</v>
      </c>
      <c r="C95" s="274"/>
      <c r="D95" s="329">
        <v>35736</v>
      </c>
      <c r="E95" s="329" t="s">
        <v>25</v>
      </c>
      <c r="F95" s="283" t="s">
        <v>919</v>
      </c>
      <c r="G95" s="927" t="s">
        <v>364</v>
      </c>
      <c r="H95" s="959" t="s">
        <v>876</v>
      </c>
      <c r="I95" s="959">
        <v>3</v>
      </c>
      <c r="J95" s="959">
        <v>2.2599999999999998</v>
      </c>
      <c r="K95" s="270"/>
      <c r="L95" s="331">
        <v>44682</v>
      </c>
      <c r="M95" s="331">
        <v>44682</v>
      </c>
      <c r="N95" s="264" t="s">
        <v>920</v>
      </c>
      <c r="O95" s="330" t="s">
        <v>899</v>
      </c>
      <c r="P95" s="270" t="s">
        <v>71</v>
      </c>
      <c r="Q95" s="270" t="s">
        <v>441</v>
      </c>
      <c r="R95" s="278"/>
      <c r="S95" s="327" t="s">
        <v>33</v>
      </c>
      <c r="T95" s="270" t="s">
        <v>955</v>
      </c>
      <c r="U95" s="292"/>
    </row>
    <row r="96" spans="1:21" ht="18.75">
      <c r="A96" s="401">
        <v>17</v>
      </c>
      <c r="B96" s="328" t="s">
        <v>1008</v>
      </c>
      <c r="C96" s="274"/>
      <c r="D96" s="329">
        <v>35566</v>
      </c>
      <c r="E96" s="329" t="s">
        <v>25</v>
      </c>
      <c r="F96" s="283" t="s">
        <v>919</v>
      </c>
      <c r="G96" s="927" t="s">
        <v>364</v>
      </c>
      <c r="H96" s="959" t="s">
        <v>876</v>
      </c>
      <c r="I96" s="959">
        <v>3</v>
      </c>
      <c r="J96" s="959">
        <v>2.2599999999999998</v>
      </c>
      <c r="K96" s="270"/>
      <c r="L96" s="331">
        <v>44743</v>
      </c>
      <c r="M96" s="331">
        <v>44743</v>
      </c>
      <c r="N96" s="264" t="s">
        <v>920</v>
      </c>
      <c r="O96" s="330" t="s">
        <v>899</v>
      </c>
      <c r="P96" s="270" t="s">
        <v>71</v>
      </c>
      <c r="Q96" s="270" t="s">
        <v>441</v>
      </c>
      <c r="R96" s="278"/>
      <c r="S96" s="327" t="s">
        <v>33</v>
      </c>
      <c r="T96" s="270" t="s">
        <v>112</v>
      </c>
      <c r="U96" s="292"/>
    </row>
    <row r="97" spans="1:21" ht="18.75">
      <c r="A97" s="401">
        <v>18</v>
      </c>
      <c r="B97" s="328" t="s">
        <v>994</v>
      </c>
      <c r="C97" s="274"/>
      <c r="D97" s="329" t="s">
        <v>1009</v>
      </c>
      <c r="E97" s="329" t="s">
        <v>25</v>
      </c>
      <c r="F97" s="283" t="s">
        <v>923</v>
      </c>
      <c r="G97" s="927" t="s">
        <v>364</v>
      </c>
      <c r="H97" s="959" t="s">
        <v>876</v>
      </c>
      <c r="I97" s="959">
        <v>3</v>
      </c>
      <c r="J97" s="959">
        <v>2.2599999999999998</v>
      </c>
      <c r="K97" s="270"/>
      <c r="L97" s="331">
        <v>45200</v>
      </c>
      <c r="M97" s="331">
        <v>45200</v>
      </c>
      <c r="N97" s="264" t="s">
        <v>920</v>
      </c>
      <c r="O97" s="330" t="s">
        <v>899</v>
      </c>
      <c r="P97" s="270" t="s">
        <v>71</v>
      </c>
      <c r="Q97" s="270" t="s">
        <v>441</v>
      </c>
      <c r="R97" s="278"/>
      <c r="S97" s="327" t="s">
        <v>33</v>
      </c>
      <c r="T97" s="327" t="s">
        <v>57</v>
      </c>
      <c r="U97" s="292"/>
    </row>
    <row r="98" spans="1:21" ht="18.75">
      <c r="A98" s="401">
        <v>19</v>
      </c>
      <c r="B98" s="328" t="s">
        <v>1011</v>
      </c>
      <c r="C98" s="274"/>
      <c r="D98" s="329">
        <v>30507</v>
      </c>
      <c r="E98" s="329" t="s">
        <v>25</v>
      </c>
      <c r="F98" s="283" t="s">
        <v>923</v>
      </c>
      <c r="G98" s="927" t="s">
        <v>364</v>
      </c>
      <c r="H98" s="959" t="s">
        <v>876</v>
      </c>
      <c r="I98" s="959">
        <v>2</v>
      </c>
      <c r="J98" s="959">
        <v>2.06</v>
      </c>
      <c r="K98" s="270"/>
      <c r="L98" s="331">
        <v>44652</v>
      </c>
      <c r="M98" s="331">
        <v>44652</v>
      </c>
      <c r="N98" s="264" t="s">
        <v>920</v>
      </c>
      <c r="O98" s="330" t="s">
        <v>899</v>
      </c>
      <c r="P98" s="270" t="s">
        <v>90</v>
      </c>
      <c r="Q98" s="270" t="s">
        <v>1012</v>
      </c>
      <c r="R98" s="278"/>
      <c r="S98" s="327" t="s">
        <v>33</v>
      </c>
      <c r="T98" s="327" t="s">
        <v>113</v>
      </c>
      <c r="U98" s="292"/>
    </row>
    <row r="99" spans="1:21" ht="18.75">
      <c r="A99" s="401">
        <v>20</v>
      </c>
      <c r="B99" s="328" t="s">
        <v>1013</v>
      </c>
      <c r="C99" s="274"/>
      <c r="D99" s="329">
        <v>35709</v>
      </c>
      <c r="E99" s="329" t="s">
        <v>25</v>
      </c>
      <c r="F99" s="283" t="s">
        <v>923</v>
      </c>
      <c r="G99" s="927" t="s">
        <v>364</v>
      </c>
      <c r="H99" s="959" t="s">
        <v>876</v>
      </c>
      <c r="I99" s="959">
        <v>3</v>
      </c>
      <c r="J99" s="959">
        <v>2.2599999999999998</v>
      </c>
      <c r="K99" s="270"/>
      <c r="L99" s="331">
        <v>45017</v>
      </c>
      <c r="M99" s="331">
        <v>45017</v>
      </c>
      <c r="N99" s="264" t="s">
        <v>920</v>
      </c>
      <c r="O99" s="330" t="s">
        <v>899</v>
      </c>
      <c r="P99" s="270" t="s">
        <v>71</v>
      </c>
      <c r="Q99" s="270" t="s">
        <v>441</v>
      </c>
      <c r="R99" s="278"/>
      <c r="S99" s="327" t="s">
        <v>33</v>
      </c>
      <c r="T99" s="327" t="s">
        <v>903</v>
      </c>
      <c r="U99" s="292"/>
    </row>
    <row r="100" spans="1:21" ht="18.75">
      <c r="A100" s="401">
        <v>21</v>
      </c>
      <c r="B100" s="328" t="s">
        <v>1015</v>
      </c>
      <c r="C100" s="274"/>
      <c r="D100" s="329">
        <v>31569</v>
      </c>
      <c r="E100" s="329" t="s">
        <v>25</v>
      </c>
      <c r="F100" s="283" t="s">
        <v>1016</v>
      </c>
      <c r="G100" s="927" t="s">
        <v>364</v>
      </c>
      <c r="H100" s="959" t="s">
        <v>876</v>
      </c>
      <c r="I100" s="959">
        <v>3</v>
      </c>
      <c r="J100" s="959">
        <v>2.2599999999999998</v>
      </c>
      <c r="K100" s="270"/>
      <c r="L100" s="331">
        <v>45170</v>
      </c>
      <c r="M100" s="331">
        <v>45170</v>
      </c>
      <c r="N100" s="264" t="s">
        <v>920</v>
      </c>
      <c r="O100" s="330" t="s">
        <v>899</v>
      </c>
      <c r="P100" s="270" t="s">
        <v>71</v>
      </c>
      <c r="Q100" s="270" t="s">
        <v>441</v>
      </c>
      <c r="R100" s="278"/>
      <c r="S100" s="327" t="s">
        <v>33</v>
      </c>
      <c r="T100" s="327" t="s">
        <v>1017</v>
      </c>
      <c r="U100" s="292"/>
    </row>
    <row r="101" spans="1:21" s="420" customFormat="1" ht="18.75">
      <c r="A101" s="1588" t="s">
        <v>1018</v>
      </c>
      <c r="B101" s="1582"/>
      <c r="C101" s="1583"/>
      <c r="D101" s="833"/>
      <c r="E101" s="310"/>
      <c r="F101" s="310"/>
      <c r="G101" s="947"/>
      <c r="H101" s="948"/>
      <c r="I101" s="949"/>
      <c r="J101" s="944"/>
      <c r="K101" s="292"/>
      <c r="L101" s="292"/>
      <c r="M101" s="834"/>
      <c r="N101" s="310"/>
      <c r="O101" s="401"/>
      <c r="P101" s="401"/>
      <c r="Q101" s="401"/>
      <c r="R101" s="401"/>
      <c r="S101" s="401"/>
      <c r="T101" s="302"/>
      <c r="U101" s="292"/>
    </row>
    <row r="102" spans="1:21" ht="18.75">
      <c r="A102" s="961">
        <v>1</v>
      </c>
      <c r="B102" s="962" t="s">
        <v>1019</v>
      </c>
      <c r="C102" s="963"/>
      <c r="D102" s="964">
        <v>25570</v>
      </c>
      <c r="E102" s="333" t="s">
        <v>1020</v>
      </c>
      <c r="F102" s="332">
        <v>39322</v>
      </c>
      <c r="G102" s="965" t="s">
        <v>959</v>
      </c>
      <c r="H102" s="966" t="s">
        <v>860</v>
      </c>
      <c r="I102" s="966">
        <v>7</v>
      </c>
      <c r="J102" s="967">
        <f>3.96</f>
        <v>3.96</v>
      </c>
      <c r="K102" s="334"/>
      <c r="L102" s="968">
        <v>44105</v>
      </c>
      <c r="M102" s="968">
        <v>44105</v>
      </c>
      <c r="N102" s="334" t="s">
        <v>877</v>
      </c>
      <c r="O102" s="966" t="s">
        <v>899</v>
      </c>
      <c r="P102" s="966">
        <v>7</v>
      </c>
      <c r="Q102" s="967">
        <f>3.96</f>
        <v>3.96</v>
      </c>
      <c r="R102" s="334"/>
      <c r="S102" s="969" t="s">
        <v>858</v>
      </c>
      <c r="T102" s="968">
        <v>44105</v>
      </c>
      <c r="U102" s="292"/>
    </row>
    <row r="103" spans="1:21" ht="18.75">
      <c r="A103" s="961">
        <v>2</v>
      </c>
      <c r="B103" s="970" t="s">
        <v>1021</v>
      </c>
      <c r="C103" s="971"/>
      <c r="D103" s="972">
        <v>31147</v>
      </c>
      <c r="E103" s="333" t="s">
        <v>1022</v>
      </c>
      <c r="F103" s="332">
        <v>42541</v>
      </c>
      <c r="G103" s="965" t="s">
        <v>959</v>
      </c>
      <c r="H103" s="966" t="s">
        <v>876</v>
      </c>
      <c r="I103" s="966">
        <v>6</v>
      </c>
      <c r="J103" s="973">
        <f>2.86</f>
        <v>2.86</v>
      </c>
      <c r="K103" s="334"/>
      <c r="L103" s="968">
        <v>44713</v>
      </c>
      <c r="M103" s="968">
        <v>44713</v>
      </c>
      <c r="N103" s="334" t="s">
        <v>877</v>
      </c>
      <c r="O103" s="966" t="s">
        <v>899</v>
      </c>
      <c r="P103" s="966">
        <v>4</v>
      </c>
      <c r="Q103" s="973" t="s">
        <v>1023</v>
      </c>
      <c r="R103" s="334"/>
      <c r="S103" s="969" t="s">
        <v>858</v>
      </c>
      <c r="T103" s="968">
        <v>44713</v>
      </c>
      <c r="U103" s="292"/>
    </row>
    <row r="104" spans="1:21" ht="18.75">
      <c r="A104" s="961">
        <v>3</v>
      </c>
      <c r="B104" s="962" t="s">
        <v>1024</v>
      </c>
      <c r="C104" s="974"/>
      <c r="D104" s="964">
        <v>30617</v>
      </c>
      <c r="E104" s="333" t="s">
        <v>1022</v>
      </c>
      <c r="F104" s="332">
        <v>42541</v>
      </c>
      <c r="G104" s="927" t="s">
        <v>870</v>
      </c>
      <c r="H104" s="966" t="s">
        <v>876</v>
      </c>
      <c r="I104" s="367">
        <v>5</v>
      </c>
      <c r="J104" s="975">
        <f>2.66</f>
        <v>2.66</v>
      </c>
      <c r="K104" s="334"/>
      <c r="L104" s="976" t="s">
        <v>29</v>
      </c>
      <c r="M104" s="976" t="s">
        <v>29</v>
      </c>
      <c r="N104" s="334" t="s">
        <v>890</v>
      </c>
      <c r="O104" s="966" t="s">
        <v>899</v>
      </c>
      <c r="P104" s="367">
        <v>3</v>
      </c>
      <c r="Q104" s="975" t="s">
        <v>438</v>
      </c>
      <c r="R104" s="334"/>
      <c r="S104" s="969" t="s">
        <v>858</v>
      </c>
      <c r="T104" s="976" t="s">
        <v>29</v>
      </c>
      <c r="U104" s="292"/>
    </row>
    <row r="105" spans="1:21" ht="18.75">
      <c r="A105" s="961">
        <v>4</v>
      </c>
      <c r="B105" s="962" t="s">
        <v>1025</v>
      </c>
      <c r="C105" s="974"/>
      <c r="D105" s="964">
        <v>31146</v>
      </c>
      <c r="E105" s="333" t="s">
        <v>1022</v>
      </c>
      <c r="F105" s="332">
        <v>42541</v>
      </c>
      <c r="G105" s="927" t="s">
        <v>870</v>
      </c>
      <c r="H105" s="966" t="s">
        <v>876</v>
      </c>
      <c r="I105" s="367">
        <v>5</v>
      </c>
      <c r="J105" s="975">
        <v>2.66</v>
      </c>
      <c r="K105" s="334"/>
      <c r="L105" s="977" t="s">
        <v>874</v>
      </c>
      <c r="M105" s="977" t="s">
        <v>874</v>
      </c>
      <c r="N105" s="334" t="s">
        <v>890</v>
      </c>
      <c r="O105" s="966" t="s">
        <v>899</v>
      </c>
      <c r="P105" s="367">
        <v>3</v>
      </c>
      <c r="Q105" s="975" t="s">
        <v>438</v>
      </c>
      <c r="R105" s="334"/>
      <c r="S105" s="969" t="s">
        <v>858</v>
      </c>
      <c r="T105" s="976" t="s">
        <v>874</v>
      </c>
      <c r="U105" s="292"/>
    </row>
    <row r="106" spans="1:21" ht="18.75">
      <c r="A106" s="961">
        <v>5</v>
      </c>
      <c r="B106" s="962" t="s">
        <v>1026</v>
      </c>
      <c r="C106" s="974"/>
      <c r="D106" s="964">
        <v>32797</v>
      </c>
      <c r="E106" s="333" t="s">
        <v>1022</v>
      </c>
      <c r="F106" s="332">
        <v>42941</v>
      </c>
      <c r="G106" s="927" t="s">
        <v>870</v>
      </c>
      <c r="H106" s="966" t="s">
        <v>876</v>
      </c>
      <c r="I106" s="367">
        <v>5</v>
      </c>
      <c r="J106" s="975">
        <f>2.66</f>
        <v>2.66</v>
      </c>
      <c r="K106" s="334"/>
      <c r="L106" s="976" t="s">
        <v>304</v>
      </c>
      <c r="M106" s="976" t="s">
        <v>304</v>
      </c>
      <c r="N106" s="334" t="s">
        <v>890</v>
      </c>
      <c r="O106" s="966" t="s">
        <v>899</v>
      </c>
      <c r="P106" s="367">
        <v>3</v>
      </c>
      <c r="Q106" s="975" t="s">
        <v>438</v>
      </c>
      <c r="R106" s="334"/>
      <c r="S106" s="969" t="s">
        <v>858</v>
      </c>
      <c r="T106" s="976" t="s">
        <v>304</v>
      </c>
      <c r="U106" s="292"/>
    </row>
    <row r="107" spans="1:21" ht="18.75">
      <c r="A107" s="961">
        <v>6</v>
      </c>
      <c r="B107" s="962" t="s">
        <v>459</v>
      </c>
      <c r="C107" s="974"/>
      <c r="D107" s="964">
        <v>34540</v>
      </c>
      <c r="E107" s="333" t="s">
        <v>1022</v>
      </c>
      <c r="F107" s="332">
        <v>42941</v>
      </c>
      <c r="G107" s="927" t="s">
        <v>870</v>
      </c>
      <c r="H107" s="966" t="s">
        <v>876</v>
      </c>
      <c r="I107" s="367">
        <v>4</v>
      </c>
      <c r="J107" s="975">
        <v>2.46</v>
      </c>
      <c r="K107" s="334"/>
      <c r="L107" s="976" t="s">
        <v>903</v>
      </c>
      <c r="M107" s="976" t="s">
        <v>903</v>
      </c>
      <c r="N107" s="334" t="s">
        <v>890</v>
      </c>
      <c r="O107" s="966" t="s">
        <v>899</v>
      </c>
      <c r="P107" s="367">
        <v>3</v>
      </c>
      <c r="Q107" s="975" t="s">
        <v>438</v>
      </c>
      <c r="R107" s="334"/>
      <c r="S107" s="969" t="s">
        <v>858</v>
      </c>
      <c r="T107" s="976" t="s">
        <v>33</v>
      </c>
      <c r="U107" s="292"/>
    </row>
    <row r="108" spans="1:21" ht="18.75">
      <c r="A108" s="961">
        <v>7</v>
      </c>
      <c r="B108" s="962" t="s">
        <v>869</v>
      </c>
      <c r="C108" s="974"/>
      <c r="D108" s="964">
        <v>34034</v>
      </c>
      <c r="E108" s="333" t="s">
        <v>1022</v>
      </c>
      <c r="F108" s="332">
        <v>42941</v>
      </c>
      <c r="G108" s="927" t="s">
        <v>870</v>
      </c>
      <c r="H108" s="966" t="s">
        <v>876</v>
      </c>
      <c r="I108" s="367">
        <v>4</v>
      </c>
      <c r="J108" s="975" t="s">
        <v>978</v>
      </c>
      <c r="K108" s="334"/>
      <c r="L108" s="976" t="s">
        <v>911</v>
      </c>
      <c r="M108" s="976" t="s">
        <v>911</v>
      </c>
      <c r="N108" s="334" t="s">
        <v>890</v>
      </c>
      <c r="O108" s="966" t="s">
        <v>899</v>
      </c>
      <c r="P108" s="367">
        <v>3</v>
      </c>
      <c r="Q108" s="975" t="s">
        <v>438</v>
      </c>
      <c r="R108" s="334"/>
      <c r="S108" s="969" t="s">
        <v>858</v>
      </c>
      <c r="T108" s="976" t="s">
        <v>33</v>
      </c>
      <c r="U108" s="292"/>
    </row>
    <row r="109" spans="1:21" ht="18.75">
      <c r="A109" s="961">
        <v>8</v>
      </c>
      <c r="B109" s="962" t="s">
        <v>1027</v>
      </c>
      <c r="C109" s="974"/>
      <c r="D109" s="964">
        <v>33934</v>
      </c>
      <c r="E109" s="333" t="s">
        <v>1022</v>
      </c>
      <c r="F109" s="332">
        <v>44817</v>
      </c>
      <c r="G109" s="927" t="s">
        <v>870</v>
      </c>
      <c r="H109" s="966" t="s">
        <v>876</v>
      </c>
      <c r="I109" s="367">
        <v>3</v>
      </c>
      <c r="J109" s="975">
        <f t="shared" ref="J109:J110" si="15">2.26</f>
        <v>2.2599999999999998</v>
      </c>
      <c r="K109" s="334"/>
      <c r="L109" s="976" t="s">
        <v>231</v>
      </c>
      <c r="M109" s="976" t="s">
        <v>231</v>
      </c>
      <c r="N109" s="334" t="s">
        <v>970</v>
      </c>
      <c r="O109" s="966" t="s">
        <v>899</v>
      </c>
      <c r="P109" s="367">
        <v>2</v>
      </c>
      <c r="Q109" s="975" t="s">
        <v>441</v>
      </c>
      <c r="R109" s="334"/>
      <c r="S109" s="969" t="s">
        <v>858</v>
      </c>
      <c r="T109" s="976" t="s">
        <v>231</v>
      </c>
      <c r="U109" s="292"/>
    </row>
    <row r="110" spans="1:21" ht="18.75">
      <c r="A110" s="961">
        <v>9</v>
      </c>
      <c r="B110" s="962" t="s">
        <v>1028</v>
      </c>
      <c r="C110" s="974"/>
      <c r="D110" s="964">
        <v>31798</v>
      </c>
      <c r="E110" s="333" t="s">
        <v>1022</v>
      </c>
      <c r="F110" s="332">
        <v>42941</v>
      </c>
      <c r="G110" s="927" t="s">
        <v>870</v>
      </c>
      <c r="H110" s="966" t="s">
        <v>876</v>
      </c>
      <c r="I110" s="367">
        <v>3</v>
      </c>
      <c r="J110" s="975">
        <f t="shared" si="15"/>
        <v>2.2599999999999998</v>
      </c>
      <c r="K110" s="334"/>
      <c r="L110" s="976" t="s">
        <v>231</v>
      </c>
      <c r="M110" s="976" t="s">
        <v>231</v>
      </c>
      <c r="N110" s="334" t="s">
        <v>970</v>
      </c>
      <c r="O110" s="966" t="s">
        <v>899</v>
      </c>
      <c r="P110" s="367">
        <v>2</v>
      </c>
      <c r="Q110" s="975" t="s">
        <v>441</v>
      </c>
      <c r="R110" s="334"/>
      <c r="S110" s="969" t="s">
        <v>858</v>
      </c>
      <c r="T110" s="976" t="s">
        <v>231</v>
      </c>
      <c r="U110" s="292"/>
    </row>
    <row r="111" spans="1:21" ht="18.75">
      <c r="A111" s="961">
        <v>10</v>
      </c>
      <c r="B111" s="962" t="s">
        <v>170</v>
      </c>
      <c r="C111" s="974"/>
      <c r="D111" s="964">
        <v>34651</v>
      </c>
      <c r="E111" s="333" t="s">
        <v>1022</v>
      </c>
      <c r="F111" s="332">
        <v>42941</v>
      </c>
      <c r="G111" s="927" t="s">
        <v>870</v>
      </c>
      <c r="H111" s="966" t="s">
        <v>876</v>
      </c>
      <c r="I111" s="367">
        <v>4</v>
      </c>
      <c r="J111" s="975" t="s">
        <v>978</v>
      </c>
      <c r="K111" s="334"/>
      <c r="L111" s="976" t="s">
        <v>874</v>
      </c>
      <c r="M111" s="976" t="s">
        <v>874</v>
      </c>
      <c r="N111" s="334" t="s">
        <v>890</v>
      </c>
      <c r="O111" s="966" t="s">
        <v>899</v>
      </c>
      <c r="P111" s="367">
        <v>3</v>
      </c>
      <c r="Q111" s="975" t="s">
        <v>438</v>
      </c>
      <c r="R111" s="334"/>
      <c r="S111" s="969" t="s">
        <v>858</v>
      </c>
      <c r="T111" s="976" t="s">
        <v>33</v>
      </c>
      <c r="U111" s="292"/>
    </row>
    <row r="112" spans="1:21" ht="18.75">
      <c r="A112" s="961">
        <v>11</v>
      </c>
      <c r="B112" s="962" t="s">
        <v>1029</v>
      </c>
      <c r="C112" s="974"/>
      <c r="D112" s="964">
        <v>31088</v>
      </c>
      <c r="E112" s="333" t="s">
        <v>1022</v>
      </c>
      <c r="F112" s="332">
        <v>42941</v>
      </c>
      <c r="G112" s="927" t="s">
        <v>870</v>
      </c>
      <c r="H112" s="966" t="s">
        <v>876</v>
      </c>
      <c r="I112" s="367">
        <v>5</v>
      </c>
      <c r="J112" s="975">
        <f>2.66</f>
        <v>2.66</v>
      </c>
      <c r="K112" s="334"/>
      <c r="L112" s="976" t="s">
        <v>1030</v>
      </c>
      <c r="M112" s="976" t="s">
        <v>1030</v>
      </c>
      <c r="N112" s="334" t="s">
        <v>890</v>
      </c>
      <c r="O112" s="966" t="s">
        <v>899</v>
      </c>
      <c r="P112" s="367">
        <v>3</v>
      </c>
      <c r="Q112" s="975" t="s">
        <v>438</v>
      </c>
      <c r="R112" s="334"/>
      <c r="S112" s="969" t="s">
        <v>858</v>
      </c>
      <c r="T112" s="976" t="s">
        <v>1030</v>
      </c>
      <c r="U112" s="292"/>
    </row>
    <row r="113" spans="1:21" ht="18.75">
      <c r="A113" s="961">
        <v>12</v>
      </c>
      <c r="B113" s="962" t="s">
        <v>1031</v>
      </c>
      <c r="C113" s="974"/>
      <c r="D113" s="964">
        <v>30614</v>
      </c>
      <c r="E113" s="333" t="s">
        <v>1022</v>
      </c>
      <c r="F113" s="332">
        <v>44393</v>
      </c>
      <c r="G113" s="927" t="s">
        <v>239</v>
      </c>
      <c r="H113" s="966" t="s">
        <v>876</v>
      </c>
      <c r="I113" s="367">
        <v>3</v>
      </c>
      <c r="J113" s="975">
        <v>2.2599999999999998</v>
      </c>
      <c r="K113" s="334"/>
      <c r="L113" s="976" t="s">
        <v>903</v>
      </c>
      <c r="M113" s="976" t="s">
        <v>903</v>
      </c>
      <c r="N113" s="334" t="s">
        <v>1032</v>
      </c>
      <c r="O113" s="966" t="s">
        <v>899</v>
      </c>
      <c r="P113" s="367">
        <v>2</v>
      </c>
      <c r="Q113" s="975" t="s">
        <v>441</v>
      </c>
      <c r="R113" s="334"/>
      <c r="S113" s="969" t="s">
        <v>858</v>
      </c>
      <c r="T113" s="976" t="s">
        <v>903</v>
      </c>
      <c r="U113" s="292"/>
    </row>
    <row r="114" spans="1:21" ht="18.75">
      <c r="A114" s="961">
        <v>13</v>
      </c>
      <c r="B114" s="962" t="s">
        <v>1033</v>
      </c>
      <c r="C114" s="974"/>
      <c r="D114" s="978" t="s">
        <v>1034</v>
      </c>
      <c r="E114" s="333" t="s">
        <v>1020</v>
      </c>
      <c r="F114" s="332">
        <v>43661</v>
      </c>
      <c r="G114" s="927" t="s">
        <v>239</v>
      </c>
      <c r="H114" s="966" t="s">
        <v>860</v>
      </c>
      <c r="I114" s="367">
        <v>1</v>
      </c>
      <c r="J114" s="975">
        <f>2.1</f>
        <v>2.1</v>
      </c>
      <c r="K114" s="334"/>
      <c r="L114" s="976" t="s">
        <v>758</v>
      </c>
      <c r="M114" s="976" t="s">
        <v>758</v>
      </c>
      <c r="N114" s="334" t="s">
        <v>1035</v>
      </c>
      <c r="O114" s="966" t="s">
        <v>899</v>
      </c>
      <c r="P114" s="367">
        <v>1</v>
      </c>
      <c r="Q114" s="975">
        <f>2.1</f>
        <v>2.1</v>
      </c>
      <c r="R114" s="334"/>
      <c r="S114" s="969" t="s">
        <v>858</v>
      </c>
      <c r="T114" s="976" t="s">
        <v>758</v>
      </c>
      <c r="U114" s="292"/>
    </row>
    <row r="115" spans="1:21" ht="18.75">
      <c r="A115" s="961">
        <v>14</v>
      </c>
      <c r="B115" s="962" t="s">
        <v>1036</v>
      </c>
      <c r="C115" s="974"/>
      <c r="D115" s="978" t="s">
        <v>1037</v>
      </c>
      <c r="E115" s="333" t="s">
        <v>1022</v>
      </c>
      <c r="F115" s="332">
        <v>42941</v>
      </c>
      <c r="G115" s="927" t="s">
        <v>870</v>
      </c>
      <c r="H115" s="966" t="s">
        <v>876</v>
      </c>
      <c r="I115" s="367">
        <v>4</v>
      </c>
      <c r="J115" s="975">
        <f>2.46</f>
        <v>2.46</v>
      </c>
      <c r="K115" s="334"/>
      <c r="L115" s="976" t="s">
        <v>275</v>
      </c>
      <c r="M115" s="976" t="s">
        <v>275</v>
      </c>
      <c r="N115" s="334" t="s">
        <v>890</v>
      </c>
      <c r="O115" s="966" t="s">
        <v>899</v>
      </c>
      <c r="P115" s="367">
        <v>3</v>
      </c>
      <c r="Q115" s="975" t="s">
        <v>438</v>
      </c>
      <c r="R115" s="334"/>
      <c r="S115" s="969" t="s">
        <v>858</v>
      </c>
      <c r="T115" s="976" t="s">
        <v>33</v>
      </c>
      <c r="U115" s="292"/>
    </row>
    <row r="116" spans="1:21" s="420" customFormat="1" ht="18.75">
      <c r="A116" s="1588" t="s">
        <v>1038</v>
      </c>
      <c r="B116" s="1582"/>
      <c r="C116" s="1583"/>
      <c r="D116" s="833"/>
      <c r="E116" s="310"/>
      <c r="F116" s="310"/>
      <c r="G116" s="947"/>
      <c r="H116" s="948"/>
      <c r="I116" s="949"/>
      <c r="J116" s="944"/>
      <c r="K116" s="292"/>
      <c r="L116" s="292"/>
      <c r="M116" s="834"/>
      <c r="N116" s="310"/>
      <c r="O116" s="401"/>
      <c r="P116" s="401"/>
      <c r="Q116" s="401"/>
      <c r="R116" s="401"/>
      <c r="S116" s="401"/>
      <c r="T116" s="302"/>
      <c r="U116" s="292"/>
    </row>
    <row r="117" spans="1:21" ht="18.75">
      <c r="A117" s="401"/>
      <c r="B117" s="938" t="s">
        <v>850</v>
      </c>
      <c r="C117" s="310"/>
      <c r="D117" s="833"/>
      <c r="E117" s="310"/>
      <c r="F117" s="310"/>
      <c r="G117" s="947"/>
      <c r="H117" s="948"/>
      <c r="I117" s="949"/>
      <c r="J117" s="944"/>
      <c r="K117" s="292"/>
      <c r="L117" s="292"/>
      <c r="M117" s="834"/>
      <c r="N117" s="310"/>
      <c r="O117" s="401"/>
      <c r="P117" s="401"/>
      <c r="Q117" s="401"/>
      <c r="R117" s="401"/>
      <c r="S117" s="401"/>
      <c r="T117" s="302"/>
      <c r="U117" s="292"/>
    </row>
    <row r="118" spans="1:21" ht="38.25">
      <c r="A118" s="264">
        <v>1</v>
      </c>
      <c r="B118" s="278" t="s">
        <v>1039</v>
      </c>
      <c r="C118" s="266"/>
      <c r="D118" s="260">
        <v>29502</v>
      </c>
      <c r="E118" s="264" t="s">
        <v>1040</v>
      </c>
      <c r="F118" s="260">
        <v>44858</v>
      </c>
      <c r="G118" s="853" t="s">
        <v>854</v>
      </c>
      <c r="H118" s="333" t="s">
        <v>855</v>
      </c>
      <c r="I118" s="333">
        <v>7</v>
      </c>
      <c r="J118" s="333">
        <v>4.32</v>
      </c>
      <c r="K118" s="270"/>
      <c r="L118" s="264" t="s">
        <v>57</v>
      </c>
      <c r="M118" s="264" t="s">
        <v>57</v>
      </c>
      <c r="N118" s="264" t="s">
        <v>956</v>
      </c>
      <c r="O118" s="334" t="s">
        <v>895</v>
      </c>
      <c r="P118" s="264">
        <v>7</v>
      </c>
      <c r="Q118" s="264">
        <v>4.32</v>
      </c>
      <c r="R118" s="270"/>
      <c r="S118" s="334" t="s">
        <v>858</v>
      </c>
      <c r="T118" s="333" t="s">
        <v>57</v>
      </c>
      <c r="U118" s="264"/>
    </row>
    <row r="119" spans="1:21" ht="25.5">
      <c r="A119" s="264">
        <v>2</v>
      </c>
      <c r="B119" s="278" t="s">
        <v>1041</v>
      </c>
      <c r="C119" s="274"/>
      <c r="D119" s="260" t="s">
        <v>1042</v>
      </c>
      <c r="E119" s="264" t="s">
        <v>1043</v>
      </c>
      <c r="F119" s="260" t="s">
        <v>1044</v>
      </c>
      <c r="G119" s="853" t="s">
        <v>942</v>
      </c>
      <c r="H119" s="333" t="s">
        <v>855</v>
      </c>
      <c r="I119" s="333">
        <v>8</v>
      </c>
      <c r="J119" s="333">
        <v>4.6500000000000004</v>
      </c>
      <c r="K119" s="270"/>
      <c r="L119" s="264" t="s">
        <v>278</v>
      </c>
      <c r="M119" s="264" t="s">
        <v>278</v>
      </c>
      <c r="N119" s="264" t="s">
        <v>1045</v>
      </c>
      <c r="O119" s="334" t="s">
        <v>895</v>
      </c>
      <c r="P119" s="264">
        <v>8</v>
      </c>
      <c r="Q119" s="264">
        <v>4.6500000000000004</v>
      </c>
      <c r="R119" s="270"/>
      <c r="S119" s="334" t="s">
        <v>858</v>
      </c>
      <c r="T119" s="333" t="s">
        <v>278</v>
      </c>
      <c r="U119" s="264"/>
    </row>
    <row r="120" spans="1:21" ht="18.75">
      <c r="A120" s="401"/>
      <c r="B120" s="938" t="s">
        <v>859</v>
      </c>
      <c r="C120" s="310"/>
      <c r="D120" s="833"/>
      <c r="E120" s="310"/>
      <c r="F120" s="310"/>
      <c r="G120" s="947"/>
      <c r="H120" s="948"/>
      <c r="I120" s="949"/>
      <c r="J120" s="944"/>
      <c r="K120" s="292"/>
      <c r="L120" s="292"/>
      <c r="M120" s="834"/>
      <c r="N120" s="310"/>
      <c r="O120" s="401"/>
      <c r="P120" s="401"/>
      <c r="Q120" s="401"/>
      <c r="R120" s="401"/>
      <c r="S120" s="401"/>
      <c r="T120" s="302"/>
      <c r="U120" s="292"/>
    </row>
    <row r="121" spans="1:21" ht="25.5">
      <c r="A121" s="401">
        <v>1</v>
      </c>
      <c r="B121" s="335" t="s">
        <v>1046</v>
      </c>
      <c r="C121" s="274"/>
      <c r="D121" s="260">
        <v>29331</v>
      </c>
      <c r="E121" s="264" t="s">
        <v>1043</v>
      </c>
      <c r="F121" s="260">
        <v>42541</v>
      </c>
      <c r="G121" s="853" t="s">
        <v>2309</v>
      </c>
      <c r="H121" s="333" t="s">
        <v>876</v>
      </c>
      <c r="I121" s="333">
        <v>6</v>
      </c>
      <c r="J121" s="333">
        <v>2.86</v>
      </c>
      <c r="K121" s="270"/>
      <c r="L121" s="336" t="s">
        <v>38</v>
      </c>
      <c r="M121" s="336" t="s">
        <v>38</v>
      </c>
      <c r="N121" s="333" t="s">
        <v>898</v>
      </c>
      <c r="O121" s="334" t="s">
        <v>899</v>
      </c>
      <c r="P121" s="264">
        <v>4</v>
      </c>
      <c r="Q121" s="264">
        <v>3.03</v>
      </c>
      <c r="R121" s="278"/>
      <c r="S121" s="334" t="s">
        <v>858</v>
      </c>
      <c r="T121" s="337" t="s">
        <v>38</v>
      </c>
      <c r="U121" s="270"/>
    </row>
    <row r="122" spans="1:21" ht="25.5">
      <c r="A122" s="401">
        <v>2</v>
      </c>
      <c r="B122" s="335" t="s">
        <v>1047</v>
      </c>
      <c r="C122" s="274"/>
      <c r="D122" s="260">
        <v>31168</v>
      </c>
      <c r="E122" s="264" t="s">
        <v>1043</v>
      </c>
      <c r="F122" s="260">
        <v>42941</v>
      </c>
      <c r="G122" s="927" t="s">
        <v>870</v>
      </c>
      <c r="H122" s="333" t="s">
        <v>876</v>
      </c>
      <c r="I122" s="333">
        <v>5</v>
      </c>
      <c r="J122" s="333">
        <v>2.66</v>
      </c>
      <c r="K122" s="270"/>
      <c r="L122" s="260" t="s">
        <v>231</v>
      </c>
      <c r="M122" s="260" t="s">
        <v>231</v>
      </c>
      <c r="N122" s="333" t="s">
        <v>890</v>
      </c>
      <c r="O122" s="334" t="s">
        <v>899</v>
      </c>
      <c r="P122" s="270" t="s">
        <v>79</v>
      </c>
      <c r="Q122" s="270" t="s">
        <v>1002</v>
      </c>
      <c r="R122" s="270"/>
      <c r="S122" s="334" t="s">
        <v>858</v>
      </c>
      <c r="T122" s="332" t="s">
        <v>231</v>
      </c>
      <c r="U122" s="264"/>
    </row>
    <row r="123" spans="1:21" ht="25.5">
      <c r="A123" s="401">
        <v>3</v>
      </c>
      <c r="B123" s="335" t="s">
        <v>882</v>
      </c>
      <c r="C123" s="274"/>
      <c r="D123" s="260">
        <v>30858</v>
      </c>
      <c r="E123" s="264" t="s">
        <v>1043</v>
      </c>
      <c r="F123" s="260">
        <v>42853</v>
      </c>
      <c r="G123" s="927" t="s">
        <v>870</v>
      </c>
      <c r="H123" s="333" t="s">
        <v>876</v>
      </c>
      <c r="I123" s="333">
        <v>3</v>
      </c>
      <c r="J123" s="333">
        <v>2.2599999999999998</v>
      </c>
      <c r="K123" s="270"/>
      <c r="L123" s="260" t="s">
        <v>523</v>
      </c>
      <c r="M123" s="260" t="s">
        <v>523</v>
      </c>
      <c r="N123" s="333" t="s">
        <v>890</v>
      </c>
      <c r="O123" s="334" t="s">
        <v>899</v>
      </c>
      <c r="P123" s="270" t="s">
        <v>71</v>
      </c>
      <c r="Q123" s="270" t="s">
        <v>1005</v>
      </c>
      <c r="R123" s="270"/>
      <c r="S123" s="334" t="s">
        <v>858</v>
      </c>
      <c r="T123" s="332" t="s">
        <v>523</v>
      </c>
      <c r="U123" s="264"/>
    </row>
    <row r="124" spans="1:21" ht="25.5">
      <c r="A124" s="401">
        <v>4</v>
      </c>
      <c r="B124" s="335" t="s">
        <v>921</v>
      </c>
      <c r="C124" s="274"/>
      <c r="D124" s="260">
        <v>33183</v>
      </c>
      <c r="E124" s="264" t="s">
        <v>1043</v>
      </c>
      <c r="F124" s="260">
        <v>44393</v>
      </c>
      <c r="G124" s="927" t="s">
        <v>288</v>
      </c>
      <c r="H124" s="333" t="s">
        <v>876</v>
      </c>
      <c r="I124" s="333">
        <v>3</v>
      </c>
      <c r="J124" s="333">
        <v>2.2599999999999998</v>
      </c>
      <c r="K124" s="270"/>
      <c r="L124" s="260" t="s">
        <v>231</v>
      </c>
      <c r="M124" s="260" t="s">
        <v>231</v>
      </c>
      <c r="N124" s="333" t="s">
        <v>873</v>
      </c>
      <c r="O124" s="334" t="s">
        <v>899</v>
      </c>
      <c r="P124" s="270" t="s">
        <v>71</v>
      </c>
      <c r="Q124" s="270" t="s">
        <v>1005</v>
      </c>
      <c r="R124" s="270"/>
      <c r="S124" s="334" t="s">
        <v>858</v>
      </c>
      <c r="T124" s="332" t="s">
        <v>231</v>
      </c>
      <c r="U124" s="264"/>
    </row>
    <row r="125" spans="1:21" ht="25.5">
      <c r="A125" s="401">
        <v>5</v>
      </c>
      <c r="B125" s="335" t="s">
        <v>1048</v>
      </c>
      <c r="C125" s="274"/>
      <c r="D125" s="260">
        <v>34143</v>
      </c>
      <c r="E125" s="264" t="s">
        <v>1043</v>
      </c>
      <c r="F125" s="260">
        <v>43098</v>
      </c>
      <c r="G125" s="927" t="s">
        <v>883</v>
      </c>
      <c r="H125" s="333" t="s">
        <v>876</v>
      </c>
      <c r="I125" s="333">
        <v>5</v>
      </c>
      <c r="J125" s="333">
        <v>2.66</v>
      </c>
      <c r="K125" s="270"/>
      <c r="L125" s="260" t="s">
        <v>874</v>
      </c>
      <c r="M125" s="260" t="s">
        <v>874</v>
      </c>
      <c r="N125" s="333" t="s">
        <v>884</v>
      </c>
      <c r="O125" s="334" t="s">
        <v>899</v>
      </c>
      <c r="P125" s="270" t="s">
        <v>79</v>
      </c>
      <c r="Q125" s="270" t="s">
        <v>1002</v>
      </c>
      <c r="R125" s="274"/>
      <c r="S125" s="334" t="s">
        <v>858</v>
      </c>
      <c r="T125" s="332" t="s">
        <v>874</v>
      </c>
      <c r="U125" s="264"/>
    </row>
    <row r="126" spans="1:21" ht="25.5">
      <c r="A126" s="401">
        <v>6</v>
      </c>
      <c r="B126" s="278" t="s">
        <v>1049</v>
      </c>
      <c r="C126" s="274"/>
      <c r="D126" s="260">
        <v>32542</v>
      </c>
      <c r="E126" s="264" t="s">
        <v>1043</v>
      </c>
      <c r="F126" s="260">
        <v>44393</v>
      </c>
      <c r="G126" s="979" t="s">
        <v>288</v>
      </c>
      <c r="H126" s="333" t="s">
        <v>876</v>
      </c>
      <c r="I126" s="333">
        <v>4</v>
      </c>
      <c r="J126" s="333">
        <v>2.46</v>
      </c>
      <c r="K126" s="270"/>
      <c r="L126" s="336" t="s">
        <v>112</v>
      </c>
      <c r="M126" s="336" t="s">
        <v>112</v>
      </c>
      <c r="N126" s="333" t="s">
        <v>873</v>
      </c>
      <c r="O126" s="334" t="s">
        <v>899</v>
      </c>
      <c r="P126" s="270" t="s">
        <v>79</v>
      </c>
      <c r="Q126" s="270" t="s">
        <v>1002</v>
      </c>
      <c r="R126" s="274"/>
      <c r="S126" s="334" t="s">
        <v>858</v>
      </c>
      <c r="T126" s="334" t="s">
        <v>33</v>
      </c>
      <c r="U126" s="264"/>
    </row>
    <row r="127" spans="1:21" ht="25.5">
      <c r="A127" s="401">
        <v>7</v>
      </c>
      <c r="B127" s="278" t="s">
        <v>933</v>
      </c>
      <c r="C127" s="274"/>
      <c r="D127" s="260">
        <v>32970</v>
      </c>
      <c r="E127" s="264" t="s">
        <v>1043</v>
      </c>
      <c r="F127" s="260">
        <v>44393</v>
      </c>
      <c r="G127" s="979" t="s">
        <v>288</v>
      </c>
      <c r="H127" s="333" t="s">
        <v>876</v>
      </c>
      <c r="I127" s="333">
        <v>3</v>
      </c>
      <c r="J127" s="333">
        <v>2.2599999999999998</v>
      </c>
      <c r="K127" s="270"/>
      <c r="L127" s="264" t="s">
        <v>955</v>
      </c>
      <c r="M127" s="264" t="s">
        <v>955</v>
      </c>
      <c r="N127" s="333" t="s">
        <v>873</v>
      </c>
      <c r="O127" s="334" t="s">
        <v>899</v>
      </c>
      <c r="P127" s="270" t="s">
        <v>71</v>
      </c>
      <c r="Q127" s="270" t="s">
        <v>1005</v>
      </c>
      <c r="R127" s="274"/>
      <c r="S127" s="334" t="s">
        <v>858</v>
      </c>
      <c r="T127" s="333" t="s">
        <v>955</v>
      </c>
      <c r="U127" s="264"/>
    </row>
    <row r="128" spans="1:21" ht="25.5">
      <c r="A128" s="401">
        <v>8</v>
      </c>
      <c r="B128" s="273" t="s">
        <v>1050</v>
      </c>
      <c r="C128" s="274"/>
      <c r="D128" s="260">
        <v>34057</v>
      </c>
      <c r="E128" s="264" t="s">
        <v>1051</v>
      </c>
      <c r="F128" s="260">
        <v>44817</v>
      </c>
      <c r="G128" s="927" t="s">
        <v>288</v>
      </c>
      <c r="H128" s="333" t="s">
        <v>876</v>
      </c>
      <c r="I128" s="333">
        <v>3</v>
      </c>
      <c r="J128" s="333">
        <v>2.2599999999999998</v>
      </c>
      <c r="K128" s="270"/>
      <c r="L128" s="260" t="s">
        <v>231</v>
      </c>
      <c r="M128" s="260" t="s">
        <v>231</v>
      </c>
      <c r="N128" s="333" t="s">
        <v>873</v>
      </c>
      <c r="O128" s="334" t="s">
        <v>899</v>
      </c>
      <c r="P128" s="270" t="s">
        <v>71</v>
      </c>
      <c r="Q128" s="270" t="s">
        <v>1005</v>
      </c>
      <c r="R128" s="274"/>
      <c r="S128" s="334" t="s">
        <v>858</v>
      </c>
      <c r="T128" s="332" t="s">
        <v>231</v>
      </c>
      <c r="U128" s="264"/>
    </row>
    <row r="129" spans="1:21" ht="25.5">
      <c r="A129" s="401">
        <v>9</v>
      </c>
      <c r="B129" s="273" t="s">
        <v>1052</v>
      </c>
      <c r="C129" s="274"/>
      <c r="D129" s="260">
        <v>33822</v>
      </c>
      <c r="E129" s="264" t="s">
        <v>1043</v>
      </c>
      <c r="F129" s="260">
        <v>44393</v>
      </c>
      <c r="G129" s="927" t="s">
        <v>288</v>
      </c>
      <c r="H129" s="333" t="s">
        <v>876</v>
      </c>
      <c r="I129" s="333">
        <v>4</v>
      </c>
      <c r="J129" s="333">
        <v>2.46</v>
      </c>
      <c r="K129" s="270"/>
      <c r="L129" s="260" t="s">
        <v>231</v>
      </c>
      <c r="M129" s="260" t="s">
        <v>231</v>
      </c>
      <c r="N129" s="333" t="s">
        <v>873</v>
      </c>
      <c r="O129" s="334" t="s">
        <v>899</v>
      </c>
      <c r="P129" s="270" t="s">
        <v>79</v>
      </c>
      <c r="Q129" s="270" t="s">
        <v>1002</v>
      </c>
      <c r="R129" s="270"/>
      <c r="S129" s="334" t="s">
        <v>858</v>
      </c>
      <c r="T129" s="334" t="s">
        <v>33</v>
      </c>
      <c r="U129" s="264"/>
    </row>
    <row r="130" spans="1:21" ht="25.5">
      <c r="A130" s="401">
        <v>10</v>
      </c>
      <c r="B130" s="335" t="s">
        <v>1053</v>
      </c>
      <c r="C130" s="274"/>
      <c r="D130" s="260">
        <v>32070</v>
      </c>
      <c r="E130" s="264" t="s">
        <v>1043</v>
      </c>
      <c r="F130" s="260">
        <v>42853</v>
      </c>
      <c r="G130" s="965" t="s">
        <v>959</v>
      </c>
      <c r="H130" s="333" t="s">
        <v>860</v>
      </c>
      <c r="I130" s="333">
        <v>3</v>
      </c>
      <c r="J130" s="333">
        <v>2.72</v>
      </c>
      <c r="K130" s="270"/>
      <c r="L130" s="264" t="s">
        <v>293</v>
      </c>
      <c r="M130" s="264" t="s">
        <v>293</v>
      </c>
      <c r="N130" s="333" t="s">
        <v>898</v>
      </c>
      <c r="O130" s="334" t="s">
        <v>899</v>
      </c>
      <c r="P130" s="264">
        <v>3</v>
      </c>
      <c r="Q130" s="264">
        <v>2.72</v>
      </c>
      <c r="R130" s="278"/>
      <c r="S130" s="334" t="s">
        <v>858</v>
      </c>
      <c r="T130" s="333" t="s">
        <v>293</v>
      </c>
      <c r="U130" s="270"/>
    </row>
    <row r="131" spans="1:21" ht="25.5">
      <c r="A131" s="401">
        <v>11</v>
      </c>
      <c r="B131" s="335" t="s">
        <v>1054</v>
      </c>
      <c r="C131" s="274"/>
      <c r="D131" s="260">
        <v>30628</v>
      </c>
      <c r="E131" s="264" t="s">
        <v>1043</v>
      </c>
      <c r="F131" s="260">
        <v>42541</v>
      </c>
      <c r="G131" s="965" t="s">
        <v>959</v>
      </c>
      <c r="H131" s="333" t="s">
        <v>860</v>
      </c>
      <c r="I131" s="333">
        <v>3</v>
      </c>
      <c r="J131" s="333">
        <v>2.72</v>
      </c>
      <c r="K131" s="270"/>
      <c r="L131" s="264" t="s">
        <v>293</v>
      </c>
      <c r="M131" s="264" t="s">
        <v>293</v>
      </c>
      <c r="N131" s="333" t="s">
        <v>898</v>
      </c>
      <c r="O131" s="334" t="s">
        <v>899</v>
      </c>
      <c r="P131" s="264">
        <v>3</v>
      </c>
      <c r="Q131" s="264">
        <v>2.72</v>
      </c>
      <c r="R131" s="270"/>
      <c r="S131" s="334" t="s">
        <v>858</v>
      </c>
      <c r="T131" s="333" t="s">
        <v>293</v>
      </c>
      <c r="U131" s="264"/>
    </row>
    <row r="132" spans="1:21">
      <c r="A132" s="401">
        <v>12</v>
      </c>
      <c r="B132" s="278" t="s">
        <v>1055</v>
      </c>
      <c r="C132" s="274"/>
      <c r="D132" s="260">
        <v>33867</v>
      </c>
      <c r="E132" s="264" t="s">
        <v>938</v>
      </c>
      <c r="F132" s="260">
        <v>41460</v>
      </c>
      <c r="G132" s="927" t="s">
        <v>288</v>
      </c>
      <c r="H132" s="333" t="s">
        <v>860</v>
      </c>
      <c r="I132" s="333">
        <v>2</v>
      </c>
      <c r="J132" s="930">
        <v>2.41</v>
      </c>
      <c r="K132" s="270"/>
      <c r="L132" s="260" t="s">
        <v>244</v>
      </c>
      <c r="M132" s="260" t="s">
        <v>244</v>
      </c>
      <c r="N132" s="333" t="s">
        <v>873</v>
      </c>
      <c r="O132" s="334" t="s">
        <v>899</v>
      </c>
      <c r="P132" s="264">
        <v>2</v>
      </c>
      <c r="Q132" s="284">
        <v>2.41</v>
      </c>
      <c r="R132" s="274"/>
      <c r="S132" s="334" t="s">
        <v>858</v>
      </c>
      <c r="T132" s="332" t="s">
        <v>244</v>
      </c>
      <c r="U132" s="264"/>
    </row>
    <row r="133" spans="1:21" ht="25.5">
      <c r="A133" s="401">
        <v>13</v>
      </c>
      <c r="B133" s="278" t="s">
        <v>1056</v>
      </c>
      <c r="C133" s="274"/>
      <c r="D133" s="260">
        <v>33772</v>
      </c>
      <c r="E133" s="264" t="s">
        <v>1051</v>
      </c>
      <c r="F133" s="260" t="s">
        <v>1057</v>
      </c>
      <c r="G133" s="853" t="s">
        <v>959</v>
      </c>
      <c r="H133" s="333" t="s">
        <v>860</v>
      </c>
      <c r="I133" s="333">
        <v>3</v>
      </c>
      <c r="J133" s="333">
        <v>2.72</v>
      </c>
      <c r="K133" s="270"/>
      <c r="L133" s="260" t="s">
        <v>293</v>
      </c>
      <c r="M133" s="260" t="s">
        <v>293</v>
      </c>
      <c r="N133" s="333" t="s">
        <v>898</v>
      </c>
      <c r="O133" s="334" t="s">
        <v>899</v>
      </c>
      <c r="P133" s="264">
        <v>3</v>
      </c>
      <c r="Q133" s="264">
        <v>2.72</v>
      </c>
      <c r="R133" s="274"/>
      <c r="S133" s="334" t="s">
        <v>858</v>
      </c>
      <c r="T133" s="332" t="s">
        <v>293</v>
      </c>
      <c r="U133" s="264"/>
    </row>
    <row r="134" spans="1:21" s="420" customFormat="1">
      <c r="A134" s="1587" t="s">
        <v>1058</v>
      </c>
      <c r="B134" s="1582"/>
      <c r="C134" s="1583"/>
      <c r="D134" s="980"/>
      <c r="E134" s="938"/>
      <c r="F134" s="938"/>
      <c r="G134" s="981"/>
      <c r="H134" s="948"/>
      <c r="I134" s="982"/>
      <c r="J134" s="983"/>
      <c r="K134" s="984"/>
      <c r="L134" s="984"/>
      <c r="M134" s="985"/>
      <c r="N134" s="984"/>
      <c r="O134" s="986"/>
      <c r="P134" s="986"/>
      <c r="Q134" s="986"/>
      <c r="R134" s="986"/>
      <c r="S134" s="986"/>
      <c r="T134" s="984"/>
      <c r="U134" s="984"/>
    </row>
    <row r="135" spans="1:21">
      <c r="A135" s="986"/>
      <c r="B135" s="938" t="s">
        <v>850</v>
      </c>
      <c r="C135" s="938"/>
      <c r="D135" s="980"/>
      <c r="E135" s="938"/>
      <c r="F135" s="938"/>
      <c r="G135" s="981"/>
      <c r="H135" s="948"/>
      <c r="I135" s="982"/>
      <c r="J135" s="983"/>
      <c r="K135" s="984"/>
      <c r="L135" s="984"/>
      <c r="M135" s="985"/>
      <c r="N135" s="984"/>
      <c r="O135" s="986"/>
      <c r="P135" s="986"/>
      <c r="Q135" s="986"/>
      <c r="R135" s="986"/>
      <c r="S135" s="986"/>
      <c r="T135" s="984"/>
      <c r="U135" s="984"/>
    </row>
    <row r="136" spans="1:21" ht="18.75">
      <c r="A136" s="264">
        <v>1</v>
      </c>
      <c r="B136" s="312" t="s">
        <v>977</v>
      </c>
      <c r="C136" s="278"/>
      <c r="D136" s="935">
        <v>28754</v>
      </c>
      <c r="E136" s="987" t="s">
        <v>25</v>
      </c>
      <c r="F136" s="935">
        <v>39804</v>
      </c>
      <c r="G136" s="988" t="s">
        <v>854</v>
      </c>
      <c r="H136" s="989" t="s">
        <v>855</v>
      </c>
      <c r="I136" s="989">
        <v>7</v>
      </c>
      <c r="J136" s="989" t="s">
        <v>497</v>
      </c>
      <c r="K136" s="990"/>
      <c r="L136" s="315">
        <v>45139</v>
      </c>
      <c r="M136" s="315">
        <v>45139</v>
      </c>
      <c r="N136" s="264" t="s">
        <v>956</v>
      </c>
      <c r="O136" s="264" t="s">
        <v>857</v>
      </c>
      <c r="P136" s="385">
        <v>7</v>
      </c>
      <c r="Q136" s="385" t="s">
        <v>497</v>
      </c>
      <c r="R136" s="990"/>
      <c r="S136" s="288">
        <v>45231</v>
      </c>
      <c r="T136" s="315">
        <v>45139</v>
      </c>
      <c r="U136" s="264"/>
    </row>
    <row r="137" spans="1:21" ht="18.75">
      <c r="A137" s="264">
        <v>2</v>
      </c>
      <c r="B137" s="312" t="s">
        <v>1059</v>
      </c>
      <c r="C137" s="278"/>
      <c r="D137" s="935">
        <v>30390</v>
      </c>
      <c r="E137" s="987" t="s">
        <v>25</v>
      </c>
      <c r="F137" s="935">
        <v>40266</v>
      </c>
      <c r="G137" s="988" t="s">
        <v>1060</v>
      </c>
      <c r="H137" s="989" t="s">
        <v>855</v>
      </c>
      <c r="I137" s="989">
        <v>5</v>
      </c>
      <c r="J137" s="989" t="s">
        <v>713</v>
      </c>
      <c r="K137" s="990"/>
      <c r="L137" s="315">
        <v>44652</v>
      </c>
      <c r="M137" s="315">
        <v>44652</v>
      </c>
      <c r="N137" s="270" t="s">
        <v>1061</v>
      </c>
      <c r="O137" s="264" t="s">
        <v>857</v>
      </c>
      <c r="P137" s="385">
        <v>5</v>
      </c>
      <c r="Q137" s="385" t="s">
        <v>713</v>
      </c>
      <c r="R137" s="990"/>
      <c r="S137" s="288">
        <v>45231</v>
      </c>
      <c r="T137" s="315">
        <v>44652</v>
      </c>
      <c r="U137" s="264"/>
    </row>
    <row r="138" spans="1:21">
      <c r="A138" s="986"/>
      <c r="B138" s="938" t="s">
        <v>859</v>
      </c>
      <c r="C138" s="938"/>
      <c r="D138" s="980"/>
      <c r="E138" s="938"/>
      <c r="F138" s="938"/>
      <c r="G138" s="981"/>
      <c r="H138" s="948"/>
      <c r="I138" s="982"/>
      <c r="J138" s="983"/>
      <c r="K138" s="984"/>
      <c r="L138" s="984"/>
      <c r="M138" s="985"/>
      <c r="N138" s="984"/>
      <c r="O138" s="986"/>
      <c r="P138" s="986"/>
      <c r="Q138" s="986"/>
      <c r="R138" s="986"/>
      <c r="S138" s="986"/>
      <c r="T138" s="984"/>
      <c r="U138" s="984"/>
    </row>
    <row r="139" spans="1:21" ht="18.75">
      <c r="A139" s="264">
        <v>1</v>
      </c>
      <c r="B139" s="338" t="s">
        <v>1062</v>
      </c>
      <c r="C139" s="346"/>
      <c r="D139" s="340">
        <v>27815</v>
      </c>
      <c r="E139" s="341" t="s">
        <v>25</v>
      </c>
      <c r="F139" s="342">
        <v>41606</v>
      </c>
      <c r="G139" s="965" t="s">
        <v>959</v>
      </c>
      <c r="H139" s="991" t="s">
        <v>860</v>
      </c>
      <c r="I139" s="991">
        <v>7</v>
      </c>
      <c r="J139" s="991" t="s">
        <v>1063</v>
      </c>
      <c r="K139" s="339"/>
      <c r="L139" s="315">
        <v>44896</v>
      </c>
      <c r="M139" s="315">
        <v>44896</v>
      </c>
      <c r="N139" s="264" t="s">
        <v>898</v>
      </c>
      <c r="O139" s="344" t="s">
        <v>863</v>
      </c>
      <c r="P139" s="343">
        <v>7</v>
      </c>
      <c r="Q139" s="343" t="s">
        <v>1063</v>
      </c>
      <c r="R139" s="339"/>
      <c r="S139" s="288">
        <v>45231</v>
      </c>
      <c r="T139" s="315">
        <v>44896</v>
      </c>
      <c r="U139" s="270"/>
    </row>
    <row r="140" spans="1:21" ht="18.75">
      <c r="A140" s="345">
        <v>2</v>
      </c>
      <c r="B140" s="338" t="s">
        <v>1064</v>
      </c>
      <c r="C140" s="346"/>
      <c r="D140" s="340">
        <v>33827</v>
      </c>
      <c r="E140" s="341" t="s">
        <v>25</v>
      </c>
      <c r="F140" s="340">
        <v>42893</v>
      </c>
      <c r="G140" s="965" t="s">
        <v>959</v>
      </c>
      <c r="H140" s="991" t="s">
        <v>860</v>
      </c>
      <c r="I140" s="991">
        <v>4</v>
      </c>
      <c r="J140" s="991" t="s">
        <v>1065</v>
      </c>
      <c r="K140" s="339"/>
      <c r="L140" s="315">
        <v>45047</v>
      </c>
      <c r="M140" s="315">
        <v>45047</v>
      </c>
      <c r="N140" s="264" t="s">
        <v>898</v>
      </c>
      <c r="O140" s="344" t="s">
        <v>863</v>
      </c>
      <c r="P140" s="343">
        <v>4</v>
      </c>
      <c r="Q140" s="343" t="s">
        <v>1065</v>
      </c>
      <c r="R140" s="339"/>
      <c r="S140" s="288">
        <v>45231</v>
      </c>
      <c r="T140" s="288">
        <v>45047</v>
      </c>
      <c r="U140" s="264"/>
    </row>
    <row r="141" spans="1:21" ht="18.75">
      <c r="A141" s="264">
        <v>3</v>
      </c>
      <c r="B141" s="338" t="s">
        <v>1066</v>
      </c>
      <c r="C141" s="346"/>
      <c r="D141" s="340">
        <v>33347</v>
      </c>
      <c r="E141" s="341" t="s">
        <v>25</v>
      </c>
      <c r="F141" s="340">
        <v>42893</v>
      </c>
      <c r="G141" s="965" t="s">
        <v>959</v>
      </c>
      <c r="H141" s="991" t="s">
        <v>860</v>
      </c>
      <c r="I141" s="991">
        <v>4</v>
      </c>
      <c r="J141" s="991" t="s">
        <v>1065</v>
      </c>
      <c r="K141" s="339"/>
      <c r="L141" s="315">
        <v>45047</v>
      </c>
      <c r="M141" s="315">
        <v>45047</v>
      </c>
      <c r="N141" s="264" t="s">
        <v>898</v>
      </c>
      <c r="O141" s="344" t="s">
        <v>863</v>
      </c>
      <c r="P141" s="343">
        <v>4</v>
      </c>
      <c r="Q141" s="343" t="s">
        <v>1065</v>
      </c>
      <c r="R141" s="339"/>
      <c r="S141" s="288">
        <v>45231</v>
      </c>
      <c r="T141" s="288">
        <v>45047</v>
      </c>
      <c r="U141" s="264"/>
    </row>
    <row r="142" spans="1:21" ht="18.75">
      <c r="A142" s="345">
        <v>4</v>
      </c>
      <c r="B142" s="338" t="s">
        <v>1067</v>
      </c>
      <c r="C142" s="346"/>
      <c r="D142" s="340">
        <v>33025</v>
      </c>
      <c r="E142" s="341" t="s">
        <v>25</v>
      </c>
      <c r="F142" s="340">
        <v>42893</v>
      </c>
      <c r="G142" s="965" t="s">
        <v>959</v>
      </c>
      <c r="H142" s="991" t="s">
        <v>860</v>
      </c>
      <c r="I142" s="991">
        <v>4</v>
      </c>
      <c r="J142" s="991" t="s">
        <v>1065</v>
      </c>
      <c r="K142" s="339"/>
      <c r="L142" s="315">
        <v>44866</v>
      </c>
      <c r="M142" s="315">
        <v>44866</v>
      </c>
      <c r="N142" s="264" t="s">
        <v>898</v>
      </c>
      <c r="O142" s="344" t="s">
        <v>863</v>
      </c>
      <c r="P142" s="343">
        <v>4</v>
      </c>
      <c r="Q142" s="343" t="s">
        <v>1065</v>
      </c>
      <c r="R142" s="339"/>
      <c r="S142" s="288">
        <v>45231</v>
      </c>
      <c r="T142" s="315">
        <v>44866</v>
      </c>
      <c r="U142" s="264"/>
    </row>
    <row r="143" spans="1:21" ht="18.75">
      <c r="A143" s="264">
        <v>5</v>
      </c>
      <c r="B143" s="338" t="s">
        <v>1068</v>
      </c>
      <c r="C143" s="346"/>
      <c r="D143" s="340">
        <v>32723</v>
      </c>
      <c r="E143" s="341" t="s">
        <v>25</v>
      </c>
      <c r="F143" s="340">
        <v>42893</v>
      </c>
      <c r="G143" s="965" t="s">
        <v>959</v>
      </c>
      <c r="H143" s="991" t="s">
        <v>860</v>
      </c>
      <c r="I143" s="991">
        <v>4</v>
      </c>
      <c r="J143" s="991" t="s">
        <v>1065</v>
      </c>
      <c r="K143" s="339"/>
      <c r="L143" s="315">
        <v>45047</v>
      </c>
      <c r="M143" s="315">
        <v>45047</v>
      </c>
      <c r="N143" s="264" t="s">
        <v>898</v>
      </c>
      <c r="O143" s="344" t="s">
        <v>863</v>
      </c>
      <c r="P143" s="343">
        <v>4</v>
      </c>
      <c r="Q143" s="343" t="s">
        <v>1065</v>
      </c>
      <c r="R143" s="339"/>
      <c r="S143" s="288">
        <v>45231</v>
      </c>
      <c r="T143" s="315">
        <v>45047</v>
      </c>
      <c r="U143" s="264"/>
    </row>
    <row r="144" spans="1:21" ht="18.75">
      <c r="A144" s="345">
        <v>6</v>
      </c>
      <c r="B144" s="338" t="s">
        <v>1069</v>
      </c>
      <c r="C144" s="346"/>
      <c r="D144" s="340">
        <v>33208</v>
      </c>
      <c r="E144" s="341" t="s">
        <v>25</v>
      </c>
      <c r="F144" s="340">
        <v>42623</v>
      </c>
      <c r="G144" s="965" t="s">
        <v>959</v>
      </c>
      <c r="H144" s="991" t="s">
        <v>860</v>
      </c>
      <c r="I144" s="991">
        <v>3</v>
      </c>
      <c r="J144" s="991" t="s">
        <v>1002</v>
      </c>
      <c r="K144" s="339"/>
      <c r="L144" s="315">
        <v>44501</v>
      </c>
      <c r="M144" s="315">
        <v>44501</v>
      </c>
      <c r="N144" s="264" t="s">
        <v>898</v>
      </c>
      <c r="O144" s="344" t="s">
        <v>863</v>
      </c>
      <c r="P144" s="343">
        <v>3</v>
      </c>
      <c r="Q144" s="343" t="s">
        <v>1002</v>
      </c>
      <c r="R144" s="339"/>
      <c r="S144" s="288">
        <v>45231</v>
      </c>
      <c r="T144" s="288">
        <v>44501</v>
      </c>
      <c r="U144" s="264"/>
    </row>
    <row r="145" spans="1:21" ht="18.75">
      <c r="A145" s="264">
        <v>7</v>
      </c>
      <c r="B145" s="338" t="s">
        <v>1070</v>
      </c>
      <c r="C145" s="346"/>
      <c r="D145" s="340">
        <v>32162</v>
      </c>
      <c r="E145" s="341" t="s">
        <v>25</v>
      </c>
      <c r="F145" s="340">
        <v>44222</v>
      </c>
      <c r="G145" s="988" t="s">
        <v>207</v>
      </c>
      <c r="H145" s="991" t="s">
        <v>860</v>
      </c>
      <c r="I145" s="991">
        <v>2</v>
      </c>
      <c r="J145" s="991" t="s">
        <v>1005</v>
      </c>
      <c r="K145" s="339"/>
      <c r="L145" s="315">
        <v>44501</v>
      </c>
      <c r="M145" s="315">
        <v>44256</v>
      </c>
      <c r="N145" s="270" t="s">
        <v>873</v>
      </c>
      <c r="O145" s="344" t="s">
        <v>863</v>
      </c>
      <c r="P145" s="343">
        <v>2</v>
      </c>
      <c r="Q145" s="343" t="s">
        <v>1005</v>
      </c>
      <c r="R145" s="339"/>
      <c r="S145" s="288">
        <v>45231</v>
      </c>
      <c r="T145" s="315">
        <v>44501</v>
      </c>
      <c r="U145" s="270"/>
    </row>
    <row r="146" spans="1:21" ht="18.75">
      <c r="A146" s="345">
        <v>8</v>
      </c>
      <c r="B146" s="338" t="s">
        <v>1072</v>
      </c>
      <c r="C146" s="346"/>
      <c r="D146" s="340">
        <v>25851</v>
      </c>
      <c r="E146" s="341" t="s">
        <v>987</v>
      </c>
      <c r="F146" s="340">
        <v>40158</v>
      </c>
      <c r="G146" s="965" t="s">
        <v>959</v>
      </c>
      <c r="H146" s="991" t="s">
        <v>860</v>
      </c>
      <c r="I146" s="991">
        <v>6</v>
      </c>
      <c r="J146" s="991" t="s">
        <v>990</v>
      </c>
      <c r="K146" s="339"/>
      <c r="L146" s="315">
        <v>44896</v>
      </c>
      <c r="M146" s="315">
        <v>44896</v>
      </c>
      <c r="N146" s="264" t="s">
        <v>898</v>
      </c>
      <c r="O146" s="344" t="s">
        <v>863</v>
      </c>
      <c r="P146" s="344">
        <v>6</v>
      </c>
      <c r="Q146" s="344" t="s">
        <v>990</v>
      </c>
      <c r="R146" s="339"/>
      <c r="S146" s="288">
        <v>45231</v>
      </c>
      <c r="T146" s="315">
        <v>44896</v>
      </c>
      <c r="U146" s="264"/>
    </row>
    <row r="147" spans="1:21" ht="18.75">
      <c r="A147" s="264">
        <v>9</v>
      </c>
      <c r="B147" s="338" t="s">
        <v>1073</v>
      </c>
      <c r="C147" s="346"/>
      <c r="D147" s="340">
        <v>27000</v>
      </c>
      <c r="E147" s="341" t="s">
        <v>987</v>
      </c>
      <c r="F147" s="340">
        <v>40158</v>
      </c>
      <c r="G147" s="965" t="s">
        <v>959</v>
      </c>
      <c r="H147" s="991" t="s">
        <v>860</v>
      </c>
      <c r="I147" s="991">
        <v>6</v>
      </c>
      <c r="J147" s="991">
        <v>3.65</v>
      </c>
      <c r="K147" s="339"/>
      <c r="L147" s="315">
        <v>45170</v>
      </c>
      <c r="M147" s="315">
        <v>45170</v>
      </c>
      <c r="N147" s="264" t="s">
        <v>898</v>
      </c>
      <c r="O147" s="344" t="s">
        <v>863</v>
      </c>
      <c r="P147" s="344">
        <v>6</v>
      </c>
      <c r="Q147" s="344">
        <v>3.65</v>
      </c>
      <c r="R147" s="339"/>
      <c r="S147" s="288">
        <v>45231</v>
      </c>
      <c r="T147" s="288">
        <v>45170</v>
      </c>
      <c r="U147" s="264"/>
    </row>
    <row r="148" spans="1:21" ht="18.75">
      <c r="A148" s="345">
        <v>10</v>
      </c>
      <c r="B148" s="338" t="s">
        <v>1074</v>
      </c>
      <c r="C148" s="346"/>
      <c r="D148" s="340">
        <v>34071</v>
      </c>
      <c r="E148" s="341" t="s">
        <v>25</v>
      </c>
      <c r="F148" s="340">
        <v>42853</v>
      </c>
      <c r="G148" s="965" t="s">
        <v>959</v>
      </c>
      <c r="H148" s="991" t="s">
        <v>860</v>
      </c>
      <c r="I148" s="991">
        <v>3</v>
      </c>
      <c r="J148" s="991" t="s">
        <v>1002</v>
      </c>
      <c r="K148" s="339"/>
      <c r="L148" s="315">
        <v>44256</v>
      </c>
      <c r="M148" s="315">
        <v>44256</v>
      </c>
      <c r="N148" s="264" t="s">
        <v>898</v>
      </c>
      <c r="O148" s="344" t="s">
        <v>863</v>
      </c>
      <c r="P148" s="344">
        <v>3</v>
      </c>
      <c r="Q148" s="343" t="s">
        <v>1002</v>
      </c>
      <c r="R148" s="339"/>
      <c r="S148" s="288">
        <v>45231</v>
      </c>
      <c r="T148" s="315">
        <v>44256</v>
      </c>
      <c r="U148" s="270"/>
    </row>
    <row r="149" spans="1:21" ht="18.75">
      <c r="A149" s="264">
        <v>11</v>
      </c>
      <c r="B149" s="338" t="s">
        <v>998</v>
      </c>
      <c r="C149" s="346"/>
      <c r="D149" s="340">
        <v>32465</v>
      </c>
      <c r="E149" s="341" t="s">
        <v>25</v>
      </c>
      <c r="F149" s="340">
        <v>42853</v>
      </c>
      <c r="G149" s="965" t="s">
        <v>959</v>
      </c>
      <c r="H149" s="991" t="s">
        <v>860</v>
      </c>
      <c r="I149" s="991">
        <v>3</v>
      </c>
      <c r="J149" s="991" t="s">
        <v>1002</v>
      </c>
      <c r="K149" s="339"/>
      <c r="L149" s="315">
        <v>44256</v>
      </c>
      <c r="M149" s="315">
        <v>44256</v>
      </c>
      <c r="N149" s="264" t="s">
        <v>898</v>
      </c>
      <c r="O149" s="344" t="s">
        <v>863</v>
      </c>
      <c r="P149" s="344">
        <v>3</v>
      </c>
      <c r="Q149" s="343" t="s">
        <v>1002</v>
      </c>
      <c r="R149" s="339"/>
      <c r="S149" s="288">
        <v>45231</v>
      </c>
      <c r="T149" s="315">
        <v>44256</v>
      </c>
      <c r="U149" s="264"/>
    </row>
    <row r="150" spans="1:21" ht="18.75">
      <c r="A150" s="345">
        <v>12</v>
      </c>
      <c r="B150" s="338" t="s">
        <v>1075</v>
      </c>
      <c r="C150" s="346"/>
      <c r="D150" s="340">
        <v>34061</v>
      </c>
      <c r="E150" s="341" t="s">
        <v>25</v>
      </c>
      <c r="F150" s="340">
        <v>42853</v>
      </c>
      <c r="G150" s="965" t="s">
        <v>959</v>
      </c>
      <c r="H150" s="991" t="s">
        <v>860</v>
      </c>
      <c r="I150" s="991">
        <v>3</v>
      </c>
      <c r="J150" s="991" t="s">
        <v>1002</v>
      </c>
      <c r="K150" s="339"/>
      <c r="L150" s="315">
        <v>44256</v>
      </c>
      <c r="M150" s="315">
        <v>44256</v>
      </c>
      <c r="N150" s="264" t="s">
        <v>898</v>
      </c>
      <c r="O150" s="344" t="s">
        <v>863</v>
      </c>
      <c r="P150" s="344">
        <v>3</v>
      </c>
      <c r="Q150" s="343" t="s">
        <v>1002</v>
      </c>
      <c r="R150" s="339"/>
      <c r="S150" s="288">
        <v>45231</v>
      </c>
      <c r="T150" s="315">
        <v>44256</v>
      </c>
      <c r="U150" s="264"/>
    </row>
    <row r="151" spans="1:21" ht="18.75">
      <c r="A151" s="264">
        <v>13</v>
      </c>
      <c r="B151" s="338" t="s">
        <v>1076</v>
      </c>
      <c r="C151" s="346"/>
      <c r="D151" s="340">
        <v>31956</v>
      </c>
      <c r="E151" s="341" t="s">
        <v>25</v>
      </c>
      <c r="F151" s="340">
        <v>42853</v>
      </c>
      <c r="G151" s="965" t="s">
        <v>959</v>
      </c>
      <c r="H151" s="991" t="s">
        <v>860</v>
      </c>
      <c r="I151" s="991">
        <v>3</v>
      </c>
      <c r="J151" s="991" t="s">
        <v>1002</v>
      </c>
      <c r="K151" s="339"/>
      <c r="L151" s="315">
        <v>44256</v>
      </c>
      <c r="M151" s="315">
        <v>44256</v>
      </c>
      <c r="N151" s="264" t="s">
        <v>898</v>
      </c>
      <c r="O151" s="344" t="s">
        <v>863</v>
      </c>
      <c r="P151" s="344">
        <v>3</v>
      </c>
      <c r="Q151" s="343" t="s">
        <v>1002</v>
      </c>
      <c r="R151" s="339"/>
      <c r="S151" s="288">
        <v>45231</v>
      </c>
      <c r="T151" s="315">
        <v>44256</v>
      </c>
      <c r="U151" s="264"/>
    </row>
    <row r="152" spans="1:21" ht="18.75">
      <c r="A152" s="345">
        <v>14</v>
      </c>
      <c r="B152" s="338" t="s">
        <v>1077</v>
      </c>
      <c r="C152" s="346"/>
      <c r="D152" s="340">
        <v>33400</v>
      </c>
      <c r="E152" s="341" t="s">
        <v>25</v>
      </c>
      <c r="F152" s="340">
        <v>42853</v>
      </c>
      <c r="G152" s="965" t="s">
        <v>959</v>
      </c>
      <c r="H152" s="991" t="s">
        <v>860</v>
      </c>
      <c r="I152" s="991">
        <v>3</v>
      </c>
      <c r="J152" s="991" t="s">
        <v>1002</v>
      </c>
      <c r="K152" s="339"/>
      <c r="L152" s="315">
        <v>44256</v>
      </c>
      <c r="M152" s="315">
        <v>44256</v>
      </c>
      <c r="N152" s="264" t="s">
        <v>898</v>
      </c>
      <c r="O152" s="344" t="s">
        <v>863</v>
      </c>
      <c r="P152" s="344">
        <v>3</v>
      </c>
      <c r="Q152" s="343" t="s">
        <v>1002</v>
      </c>
      <c r="R152" s="339"/>
      <c r="S152" s="288">
        <v>45231</v>
      </c>
      <c r="T152" s="288">
        <v>44256</v>
      </c>
      <c r="U152" s="264"/>
    </row>
    <row r="153" spans="1:21" ht="18.75">
      <c r="A153" s="264">
        <v>15</v>
      </c>
      <c r="B153" s="338" t="s">
        <v>1078</v>
      </c>
      <c r="C153" s="346"/>
      <c r="D153" s="340">
        <v>33841</v>
      </c>
      <c r="E153" s="341" t="s">
        <v>987</v>
      </c>
      <c r="F153" s="342">
        <v>41460</v>
      </c>
      <c r="G153" s="992" t="s">
        <v>908</v>
      </c>
      <c r="H153" s="991" t="s">
        <v>860</v>
      </c>
      <c r="I153" s="991">
        <v>3</v>
      </c>
      <c r="J153" s="991" t="s">
        <v>1002</v>
      </c>
      <c r="K153" s="339"/>
      <c r="L153" s="315">
        <v>45047</v>
      </c>
      <c r="M153" s="315">
        <v>45047</v>
      </c>
      <c r="N153" s="270" t="s">
        <v>970</v>
      </c>
      <c r="O153" s="344" t="s">
        <v>863</v>
      </c>
      <c r="P153" s="344">
        <v>3</v>
      </c>
      <c r="Q153" s="344" t="s">
        <v>1002</v>
      </c>
      <c r="R153" s="339"/>
      <c r="S153" s="288">
        <v>45231</v>
      </c>
      <c r="T153" s="271" t="s">
        <v>52</v>
      </c>
      <c r="U153" s="264"/>
    </row>
    <row r="154" spans="1:21" ht="18.75">
      <c r="A154" s="345">
        <v>16</v>
      </c>
      <c r="B154" s="338" t="s">
        <v>1079</v>
      </c>
      <c r="C154" s="346"/>
      <c r="D154" s="340">
        <v>28444</v>
      </c>
      <c r="E154" s="341" t="s">
        <v>25</v>
      </c>
      <c r="F154" s="340">
        <v>43706</v>
      </c>
      <c r="G154" s="988" t="s">
        <v>883</v>
      </c>
      <c r="H154" s="991" t="s">
        <v>876</v>
      </c>
      <c r="I154" s="991">
        <v>4</v>
      </c>
      <c r="J154" s="991" t="s">
        <v>1080</v>
      </c>
      <c r="K154" s="339"/>
      <c r="L154" s="315">
        <v>44652</v>
      </c>
      <c r="M154" s="315">
        <v>44652</v>
      </c>
      <c r="N154" s="270" t="s">
        <v>884</v>
      </c>
      <c r="O154" s="344" t="s">
        <v>863</v>
      </c>
      <c r="P154" s="344">
        <v>3</v>
      </c>
      <c r="Q154" s="344" t="s">
        <v>1002</v>
      </c>
      <c r="R154" s="339"/>
      <c r="S154" s="288">
        <v>45231</v>
      </c>
      <c r="T154" s="315">
        <v>45231</v>
      </c>
      <c r="U154" s="264"/>
    </row>
    <row r="155" spans="1:21" ht="18.75">
      <c r="A155" s="264">
        <v>17</v>
      </c>
      <c r="B155" s="338" t="s">
        <v>1081</v>
      </c>
      <c r="C155" s="346"/>
      <c r="D155" s="340">
        <v>34331</v>
      </c>
      <c r="E155" s="341" t="s">
        <v>25</v>
      </c>
      <c r="F155" s="342">
        <v>42853</v>
      </c>
      <c r="G155" s="988" t="s">
        <v>883</v>
      </c>
      <c r="H155" s="991" t="s">
        <v>876</v>
      </c>
      <c r="I155" s="991">
        <v>5</v>
      </c>
      <c r="J155" s="991" t="s">
        <v>1082</v>
      </c>
      <c r="K155" s="339"/>
      <c r="L155" s="315">
        <v>44743</v>
      </c>
      <c r="M155" s="315">
        <v>44743</v>
      </c>
      <c r="N155" s="270" t="s">
        <v>884</v>
      </c>
      <c r="O155" s="344" t="s">
        <v>863</v>
      </c>
      <c r="P155" s="344">
        <v>3</v>
      </c>
      <c r="Q155" s="344" t="s">
        <v>1002</v>
      </c>
      <c r="R155" s="339"/>
      <c r="S155" s="288">
        <v>45231</v>
      </c>
      <c r="T155" s="315">
        <v>44743</v>
      </c>
      <c r="U155" s="264"/>
    </row>
    <row r="156" spans="1:21" ht="18.75">
      <c r="A156" s="345">
        <v>18</v>
      </c>
      <c r="B156" s="338" t="s">
        <v>1083</v>
      </c>
      <c r="C156" s="346"/>
      <c r="D156" s="340">
        <v>31659</v>
      </c>
      <c r="E156" s="341" t="s">
        <v>25</v>
      </c>
      <c r="F156" s="340">
        <v>42853</v>
      </c>
      <c r="G156" s="988" t="s">
        <v>883</v>
      </c>
      <c r="H156" s="991" t="s">
        <v>876</v>
      </c>
      <c r="I156" s="991">
        <v>5</v>
      </c>
      <c r="J156" s="991" t="s">
        <v>1082</v>
      </c>
      <c r="K156" s="339"/>
      <c r="L156" s="315">
        <v>45047</v>
      </c>
      <c r="M156" s="315">
        <v>45047</v>
      </c>
      <c r="N156" s="270" t="s">
        <v>884</v>
      </c>
      <c r="O156" s="344" t="s">
        <v>863</v>
      </c>
      <c r="P156" s="344">
        <v>3</v>
      </c>
      <c r="Q156" s="344" t="s">
        <v>1002</v>
      </c>
      <c r="R156" s="339"/>
      <c r="S156" s="288">
        <v>45231</v>
      </c>
      <c r="T156" s="315">
        <v>45047</v>
      </c>
      <c r="U156" s="264"/>
    </row>
    <row r="157" spans="1:21" ht="18.75">
      <c r="A157" s="264">
        <v>19</v>
      </c>
      <c r="B157" s="338" t="s">
        <v>1084</v>
      </c>
      <c r="C157" s="346"/>
      <c r="D157" s="340">
        <v>32375</v>
      </c>
      <c r="E157" s="341" t="s">
        <v>25</v>
      </c>
      <c r="F157" s="340">
        <v>43706</v>
      </c>
      <c r="G157" s="988" t="s">
        <v>883</v>
      </c>
      <c r="H157" s="991" t="s">
        <v>876</v>
      </c>
      <c r="I157" s="991">
        <v>5</v>
      </c>
      <c r="J157" s="991" t="s">
        <v>1082</v>
      </c>
      <c r="K157" s="339"/>
      <c r="L157" s="315">
        <v>45170</v>
      </c>
      <c r="M157" s="315">
        <v>45170</v>
      </c>
      <c r="N157" s="270" t="s">
        <v>884</v>
      </c>
      <c r="O157" s="344" t="s">
        <v>863</v>
      </c>
      <c r="P157" s="344">
        <v>3</v>
      </c>
      <c r="Q157" s="344" t="s">
        <v>1002</v>
      </c>
      <c r="R157" s="339"/>
      <c r="S157" s="288">
        <v>45231</v>
      </c>
      <c r="T157" s="315">
        <v>45170</v>
      </c>
      <c r="U157" s="264"/>
    </row>
    <row r="158" spans="1:21" ht="18.75">
      <c r="A158" s="345">
        <v>20</v>
      </c>
      <c r="B158" s="338" t="s">
        <v>1085</v>
      </c>
      <c r="C158" s="346"/>
      <c r="D158" s="340">
        <v>33408</v>
      </c>
      <c r="E158" s="341" t="s">
        <v>25</v>
      </c>
      <c r="F158" s="340">
        <v>43706</v>
      </c>
      <c r="G158" s="988" t="s">
        <v>883</v>
      </c>
      <c r="H158" s="991" t="s">
        <v>876</v>
      </c>
      <c r="I158" s="991">
        <v>5</v>
      </c>
      <c r="J158" s="991" t="s">
        <v>1082</v>
      </c>
      <c r="K158" s="339"/>
      <c r="L158" s="315">
        <v>45200</v>
      </c>
      <c r="M158" s="315">
        <v>45200</v>
      </c>
      <c r="N158" s="270" t="s">
        <v>884</v>
      </c>
      <c r="O158" s="344" t="s">
        <v>863</v>
      </c>
      <c r="P158" s="344">
        <v>3</v>
      </c>
      <c r="Q158" s="344" t="s">
        <v>1002</v>
      </c>
      <c r="R158" s="339"/>
      <c r="S158" s="288">
        <v>45231</v>
      </c>
      <c r="T158" s="288">
        <v>45200</v>
      </c>
      <c r="U158" s="264"/>
    </row>
    <row r="159" spans="1:21" ht="18.75">
      <c r="A159" s="264">
        <v>21</v>
      </c>
      <c r="B159" s="338" t="s">
        <v>1086</v>
      </c>
      <c r="C159" s="346"/>
      <c r="D159" s="340">
        <v>31224</v>
      </c>
      <c r="E159" s="341" t="s">
        <v>25</v>
      </c>
      <c r="F159" s="340">
        <v>43706</v>
      </c>
      <c r="G159" s="988" t="s">
        <v>883</v>
      </c>
      <c r="H159" s="991" t="s">
        <v>876</v>
      </c>
      <c r="I159" s="991">
        <v>4</v>
      </c>
      <c r="J159" s="991" t="s">
        <v>1080</v>
      </c>
      <c r="K159" s="339"/>
      <c r="L159" s="315">
        <v>44562</v>
      </c>
      <c r="M159" s="315">
        <v>44562</v>
      </c>
      <c r="N159" s="270" t="s">
        <v>884</v>
      </c>
      <c r="O159" s="344" t="s">
        <v>863</v>
      </c>
      <c r="P159" s="344">
        <v>3</v>
      </c>
      <c r="Q159" s="344" t="s">
        <v>1002</v>
      </c>
      <c r="R159" s="339"/>
      <c r="S159" s="288">
        <v>45231</v>
      </c>
      <c r="T159" s="288">
        <v>45231</v>
      </c>
      <c r="U159" s="264"/>
    </row>
    <row r="160" spans="1:21" ht="18.75">
      <c r="A160" s="345">
        <v>22</v>
      </c>
      <c r="B160" s="338" t="s">
        <v>1087</v>
      </c>
      <c r="C160" s="346"/>
      <c r="D160" s="342">
        <v>34013</v>
      </c>
      <c r="E160" s="341" t="s">
        <v>25</v>
      </c>
      <c r="F160" s="342">
        <v>44393</v>
      </c>
      <c r="G160" s="988" t="s">
        <v>207</v>
      </c>
      <c r="H160" s="991" t="s">
        <v>876</v>
      </c>
      <c r="I160" s="991">
        <v>3</v>
      </c>
      <c r="J160" s="991" t="s">
        <v>1088</v>
      </c>
      <c r="K160" s="339"/>
      <c r="L160" s="315">
        <v>44866</v>
      </c>
      <c r="M160" s="315">
        <v>44866</v>
      </c>
      <c r="N160" s="270" t="s">
        <v>873</v>
      </c>
      <c r="O160" s="344" t="s">
        <v>863</v>
      </c>
      <c r="P160" s="344">
        <v>2</v>
      </c>
      <c r="Q160" s="344" t="s">
        <v>1005</v>
      </c>
      <c r="R160" s="339"/>
      <c r="S160" s="288">
        <v>45231</v>
      </c>
      <c r="T160" s="315">
        <v>44866</v>
      </c>
      <c r="U160" s="264"/>
    </row>
    <row r="161" spans="1:21" ht="18.75">
      <c r="A161" s="264">
        <v>23</v>
      </c>
      <c r="B161" s="338" t="s">
        <v>1090</v>
      </c>
      <c r="C161" s="346"/>
      <c r="D161" s="340">
        <v>31713</v>
      </c>
      <c r="E161" s="341" t="s">
        <v>25</v>
      </c>
      <c r="F161" s="342">
        <v>43889</v>
      </c>
      <c r="G161" s="988" t="s">
        <v>207</v>
      </c>
      <c r="H161" s="991" t="s">
        <v>876</v>
      </c>
      <c r="I161" s="991">
        <v>3</v>
      </c>
      <c r="J161" s="991" t="s">
        <v>1088</v>
      </c>
      <c r="K161" s="339"/>
      <c r="L161" s="315">
        <v>44866</v>
      </c>
      <c r="M161" s="315">
        <v>44866</v>
      </c>
      <c r="N161" s="270" t="s">
        <v>873</v>
      </c>
      <c r="O161" s="344" t="s">
        <v>863</v>
      </c>
      <c r="P161" s="344">
        <v>2</v>
      </c>
      <c r="Q161" s="344" t="s">
        <v>1005</v>
      </c>
      <c r="R161" s="339"/>
      <c r="S161" s="288">
        <v>45231</v>
      </c>
      <c r="T161" s="315">
        <v>44866</v>
      </c>
      <c r="U161" s="264"/>
    </row>
    <row r="162" spans="1:21" ht="25.5" customHeight="1">
      <c r="A162" s="1584" t="s">
        <v>1091</v>
      </c>
      <c r="B162" s="1582"/>
      <c r="C162" s="1583"/>
      <c r="D162" s="833"/>
      <c r="E162" s="310"/>
      <c r="F162" s="310"/>
      <c r="G162" s="947"/>
      <c r="H162" s="948"/>
      <c r="I162" s="949"/>
      <c r="J162" s="944"/>
      <c r="K162" s="292"/>
      <c r="L162" s="292"/>
      <c r="M162" s="834"/>
      <c r="N162" s="310"/>
      <c r="O162" s="401"/>
      <c r="P162" s="401"/>
      <c r="Q162" s="401"/>
      <c r="R162" s="401"/>
      <c r="S162" s="401"/>
      <c r="T162" s="302"/>
      <c r="U162" s="292"/>
    </row>
    <row r="163" spans="1:21" ht="18.75">
      <c r="A163" s="401"/>
      <c r="B163" s="924" t="s">
        <v>850</v>
      </c>
      <c r="C163" s="310"/>
      <c r="D163" s="833"/>
      <c r="E163" s="310"/>
      <c r="F163" s="310"/>
      <c r="G163" s="947"/>
      <c r="H163" s="948"/>
      <c r="I163" s="949"/>
      <c r="J163" s="944"/>
      <c r="K163" s="292"/>
      <c r="L163" s="292"/>
      <c r="M163" s="834"/>
      <c r="N163" s="310"/>
      <c r="O163" s="401"/>
      <c r="P163" s="401"/>
      <c r="Q163" s="401"/>
      <c r="R163" s="401"/>
      <c r="S163" s="401"/>
      <c r="T163" s="302"/>
      <c r="U163" s="292"/>
    </row>
    <row r="164" spans="1:21">
      <c r="A164" s="264">
        <v>1</v>
      </c>
      <c r="B164" s="278" t="s">
        <v>1092</v>
      </c>
      <c r="C164" s="274"/>
      <c r="D164" s="993" t="s">
        <v>2310</v>
      </c>
      <c r="E164" s="264" t="s">
        <v>1022</v>
      </c>
      <c r="F164" s="279" t="s">
        <v>2311</v>
      </c>
      <c r="G164" s="853" t="s">
        <v>1093</v>
      </c>
      <c r="H164" s="994" t="s">
        <v>855</v>
      </c>
      <c r="I164" s="922">
        <v>6</v>
      </c>
      <c r="J164" s="923">
        <v>3.99</v>
      </c>
      <c r="K164" s="270"/>
      <c r="L164" s="288">
        <v>44621</v>
      </c>
      <c r="M164" s="288">
        <f>L164</f>
        <v>44621</v>
      </c>
      <c r="N164" s="268" t="s">
        <v>984</v>
      </c>
      <c r="O164" s="285" t="s">
        <v>895</v>
      </c>
      <c r="P164" s="268">
        <v>6</v>
      </c>
      <c r="Q164" s="294">
        <v>3.99</v>
      </c>
      <c r="R164" s="264"/>
      <c r="S164" s="327" t="s">
        <v>858</v>
      </c>
      <c r="T164" s="288">
        <f>M164</f>
        <v>44621</v>
      </c>
      <c r="U164" s="270"/>
    </row>
    <row r="165" spans="1:21" ht="18.75">
      <c r="A165" s="401"/>
      <c r="B165" s="924" t="s">
        <v>859</v>
      </c>
      <c r="C165" s="310"/>
      <c r="D165" s="833"/>
      <c r="E165" s="310"/>
      <c r="F165" s="310"/>
      <c r="G165" s="947"/>
      <c r="H165" s="948"/>
      <c r="I165" s="949"/>
      <c r="J165" s="944"/>
      <c r="K165" s="292"/>
      <c r="L165" s="292"/>
      <c r="M165" s="834"/>
      <c r="N165" s="310"/>
      <c r="O165" s="401"/>
      <c r="P165" s="401"/>
      <c r="Q165" s="401"/>
      <c r="R165" s="401"/>
      <c r="S165" s="401"/>
      <c r="T165" s="302"/>
      <c r="U165" s="292"/>
    </row>
    <row r="166" spans="1:21">
      <c r="A166" s="401">
        <v>1</v>
      </c>
      <c r="B166" s="346" t="s">
        <v>1094</v>
      </c>
      <c r="C166" s="320"/>
      <c r="D166" s="995" t="s">
        <v>2312</v>
      </c>
      <c r="E166" s="264" t="s">
        <v>1020</v>
      </c>
      <c r="F166" s="995" t="s">
        <v>1154</v>
      </c>
      <c r="G166" s="853" t="s">
        <v>959</v>
      </c>
      <c r="H166" s="996" t="s">
        <v>860</v>
      </c>
      <c r="I166" s="997">
        <v>6</v>
      </c>
      <c r="J166" s="996">
        <v>3.65</v>
      </c>
      <c r="K166" s="270"/>
      <c r="L166" s="348">
        <v>44440</v>
      </c>
      <c r="M166" s="348">
        <v>44440</v>
      </c>
      <c r="N166" s="270" t="s">
        <v>898</v>
      </c>
      <c r="O166" s="345" t="s">
        <v>899</v>
      </c>
      <c r="P166" s="344">
        <v>6</v>
      </c>
      <c r="Q166" s="344">
        <v>3.65</v>
      </c>
      <c r="R166" s="270"/>
      <c r="S166" s="327" t="s">
        <v>858</v>
      </c>
      <c r="T166" s="349">
        <f t="shared" ref="T166:T178" si="16">M166</f>
        <v>44440</v>
      </c>
      <c r="U166" s="270"/>
    </row>
    <row r="167" spans="1:21">
      <c r="A167" s="401">
        <v>2</v>
      </c>
      <c r="B167" s="346" t="s">
        <v>1095</v>
      </c>
      <c r="C167" s="277"/>
      <c r="D167" s="995" t="s">
        <v>2313</v>
      </c>
      <c r="E167" s="264" t="s">
        <v>1022</v>
      </c>
      <c r="F167" s="995" t="s">
        <v>1255</v>
      </c>
      <c r="G167" s="853" t="s">
        <v>959</v>
      </c>
      <c r="H167" s="996" t="s">
        <v>860</v>
      </c>
      <c r="I167" s="996">
        <v>3</v>
      </c>
      <c r="J167" s="996">
        <v>2.72</v>
      </c>
      <c r="K167" s="270"/>
      <c r="L167" s="348">
        <v>44256</v>
      </c>
      <c r="M167" s="348">
        <v>44256</v>
      </c>
      <c r="N167" s="270" t="s">
        <v>898</v>
      </c>
      <c r="O167" s="345" t="s">
        <v>899</v>
      </c>
      <c r="P167" s="344">
        <v>3</v>
      </c>
      <c r="Q167" s="344">
        <v>2.72</v>
      </c>
      <c r="R167" s="270"/>
      <c r="S167" s="327" t="s">
        <v>858</v>
      </c>
      <c r="T167" s="349">
        <f t="shared" si="16"/>
        <v>44256</v>
      </c>
      <c r="U167" s="270"/>
    </row>
    <row r="168" spans="1:21">
      <c r="A168" s="401">
        <v>3</v>
      </c>
      <c r="B168" s="346" t="s">
        <v>1096</v>
      </c>
      <c r="C168" s="274"/>
      <c r="D168" s="995" t="s">
        <v>2314</v>
      </c>
      <c r="E168" s="264" t="s">
        <v>1022</v>
      </c>
      <c r="F168" s="995" t="s">
        <v>907</v>
      </c>
      <c r="G168" s="853" t="s">
        <v>959</v>
      </c>
      <c r="H168" s="996" t="s">
        <v>860</v>
      </c>
      <c r="I168" s="996">
        <v>3</v>
      </c>
      <c r="J168" s="996">
        <v>2.72</v>
      </c>
      <c r="K168" s="270"/>
      <c r="L168" s="348">
        <v>44256</v>
      </c>
      <c r="M168" s="348">
        <v>44256</v>
      </c>
      <c r="N168" s="270" t="s">
        <v>898</v>
      </c>
      <c r="O168" s="345" t="s">
        <v>899</v>
      </c>
      <c r="P168" s="344">
        <v>3</v>
      </c>
      <c r="Q168" s="344">
        <v>2.72</v>
      </c>
      <c r="R168" s="270"/>
      <c r="S168" s="327" t="s">
        <v>858</v>
      </c>
      <c r="T168" s="349">
        <f t="shared" si="16"/>
        <v>44256</v>
      </c>
      <c r="U168" s="270"/>
    </row>
    <row r="169" spans="1:21">
      <c r="A169" s="401">
        <v>4</v>
      </c>
      <c r="B169" s="346" t="s">
        <v>1097</v>
      </c>
      <c r="C169" s="274"/>
      <c r="D169" s="998" t="s">
        <v>2315</v>
      </c>
      <c r="E169" s="264" t="s">
        <v>1022</v>
      </c>
      <c r="F169" s="995" t="s">
        <v>1255</v>
      </c>
      <c r="G169" s="965" t="s">
        <v>959</v>
      </c>
      <c r="H169" s="996" t="s">
        <v>860</v>
      </c>
      <c r="I169" s="996">
        <v>3</v>
      </c>
      <c r="J169" s="996">
        <v>2.72</v>
      </c>
      <c r="K169" s="270"/>
      <c r="L169" s="348">
        <v>44256</v>
      </c>
      <c r="M169" s="348">
        <v>44256</v>
      </c>
      <c r="N169" s="270" t="s">
        <v>898</v>
      </c>
      <c r="O169" s="345" t="s">
        <v>899</v>
      </c>
      <c r="P169" s="344">
        <v>3</v>
      </c>
      <c r="Q169" s="344">
        <v>2.72</v>
      </c>
      <c r="R169" s="270"/>
      <c r="S169" s="327" t="s">
        <v>858</v>
      </c>
      <c r="T169" s="349">
        <f t="shared" si="16"/>
        <v>44256</v>
      </c>
      <c r="U169" s="270"/>
    </row>
    <row r="170" spans="1:21">
      <c r="A170" s="401">
        <v>5</v>
      </c>
      <c r="B170" s="346" t="s">
        <v>1098</v>
      </c>
      <c r="C170" s="274"/>
      <c r="D170" s="998" t="s">
        <v>2316</v>
      </c>
      <c r="E170" s="264" t="s">
        <v>1022</v>
      </c>
      <c r="F170" s="995" t="s">
        <v>1255</v>
      </c>
      <c r="G170" s="965" t="s">
        <v>959</v>
      </c>
      <c r="H170" s="996" t="s">
        <v>860</v>
      </c>
      <c r="I170" s="996">
        <v>3</v>
      </c>
      <c r="J170" s="996">
        <v>2.72</v>
      </c>
      <c r="K170" s="270"/>
      <c r="L170" s="348">
        <v>44256</v>
      </c>
      <c r="M170" s="348">
        <v>44256</v>
      </c>
      <c r="N170" s="270" t="s">
        <v>898</v>
      </c>
      <c r="O170" s="345" t="s">
        <v>899</v>
      </c>
      <c r="P170" s="344">
        <v>3</v>
      </c>
      <c r="Q170" s="344">
        <v>2.72</v>
      </c>
      <c r="R170" s="270"/>
      <c r="S170" s="327" t="s">
        <v>858</v>
      </c>
      <c r="T170" s="349">
        <f t="shared" si="16"/>
        <v>44256</v>
      </c>
      <c r="U170" s="270"/>
    </row>
    <row r="171" spans="1:21">
      <c r="A171" s="401">
        <v>6</v>
      </c>
      <c r="B171" s="346" t="s">
        <v>1099</v>
      </c>
      <c r="C171" s="274"/>
      <c r="D171" s="998" t="s">
        <v>2317</v>
      </c>
      <c r="E171" s="264" t="s">
        <v>1022</v>
      </c>
      <c r="F171" s="995" t="s">
        <v>1255</v>
      </c>
      <c r="G171" s="965" t="s">
        <v>959</v>
      </c>
      <c r="H171" s="996" t="s">
        <v>860</v>
      </c>
      <c r="I171" s="996">
        <v>3</v>
      </c>
      <c r="J171" s="996">
        <v>2.72</v>
      </c>
      <c r="K171" s="270"/>
      <c r="L171" s="348">
        <v>44256</v>
      </c>
      <c r="M171" s="348">
        <v>44256</v>
      </c>
      <c r="N171" s="270" t="s">
        <v>898</v>
      </c>
      <c r="O171" s="345" t="s">
        <v>899</v>
      </c>
      <c r="P171" s="344">
        <v>3</v>
      </c>
      <c r="Q171" s="344">
        <v>2.72</v>
      </c>
      <c r="R171" s="270"/>
      <c r="S171" s="327" t="s">
        <v>858</v>
      </c>
      <c r="T171" s="349">
        <f t="shared" si="16"/>
        <v>44256</v>
      </c>
      <c r="U171" s="270"/>
    </row>
    <row r="172" spans="1:21">
      <c r="A172" s="401">
        <v>7</v>
      </c>
      <c r="B172" s="346" t="s">
        <v>1100</v>
      </c>
      <c r="C172" s="274"/>
      <c r="D172" s="995" t="s">
        <v>2318</v>
      </c>
      <c r="E172" s="264" t="s">
        <v>1020</v>
      </c>
      <c r="F172" s="995" t="s">
        <v>1135</v>
      </c>
      <c r="G172" s="853" t="s">
        <v>959</v>
      </c>
      <c r="H172" s="996" t="s">
        <v>860</v>
      </c>
      <c r="I172" s="996">
        <v>4</v>
      </c>
      <c r="J172" s="996">
        <v>3.03</v>
      </c>
      <c r="K172" s="270"/>
      <c r="L172" s="348">
        <v>45047</v>
      </c>
      <c r="M172" s="348">
        <v>45047</v>
      </c>
      <c r="N172" s="270" t="s">
        <v>898</v>
      </c>
      <c r="O172" s="345" t="s">
        <v>899</v>
      </c>
      <c r="P172" s="344">
        <v>4</v>
      </c>
      <c r="Q172" s="344">
        <v>3.03</v>
      </c>
      <c r="R172" s="270"/>
      <c r="S172" s="327" t="s">
        <v>858</v>
      </c>
      <c r="T172" s="349">
        <f t="shared" si="16"/>
        <v>45047</v>
      </c>
      <c r="U172" s="270"/>
    </row>
    <row r="173" spans="1:21">
      <c r="A173" s="401">
        <v>8</v>
      </c>
      <c r="B173" s="346" t="s">
        <v>1101</v>
      </c>
      <c r="C173" s="274"/>
      <c r="D173" s="995" t="s">
        <v>2319</v>
      </c>
      <c r="E173" s="264" t="s">
        <v>1022</v>
      </c>
      <c r="F173" s="995" t="s">
        <v>901</v>
      </c>
      <c r="G173" s="853" t="s">
        <v>959</v>
      </c>
      <c r="H173" s="996" t="s">
        <v>860</v>
      </c>
      <c r="I173" s="997">
        <v>5</v>
      </c>
      <c r="J173" s="996">
        <v>3.34</v>
      </c>
      <c r="K173" s="270"/>
      <c r="L173" s="348">
        <v>44075</v>
      </c>
      <c r="M173" s="348">
        <v>44075</v>
      </c>
      <c r="N173" s="270" t="s">
        <v>898</v>
      </c>
      <c r="O173" s="345" t="s">
        <v>899</v>
      </c>
      <c r="P173" s="344">
        <v>5</v>
      </c>
      <c r="Q173" s="344">
        <v>3.34</v>
      </c>
      <c r="R173" s="270"/>
      <c r="S173" s="327" t="s">
        <v>858</v>
      </c>
      <c r="T173" s="349">
        <f t="shared" si="16"/>
        <v>44075</v>
      </c>
      <c r="U173" s="270"/>
    </row>
    <row r="174" spans="1:21">
      <c r="A174" s="401">
        <v>9</v>
      </c>
      <c r="B174" s="346" t="s">
        <v>1102</v>
      </c>
      <c r="C174" s="274"/>
      <c r="D174" s="998" t="s">
        <v>2320</v>
      </c>
      <c r="E174" s="264" t="s">
        <v>1022</v>
      </c>
      <c r="F174" s="995" t="s">
        <v>907</v>
      </c>
      <c r="G174" s="965" t="s">
        <v>959</v>
      </c>
      <c r="H174" s="996" t="s">
        <v>860</v>
      </c>
      <c r="I174" s="996">
        <v>3</v>
      </c>
      <c r="J174" s="996">
        <v>2.72</v>
      </c>
      <c r="K174" s="270"/>
      <c r="L174" s="348">
        <v>44256</v>
      </c>
      <c r="M174" s="348">
        <v>44256</v>
      </c>
      <c r="N174" s="270" t="s">
        <v>898</v>
      </c>
      <c r="O174" s="345" t="s">
        <v>899</v>
      </c>
      <c r="P174" s="344">
        <v>3</v>
      </c>
      <c r="Q174" s="344">
        <v>2.72</v>
      </c>
      <c r="R174" s="270"/>
      <c r="S174" s="327" t="s">
        <v>858</v>
      </c>
      <c r="T174" s="349">
        <f t="shared" si="16"/>
        <v>44256</v>
      </c>
      <c r="U174" s="270"/>
    </row>
    <row r="175" spans="1:21">
      <c r="A175" s="401">
        <v>10</v>
      </c>
      <c r="B175" s="346" t="s">
        <v>59</v>
      </c>
      <c r="C175" s="274"/>
      <c r="D175" s="995" t="s">
        <v>2321</v>
      </c>
      <c r="E175" s="264" t="s">
        <v>1022</v>
      </c>
      <c r="F175" s="995" t="s">
        <v>1044</v>
      </c>
      <c r="G175" s="853" t="s">
        <v>854</v>
      </c>
      <c r="H175" s="996" t="s">
        <v>860</v>
      </c>
      <c r="I175" s="997">
        <v>9</v>
      </c>
      <c r="J175" s="996">
        <v>4.58</v>
      </c>
      <c r="K175" s="270"/>
      <c r="L175" s="348">
        <v>44986</v>
      </c>
      <c r="M175" s="348">
        <v>44986</v>
      </c>
      <c r="N175" s="270" t="s">
        <v>956</v>
      </c>
      <c r="O175" s="345" t="s">
        <v>899</v>
      </c>
      <c r="P175" s="347">
        <v>9</v>
      </c>
      <c r="Q175" s="344">
        <v>4.58</v>
      </c>
      <c r="R175" s="270"/>
      <c r="S175" s="327" t="s">
        <v>858</v>
      </c>
      <c r="T175" s="349">
        <f t="shared" si="16"/>
        <v>44986</v>
      </c>
      <c r="U175" s="270"/>
    </row>
    <row r="176" spans="1:21">
      <c r="A176" s="401">
        <v>11</v>
      </c>
      <c r="B176" s="346" t="s">
        <v>1103</v>
      </c>
      <c r="C176" s="274"/>
      <c r="D176" s="995" t="s">
        <v>2322</v>
      </c>
      <c r="E176" s="264" t="s">
        <v>1022</v>
      </c>
      <c r="F176" s="995" t="s">
        <v>2323</v>
      </c>
      <c r="G176" s="927" t="s">
        <v>889</v>
      </c>
      <c r="H176" s="996" t="s">
        <v>860</v>
      </c>
      <c r="I176" s="996">
        <v>3</v>
      </c>
      <c r="J176" s="996">
        <v>2.72</v>
      </c>
      <c r="K176" s="270"/>
      <c r="L176" s="348">
        <v>44743</v>
      </c>
      <c r="M176" s="348">
        <v>44743</v>
      </c>
      <c r="N176" s="264" t="s">
        <v>2324</v>
      </c>
      <c r="O176" s="345" t="s">
        <v>899</v>
      </c>
      <c r="P176" s="344">
        <v>3</v>
      </c>
      <c r="Q176" s="344">
        <v>2.72</v>
      </c>
      <c r="R176" s="270"/>
      <c r="S176" s="327" t="s">
        <v>858</v>
      </c>
      <c r="T176" s="349">
        <f t="shared" si="16"/>
        <v>44743</v>
      </c>
      <c r="U176" s="270"/>
    </row>
    <row r="177" spans="1:21">
      <c r="A177" s="401">
        <v>12</v>
      </c>
      <c r="B177" s="346" t="s">
        <v>1104</v>
      </c>
      <c r="C177" s="274"/>
      <c r="D177" s="995" t="s">
        <v>2325</v>
      </c>
      <c r="E177" s="264" t="s">
        <v>1022</v>
      </c>
      <c r="F177" s="995" t="s">
        <v>2323</v>
      </c>
      <c r="G177" s="927" t="s">
        <v>889</v>
      </c>
      <c r="H177" s="996" t="s">
        <v>860</v>
      </c>
      <c r="I177" s="996">
        <v>3</v>
      </c>
      <c r="J177" s="996">
        <v>2.72</v>
      </c>
      <c r="K177" s="270"/>
      <c r="L177" s="348">
        <v>44805</v>
      </c>
      <c r="M177" s="348">
        <v>44805</v>
      </c>
      <c r="N177" s="264" t="s">
        <v>2324</v>
      </c>
      <c r="O177" s="345" t="s">
        <v>899</v>
      </c>
      <c r="P177" s="344">
        <v>3</v>
      </c>
      <c r="Q177" s="344">
        <v>2.72</v>
      </c>
      <c r="R177" s="270"/>
      <c r="S177" s="327" t="s">
        <v>858</v>
      </c>
      <c r="T177" s="349">
        <f t="shared" si="16"/>
        <v>44805</v>
      </c>
      <c r="U177" s="270"/>
    </row>
    <row r="178" spans="1:21">
      <c r="A178" s="401">
        <v>13</v>
      </c>
      <c r="B178" s="346" t="s">
        <v>1105</v>
      </c>
      <c r="C178" s="274"/>
      <c r="D178" s="995" t="s">
        <v>2326</v>
      </c>
      <c r="E178" s="264" t="s">
        <v>1022</v>
      </c>
      <c r="F178" s="995" t="s">
        <v>2323</v>
      </c>
      <c r="G178" s="927" t="s">
        <v>889</v>
      </c>
      <c r="H178" s="996" t="s">
        <v>860</v>
      </c>
      <c r="I178" s="996">
        <v>2</v>
      </c>
      <c r="J178" s="996">
        <v>2.41</v>
      </c>
      <c r="K178" s="270"/>
      <c r="L178" s="348">
        <v>44409</v>
      </c>
      <c r="M178" s="348">
        <v>44409</v>
      </c>
      <c r="N178" s="264" t="s">
        <v>2324</v>
      </c>
      <c r="O178" s="345" t="s">
        <v>899</v>
      </c>
      <c r="P178" s="344">
        <v>2</v>
      </c>
      <c r="Q178" s="344">
        <v>2.41</v>
      </c>
      <c r="R178" s="270"/>
      <c r="S178" s="327" t="s">
        <v>858</v>
      </c>
      <c r="T178" s="349">
        <f t="shared" si="16"/>
        <v>44409</v>
      </c>
      <c r="U178" s="270"/>
    </row>
    <row r="179" spans="1:21">
      <c r="A179" s="401">
        <v>14</v>
      </c>
      <c r="B179" s="350" t="s">
        <v>1106</v>
      </c>
      <c r="C179" s="274"/>
      <c r="D179" s="384" t="s">
        <v>2327</v>
      </c>
      <c r="E179" s="264" t="s">
        <v>1022</v>
      </c>
      <c r="F179" s="995" t="s">
        <v>923</v>
      </c>
      <c r="G179" s="853" t="s">
        <v>959</v>
      </c>
      <c r="H179" s="999" t="s">
        <v>876</v>
      </c>
      <c r="I179" s="999">
        <v>6</v>
      </c>
      <c r="J179" s="999">
        <v>2.86</v>
      </c>
      <c r="K179" s="270"/>
      <c r="L179" s="836">
        <v>45017</v>
      </c>
      <c r="M179" s="836">
        <v>45017</v>
      </c>
      <c r="N179" s="270" t="s">
        <v>898</v>
      </c>
      <c r="O179" s="345" t="s">
        <v>899</v>
      </c>
      <c r="P179" s="344">
        <v>4</v>
      </c>
      <c r="Q179" s="344">
        <v>3.03</v>
      </c>
      <c r="R179" s="351"/>
      <c r="S179" s="327" t="s">
        <v>858</v>
      </c>
      <c r="T179" s="836">
        <v>45017</v>
      </c>
      <c r="U179" s="270" t="s">
        <v>1107</v>
      </c>
    </row>
    <row r="180" spans="1:21">
      <c r="A180" s="401">
        <v>15</v>
      </c>
      <c r="B180" s="350" t="s">
        <v>1108</v>
      </c>
      <c r="C180" s="274"/>
      <c r="D180" s="995" t="s">
        <v>2328</v>
      </c>
      <c r="E180" s="264" t="s">
        <v>1022</v>
      </c>
      <c r="F180" s="995" t="s">
        <v>907</v>
      </c>
      <c r="G180" s="853" t="s">
        <v>959</v>
      </c>
      <c r="H180" s="996" t="s">
        <v>876</v>
      </c>
      <c r="I180" s="996">
        <v>5</v>
      </c>
      <c r="J180" s="996">
        <v>2.66</v>
      </c>
      <c r="K180" s="270"/>
      <c r="L180" s="348">
        <v>44621</v>
      </c>
      <c r="M180" s="348">
        <v>44621</v>
      </c>
      <c r="N180" s="270" t="s">
        <v>898</v>
      </c>
      <c r="O180" s="345" t="s">
        <v>899</v>
      </c>
      <c r="P180" s="344">
        <v>3</v>
      </c>
      <c r="Q180" s="344">
        <v>2.72</v>
      </c>
      <c r="R180" s="351"/>
      <c r="S180" s="327" t="s">
        <v>858</v>
      </c>
      <c r="T180" s="348">
        <v>44621</v>
      </c>
      <c r="U180" s="270"/>
    </row>
    <row r="181" spans="1:21">
      <c r="A181" s="401">
        <v>16</v>
      </c>
      <c r="B181" s="350" t="s">
        <v>1109</v>
      </c>
      <c r="C181" s="274"/>
      <c r="D181" s="995" t="s">
        <v>2329</v>
      </c>
      <c r="E181" s="264" t="s">
        <v>1022</v>
      </c>
      <c r="F181" s="995" t="s">
        <v>923</v>
      </c>
      <c r="G181" s="927" t="s">
        <v>321</v>
      </c>
      <c r="H181" s="996" t="s">
        <v>876</v>
      </c>
      <c r="I181" s="996">
        <v>5</v>
      </c>
      <c r="J181" s="996">
        <v>2.66</v>
      </c>
      <c r="K181" s="270"/>
      <c r="L181" s="348">
        <v>44927</v>
      </c>
      <c r="M181" s="348">
        <v>44927</v>
      </c>
      <c r="N181" s="270" t="s">
        <v>1139</v>
      </c>
      <c r="O181" s="345" t="s">
        <v>899</v>
      </c>
      <c r="P181" s="344">
        <v>3</v>
      </c>
      <c r="Q181" s="344">
        <v>2.72</v>
      </c>
      <c r="R181" s="351"/>
      <c r="S181" s="327" t="s">
        <v>858</v>
      </c>
      <c r="T181" s="348">
        <v>44927</v>
      </c>
      <c r="U181" s="270"/>
    </row>
    <row r="182" spans="1:21">
      <c r="A182" s="401">
        <v>17</v>
      </c>
      <c r="B182" s="346" t="s">
        <v>1110</v>
      </c>
      <c r="C182" s="274"/>
      <c r="D182" s="995" t="s">
        <v>2330</v>
      </c>
      <c r="E182" s="264" t="s">
        <v>1022</v>
      </c>
      <c r="F182" s="995" t="s">
        <v>923</v>
      </c>
      <c r="G182" s="927" t="s">
        <v>321</v>
      </c>
      <c r="H182" s="996" t="s">
        <v>876</v>
      </c>
      <c r="I182" s="996">
        <v>3</v>
      </c>
      <c r="J182" s="996">
        <v>2.2599999999999998</v>
      </c>
      <c r="K182" s="270"/>
      <c r="L182" s="348">
        <v>44866</v>
      </c>
      <c r="M182" s="348">
        <v>44866</v>
      </c>
      <c r="N182" s="270" t="s">
        <v>1139</v>
      </c>
      <c r="O182" s="345" t="s">
        <v>899</v>
      </c>
      <c r="P182" s="344">
        <v>2</v>
      </c>
      <c r="Q182" s="344">
        <v>2.41</v>
      </c>
      <c r="R182" s="351"/>
      <c r="S182" s="327" t="s">
        <v>858</v>
      </c>
      <c r="T182" s="348">
        <v>44866</v>
      </c>
      <c r="U182" s="270"/>
    </row>
    <row r="183" spans="1:21">
      <c r="A183" s="401">
        <v>18</v>
      </c>
      <c r="B183" s="350" t="s">
        <v>994</v>
      </c>
      <c r="C183" s="274"/>
      <c r="D183" s="995" t="s">
        <v>2331</v>
      </c>
      <c r="E183" s="264" t="s">
        <v>1022</v>
      </c>
      <c r="F183" s="995" t="s">
        <v>923</v>
      </c>
      <c r="G183" s="927" t="s">
        <v>321</v>
      </c>
      <c r="H183" s="996" t="s">
        <v>876</v>
      </c>
      <c r="I183" s="996">
        <v>3</v>
      </c>
      <c r="J183" s="996">
        <v>2.2599999999999998</v>
      </c>
      <c r="K183" s="270"/>
      <c r="L183" s="348">
        <v>44682</v>
      </c>
      <c r="M183" s="348">
        <v>44682</v>
      </c>
      <c r="N183" s="270" t="s">
        <v>1139</v>
      </c>
      <c r="O183" s="345" t="s">
        <v>899</v>
      </c>
      <c r="P183" s="344">
        <v>2</v>
      </c>
      <c r="Q183" s="344">
        <v>2.41</v>
      </c>
      <c r="R183" s="351"/>
      <c r="S183" s="327" t="s">
        <v>858</v>
      </c>
      <c r="T183" s="348">
        <v>44682</v>
      </c>
      <c r="U183" s="270"/>
    </row>
    <row r="184" spans="1:21">
      <c r="A184" s="401">
        <v>19</v>
      </c>
      <c r="B184" s="346" t="s">
        <v>1111</v>
      </c>
      <c r="C184" s="274"/>
      <c r="D184" s="995" t="s">
        <v>2332</v>
      </c>
      <c r="E184" s="264" t="s">
        <v>1022</v>
      </c>
      <c r="F184" s="995" t="s">
        <v>923</v>
      </c>
      <c r="G184" s="927" t="s">
        <v>321</v>
      </c>
      <c r="H184" s="996" t="s">
        <v>876</v>
      </c>
      <c r="I184" s="996">
        <v>3</v>
      </c>
      <c r="J184" s="996">
        <v>2.2599999999999998</v>
      </c>
      <c r="K184" s="270"/>
      <c r="L184" s="348">
        <v>44896</v>
      </c>
      <c r="M184" s="348">
        <v>44896</v>
      </c>
      <c r="N184" s="270" t="s">
        <v>1139</v>
      </c>
      <c r="O184" s="345" t="s">
        <v>899</v>
      </c>
      <c r="P184" s="344">
        <v>2</v>
      </c>
      <c r="Q184" s="344">
        <v>2.41</v>
      </c>
      <c r="R184" s="351"/>
      <c r="S184" s="327" t="s">
        <v>858</v>
      </c>
      <c r="T184" s="348">
        <v>44896</v>
      </c>
      <c r="U184" s="270"/>
    </row>
    <row r="185" spans="1:21">
      <c r="A185" s="401">
        <v>20</v>
      </c>
      <c r="B185" s="350" t="s">
        <v>1112</v>
      </c>
      <c r="C185" s="274"/>
      <c r="D185" s="998" t="s">
        <v>2333</v>
      </c>
      <c r="E185" s="264" t="s">
        <v>1022</v>
      </c>
      <c r="F185" s="995" t="s">
        <v>907</v>
      </c>
      <c r="G185" s="965" t="s">
        <v>959</v>
      </c>
      <c r="H185" s="996" t="s">
        <v>876</v>
      </c>
      <c r="I185" s="996">
        <v>5</v>
      </c>
      <c r="J185" s="996">
        <v>2.66</v>
      </c>
      <c r="K185" s="270"/>
      <c r="L185" s="348">
        <v>44621</v>
      </c>
      <c r="M185" s="348">
        <v>44621</v>
      </c>
      <c r="N185" s="270" t="s">
        <v>877</v>
      </c>
      <c r="O185" s="345" t="s">
        <v>899</v>
      </c>
      <c r="P185" s="344">
        <v>3</v>
      </c>
      <c r="Q185" s="344">
        <v>2.72</v>
      </c>
      <c r="R185" s="351"/>
      <c r="S185" s="327" t="s">
        <v>858</v>
      </c>
      <c r="T185" s="348">
        <v>44621</v>
      </c>
      <c r="U185" s="270"/>
    </row>
    <row r="186" spans="1:21">
      <c r="A186" s="401">
        <v>21</v>
      </c>
      <c r="B186" s="350" t="s">
        <v>1113</v>
      </c>
      <c r="C186" s="274"/>
      <c r="D186" s="998" t="s">
        <v>2334</v>
      </c>
      <c r="E186" s="264" t="s">
        <v>1022</v>
      </c>
      <c r="F186" s="995" t="s">
        <v>907</v>
      </c>
      <c r="G186" s="927" t="s">
        <v>2335</v>
      </c>
      <c r="H186" s="996" t="s">
        <v>876</v>
      </c>
      <c r="I186" s="996">
        <v>4</v>
      </c>
      <c r="J186" s="996">
        <v>2.46</v>
      </c>
      <c r="K186" s="270"/>
      <c r="L186" s="348">
        <v>44621</v>
      </c>
      <c r="M186" s="348">
        <v>44621</v>
      </c>
      <c r="N186" s="264" t="s">
        <v>2336</v>
      </c>
      <c r="O186" s="345" t="s">
        <v>899</v>
      </c>
      <c r="P186" s="344">
        <v>3</v>
      </c>
      <c r="Q186" s="344">
        <v>2.72</v>
      </c>
      <c r="R186" s="351"/>
      <c r="S186" s="327" t="s">
        <v>858</v>
      </c>
      <c r="T186" s="348">
        <v>45231</v>
      </c>
      <c r="U186" s="270"/>
    </row>
    <row r="187" spans="1:21">
      <c r="A187" s="401">
        <v>22</v>
      </c>
      <c r="B187" s="350" t="s">
        <v>1114</v>
      </c>
      <c r="C187" s="274"/>
      <c r="D187" s="998" t="s">
        <v>2337</v>
      </c>
      <c r="E187" s="264" t="s">
        <v>1022</v>
      </c>
      <c r="F187" s="995" t="s">
        <v>2338</v>
      </c>
      <c r="G187" s="927" t="s">
        <v>288</v>
      </c>
      <c r="H187" s="996" t="s">
        <v>876</v>
      </c>
      <c r="I187" s="996">
        <v>3</v>
      </c>
      <c r="J187" s="996">
        <v>2.2599999999999998</v>
      </c>
      <c r="K187" s="270"/>
      <c r="L187" s="348">
        <v>45200</v>
      </c>
      <c r="M187" s="348">
        <v>45200</v>
      </c>
      <c r="N187" s="264" t="s">
        <v>873</v>
      </c>
      <c r="O187" s="345" t="s">
        <v>899</v>
      </c>
      <c r="P187" s="344">
        <v>2</v>
      </c>
      <c r="Q187" s="344">
        <v>2.41</v>
      </c>
      <c r="R187" s="351"/>
      <c r="S187" s="327" t="s">
        <v>858</v>
      </c>
      <c r="T187" s="348">
        <v>45200</v>
      </c>
      <c r="U187" s="270"/>
    </row>
    <row r="188" spans="1:21" ht="18.75" customHeight="1">
      <c r="A188" s="1585" t="s">
        <v>1115</v>
      </c>
      <c r="B188" s="1582"/>
      <c r="C188" s="1583"/>
      <c r="D188" s="833"/>
      <c r="E188" s="310"/>
      <c r="F188" s="310"/>
      <c r="G188" s="947"/>
      <c r="H188" s="948"/>
      <c r="I188" s="949"/>
      <c r="J188" s="944"/>
      <c r="K188" s="292"/>
      <c r="L188" s="292"/>
      <c r="M188" s="834"/>
      <c r="N188" s="310"/>
      <c r="O188" s="401"/>
      <c r="P188" s="401"/>
      <c r="Q188" s="401"/>
      <c r="R188" s="401"/>
      <c r="S188" s="401"/>
      <c r="T188" s="302"/>
      <c r="U188" s="292"/>
    </row>
    <row r="189" spans="1:21" ht="18.75">
      <c r="A189" s="401"/>
      <c r="B189" s="924" t="s">
        <v>850</v>
      </c>
      <c r="C189" s="310"/>
      <c r="D189" s="833"/>
      <c r="E189" s="310"/>
      <c r="F189" s="310"/>
      <c r="G189" s="947"/>
      <c r="H189" s="948"/>
      <c r="I189" s="949"/>
      <c r="J189" s="944"/>
      <c r="K189" s="292"/>
      <c r="L189" s="292"/>
      <c r="M189" s="834"/>
      <c r="N189" s="310"/>
      <c r="O189" s="401"/>
      <c r="P189" s="401"/>
      <c r="Q189" s="401"/>
      <c r="R189" s="401"/>
      <c r="S189" s="401"/>
      <c r="T189" s="302"/>
      <c r="U189" s="292"/>
    </row>
    <row r="190" spans="1:21">
      <c r="A190" s="262">
        <v>1</v>
      </c>
      <c r="B190" s="278" t="s">
        <v>1116</v>
      </c>
      <c r="C190" s="274"/>
      <c r="D190" s="283" t="s">
        <v>1117</v>
      </c>
      <c r="E190" s="264" t="s">
        <v>652</v>
      </c>
      <c r="F190" s="283" t="s">
        <v>1118</v>
      </c>
      <c r="G190" s="853" t="s">
        <v>854</v>
      </c>
      <c r="H190" s="333" t="s">
        <v>855</v>
      </c>
      <c r="I190" s="922">
        <v>9</v>
      </c>
      <c r="J190" s="930">
        <f>4.32+0.33*2</f>
        <v>4.9800000000000004</v>
      </c>
      <c r="K190" s="270"/>
      <c r="L190" s="352" t="s">
        <v>523</v>
      </c>
      <c r="M190" s="352" t="s">
        <v>523</v>
      </c>
      <c r="N190" s="264" t="s">
        <v>956</v>
      </c>
      <c r="O190" s="270" t="s">
        <v>895</v>
      </c>
      <c r="P190" s="268">
        <v>9</v>
      </c>
      <c r="Q190" s="284">
        <f>4.32+0.33*2</f>
        <v>4.9800000000000004</v>
      </c>
      <c r="R190" s="270"/>
      <c r="S190" s="271" t="s">
        <v>33</v>
      </c>
      <c r="T190" s="352" t="s">
        <v>523</v>
      </c>
      <c r="U190" s="264"/>
    </row>
    <row r="191" spans="1:21" ht="18.75">
      <c r="A191" s="401"/>
      <c r="B191" s="924" t="s">
        <v>859</v>
      </c>
      <c r="C191" s="310"/>
      <c r="D191" s="833"/>
      <c r="E191" s="310"/>
      <c r="F191" s="310"/>
      <c r="G191" s="947"/>
      <c r="H191" s="948"/>
      <c r="I191" s="949"/>
      <c r="J191" s="944"/>
      <c r="K191" s="292"/>
      <c r="L191" s="292"/>
      <c r="M191" s="834"/>
      <c r="N191" s="310"/>
      <c r="O191" s="401"/>
      <c r="P191" s="401"/>
      <c r="Q191" s="401"/>
      <c r="R191" s="401"/>
      <c r="S191" s="401"/>
      <c r="T191" s="302"/>
      <c r="U191" s="292"/>
    </row>
    <row r="192" spans="1:21" ht="18.75">
      <c r="A192" s="401">
        <v>1</v>
      </c>
      <c r="B192" s="1000" t="s">
        <v>2289</v>
      </c>
      <c r="C192" s="274"/>
      <c r="D192" s="283" t="s">
        <v>1119</v>
      </c>
      <c r="E192" s="264" t="s">
        <v>652</v>
      </c>
      <c r="F192" s="283" t="s">
        <v>945</v>
      </c>
      <c r="G192" s="992" t="s">
        <v>959</v>
      </c>
      <c r="H192" s="333" t="s">
        <v>860</v>
      </c>
      <c r="I192" s="922">
        <v>5</v>
      </c>
      <c r="J192" s="930">
        <f>3.03+0.31</f>
        <v>3.34</v>
      </c>
      <c r="K192" s="270"/>
      <c r="L192" s="352" t="s">
        <v>683</v>
      </c>
      <c r="M192" s="352" t="s">
        <v>683</v>
      </c>
      <c r="N192" s="270" t="s">
        <v>898</v>
      </c>
      <c r="O192" s="270" t="s">
        <v>899</v>
      </c>
      <c r="P192" s="268">
        <v>5</v>
      </c>
      <c r="Q192" s="284">
        <f>3.03+0.31</f>
        <v>3.34</v>
      </c>
      <c r="R192" s="278"/>
      <c r="S192" s="271" t="s">
        <v>33</v>
      </c>
      <c r="T192" s="352" t="s">
        <v>683</v>
      </c>
      <c r="U192" s="292"/>
    </row>
    <row r="193" spans="1:21" ht="18.75">
      <c r="A193" s="401">
        <v>2</v>
      </c>
      <c r="B193" s="1000" t="s">
        <v>2290</v>
      </c>
      <c r="C193" s="274"/>
      <c r="D193" s="283" t="s">
        <v>1120</v>
      </c>
      <c r="E193" s="264" t="s">
        <v>652</v>
      </c>
      <c r="F193" s="283" t="s">
        <v>1121</v>
      </c>
      <c r="G193" s="992" t="s">
        <v>959</v>
      </c>
      <c r="H193" s="333" t="s">
        <v>860</v>
      </c>
      <c r="I193" s="922">
        <v>7</v>
      </c>
      <c r="J193" s="930">
        <f>3.65+0.31</f>
        <v>3.96</v>
      </c>
      <c r="K193" s="270"/>
      <c r="L193" s="352" t="s">
        <v>288</v>
      </c>
      <c r="M193" s="352" t="s">
        <v>288</v>
      </c>
      <c r="N193" s="270" t="s">
        <v>898</v>
      </c>
      <c r="O193" s="270" t="s">
        <v>899</v>
      </c>
      <c r="P193" s="268">
        <v>7</v>
      </c>
      <c r="Q193" s="284">
        <f>3.65+0.31</f>
        <v>3.96</v>
      </c>
      <c r="R193" s="270"/>
      <c r="S193" s="271" t="s">
        <v>33</v>
      </c>
      <c r="T193" s="352" t="s">
        <v>288</v>
      </c>
      <c r="U193" s="292"/>
    </row>
    <row r="194" spans="1:21" ht="18.75">
      <c r="A194" s="401">
        <v>3</v>
      </c>
      <c r="B194" s="1000" t="s">
        <v>2291</v>
      </c>
      <c r="C194" s="266"/>
      <c r="D194" s="283" t="s">
        <v>1122</v>
      </c>
      <c r="E194" s="264" t="s">
        <v>652</v>
      </c>
      <c r="F194" s="283" t="s">
        <v>1121</v>
      </c>
      <c r="G194" s="992" t="s">
        <v>959</v>
      </c>
      <c r="H194" s="333" t="s">
        <v>860</v>
      </c>
      <c r="I194" s="922">
        <v>6</v>
      </c>
      <c r="J194" s="930">
        <f>2.72+0.31+0.31*2</f>
        <v>3.6500000000000004</v>
      </c>
      <c r="K194" s="270"/>
      <c r="L194" s="352" t="s">
        <v>270</v>
      </c>
      <c r="M194" s="352" t="s">
        <v>270</v>
      </c>
      <c r="N194" s="270" t="s">
        <v>898</v>
      </c>
      <c r="O194" s="270" t="s">
        <v>899</v>
      </c>
      <c r="P194" s="268">
        <v>6</v>
      </c>
      <c r="Q194" s="284">
        <f>2.72+0.31+0.31*2</f>
        <v>3.6500000000000004</v>
      </c>
      <c r="R194" s="270"/>
      <c r="S194" s="271" t="s">
        <v>33</v>
      </c>
      <c r="T194" s="352" t="s">
        <v>270</v>
      </c>
      <c r="U194" s="292"/>
    </row>
    <row r="195" spans="1:21" ht="18.75">
      <c r="A195" s="401">
        <v>4</v>
      </c>
      <c r="B195" s="1000" t="s">
        <v>2292</v>
      </c>
      <c r="C195" s="320"/>
      <c r="D195" s="283" t="s">
        <v>1123</v>
      </c>
      <c r="E195" s="264" t="s">
        <v>652</v>
      </c>
      <c r="F195" s="283" t="s">
        <v>1121</v>
      </c>
      <c r="G195" s="992" t="s">
        <v>959</v>
      </c>
      <c r="H195" s="333" t="s">
        <v>860</v>
      </c>
      <c r="I195" s="922">
        <v>6</v>
      </c>
      <c r="J195" s="930">
        <f>3.03+0.31*2</f>
        <v>3.65</v>
      </c>
      <c r="K195" s="270"/>
      <c r="L195" s="352" t="s">
        <v>758</v>
      </c>
      <c r="M195" s="352" t="s">
        <v>758</v>
      </c>
      <c r="N195" s="270" t="s">
        <v>898</v>
      </c>
      <c r="O195" s="270" t="s">
        <v>899</v>
      </c>
      <c r="P195" s="268">
        <v>6</v>
      </c>
      <c r="Q195" s="284">
        <f>3.03+0.31*2</f>
        <v>3.65</v>
      </c>
      <c r="R195" s="278"/>
      <c r="S195" s="271" t="s">
        <v>33</v>
      </c>
      <c r="T195" s="352" t="s">
        <v>758</v>
      </c>
      <c r="U195" s="292"/>
    </row>
    <row r="196" spans="1:21" ht="18.75">
      <c r="A196" s="401">
        <v>5</v>
      </c>
      <c r="B196" s="1000" t="s">
        <v>2293</v>
      </c>
      <c r="C196" s="274"/>
      <c r="D196" s="283" t="s">
        <v>1124</v>
      </c>
      <c r="E196" s="264" t="s">
        <v>652</v>
      </c>
      <c r="F196" s="283" t="s">
        <v>930</v>
      </c>
      <c r="G196" s="992" t="s">
        <v>959</v>
      </c>
      <c r="H196" s="333" t="s">
        <v>860</v>
      </c>
      <c r="I196" s="922">
        <v>4</v>
      </c>
      <c r="J196" s="930">
        <v>3.03</v>
      </c>
      <c r="K196" s="270"/>
      <c r="L196" s="352" t="s">
        <v>683</v>
      </c>
      <c r="M196" s="352" t="s">
        <v>683</v>
      </c>
      <c r="N196" s="270" t="s">
        <v>898</v>
      </c>
      <c r="O196" s="270" t="s">
        <v>899</v>
      </c>
      <c r="P196" s="268">
        <v>4</v>
      </c>
      <c r="Q196" s="284">
        <v>3.03</v>
      </c>
      <c r="R196" s="278"/>
      <c r="S196" s="271" t="s">
        <v>33</v>
      </c>
      <c r="T196" s="352" t="s">
        <v>683</v>
      </c>
      <c r="U196" s="292"/>
    </row>
    <row r="197" spans="1:21" ht="18.75">
      <c r="A197" s="401">
        <v>6</v>
      </c>
      <c r="B197" s="1000" t="s">
        <v>2294</v>
      </c>
      <c r="C197" s="274"/>
      <c r="D197" s="283" t="s">
        <v>1125</v>
      </c>
      <c r="E197" s="264" t="s">
        <v>652</v>
      </c>
      <c r="F197" s="283" t="s">
        <v>930</v>
      </c>
      <c r="G197" s="992" t="s">
        <v>959</v>
      </c>
      <c r="H197" s="333" t="s">
        <v>860</v>
      </c>
      <c r="I197" s="922">
        <v>5</v>
      </c>
      <c r="J197" s="930">
        <f t="shared" ref="J197:J198" si="17">3.03+0.31</f>
        <v>3.34</v>
      </c>
      <c r="K197" s="270"/>
      <c r="L197" s="352" t="s">
        <v>683</v>
      </c>
      <c r="M197" s="352" t="s">
        <v>683</v>
      </c>
      <c r="N197" s="270" t="s">
        <v>898</v>
      </c>
      <c r="O197" s="270" t="s">
        <v>899</v>
      </c>
      <c r="P197" s="268">
        <v>5</v>
      </c>
      <c r="Q197" s="284">
        <f t="shared" ref="Q197:Q198" si="18">3.03+0.31</f>
        <v>3.34</v>
      </c>
      <c r="R197" s="264"/>
      <c r="S197" s="271" t="s">
        <v>33</v>
      </c>
      <c r="T197" s="352" t="s">
        <v>683</v>
      </c>
      <c r="U197" s="292"/>
    </row>
    <row r="198" spans="1:21" ht="18.75">
      <c r="A198" s="401">
        <v>7</v>
      </c>
      <c r="B198" s="1000" t="s">
        <v>1074</v>
      </c>
      <c r="C198" s="274"/>
      <c r="D198" s="283" t="s">
        <v>1126</v>
      </c>
      <c r="E198" s="264" t="s">
        <v>652</v>
      </c>
      <c r="F198" s="283" t="s">
        <v>930</v>
      </c>
      <c r="G198" s="992" t="s">
        <v>959</v>
      </c>
      <c r="H198" s="333" t="s">
        <v>860</v>
      </c>
      <c r="I198" s="922">
        <v>5</v>
      </c>
      <c r="J198" s="930">
        <f t="shared" si="17"/>
        <v>3.34</v>
      </c>
      <c r="K198" s="270"/>
      <c r="L198" s="352" t="s">
        <v>252</v>
      </c>
      <c r="M198" s="352" t="s">
        <v>252</v>
      </c>
      <c r="N198" s="270" t="s">
        <v>898</v>
      </c>
      <c r="O198" s="270" t="s">
        <v>899</v>
      </c>
      <c r="P198" s="268">
        <v>5</v>
      </c>
      <c r="Q198" s="284">
        <f t="shared" si="18"/>
        <v>3.34</v>
      </c>
      <c r="R198" s="270"/>
      <c r="S198" s="271" t="s">
        <v>33</v>
      </c>
      <c r="T198" s="352" t="s">
        <v>252</v>
      </c>
      <c r="U198" s="292"/>
    </row>
    <row r="199" spans="1:21" ht="18.75">
      <c r="A199" s="401">
        <v>8</v>
      </c>
      <c r="B199" s="1000" t="s">
        <v>1127</v>
      </c>
      <c r="C199" s="274"/>
      <c r="D199" s="283" t="s">
        <v>1128</v>
      </c>
      <c r="E199" s="264" t="s">
        <v>652</v>
      </c>
      <c r="F199" s="283" t="s">
        <v>1129</v>
      </c>
      <c r="G199" s="992" t="s">
        <v>959</v>
      </c>
      <c r="H199" s="333" t="s">
        <v>860</v>
      </c>
      <c r="I199" s="922">
        <v>5</v>
      </c>
      <c r="J199" s="930">
        <v>3.34</v>
      </c>
      <c r="K199" s="270"/>
      <c r="L199" s="352" t="s">
        <v>293</v>
      </c>
      <c r="M199" s="352" t="s">
        <v>293</v>
      </c>
      <c r="N199" s="270" t="s">
        <v>898</v>
      </c>
      <c r="O199" s="270" t="s">
        <v>899</v>
      </c>
      <c r="P199" s="268">
        <v>5</v>
      </c>
      <c r="Q199" s="284">
        <v>3.34</v>
      </c>
      <c r="R199" s="270"/>
      <c r="S199" s="271" t="s">
        <v>33</v>
      </c>
      <c r="T199" s="352" t="s">
        <v>293</v>
      </c>
      <c r="U199" s="292"/>
    </row>
    <row r="200" spans="1:21" ht="18.75">
      <c r="A200" s="401">
        <v>9</v>
      </c>
      <c r="B200" s="1000" t="s">
        <v>2207</v>
      </c>
      <c r="C200" s="274"/>
      <c r="D200" s="283" t="s">
        <v>1130</v>
      </c>
      <c r="E200" s="264" t="s">
        <v>652</v>
      </c>
      <c r="F200" s="283" t="s">
        <v>930</v>
      </c>
      <c r="G200" s="992" t="s">
        <v>959</v>
      </c>
      <c r="H200" s="333" t="s">
        <v>860</v>
      </c>
      <c r="I200" s="922">
        <v>3</v>
      </c>
      <c r="J200" s="930">
        <v>2.72</v>
      </c>
      <c r="K200" s="270"/>
      <c r="L200" s="352" t="s">
        <v>293</v>
      </c>
      <c r="M200" s="352" t="s">
        <v>293</v>
      </c>
      <c r="N200" s="270" t="s">
        <v>898</v>
      </c>
      <c r="O200" s="270" t="s">
        <v>899</v>
      </c>
      <c r="P200" s="268">
        <v>3</v>
      </c>
      <c r="Q200" s="284">
        <v>2.72</v>
      </c>
      <c r="R200" s="270"/>
      <c r="S200" s="271" t="s">
        <v>33</v>
      </c>
      <c r="T200" s="352" t="s">
        <v>293</v>
      </c>
      <c r="U200" s="292"/>
    </row>
    <row r="201" spans="1:21" ht="18.75">
      <c r="A201" s="401">
        <v>10</v>
      </c>
      <c r="B201" s="1000" t="s">
        <v>213</v>
      </c>
      <c r="C201" s="277"/>
      <c r="D201" s="283" t="s">
        <v>1131</v>
      </c>
      <c r="E201" s="264" t="s">
        <v>652</v>
      </c>
      <c r="F201" s="283" t="s">
        <v>930</v>
      </c>
      <c r="G201" s="992" t="s">
        <v>959</v>
      </c>
      <c r="H201" s="333" t="s">
        <v>860</v>
      </c>
      <c r="I201" s="922">
        <v>3</v>
      </c>
      <c r="J201" s="930">
        <v>2.72</v>
      </c>
      <c r="K201" s="270"/>
      <c r="L201" s="352" t="s">
        <v>293</v>
      </c>
      <c r="M201" s="352" t="s">
        <v>293</v>
      </c>
      <c r="N201" s="270" t="s">
        <v>898</v>
      </c>
      <c r="O201" s="270" t="s">
        <v>899</v>
      </c>
      <c r="P201" s="268">
        <v>3</v>
      </c>
      <c r="Q201" s="284">
        <v>2.72</v>
      </c>
      <c r="R201" s="278"/>
      <c r="S201" s="271" t="s">
        <v>33</v>
      </c>
      <c r="T201" s="352" t="s">
        <v>293</v>
      </c>
      <c r="U201" s="292"/>
    </row>
    <row r="202" spans="1:21" ht="18.75">
      <c r="A202" s="401">
        <v>11</v>
      </c>
      <c r="B202" s="1000" t="s">
        <v>2295</v>
      </c>
      <c r="C202" s="274"/>
      <c r="D202" s="283" t="s">
        <v>1132</v>
      </c>
      <c r="E202" s="264" t="s">
        <v>652</v>
      </c>
      <c r="F202" s="283" t="s">
        <v>930</v>
      </c>
      <c r="G202" s="992" t="s">
        <v>959</v>
      </c>
      <c r="H202" s="333" t="s">
        <v>860</v>
      </c>
      <c r="I202" s="922">
        <v>3</v>
      </c>
      <c r="J202" s="930">
        <v>2.72</v>
      </c>
      <c r="K202" s="270"/>
      <c r="L202" s="352" t="s">
        <v>293</v>
      </c>
      <c r="M202" s="352" t="s">
        <v>293</v>
      </c>
      <c r="N202" s="270" t="s">
        <v>898</v>
      </c>
      <c r="O202" s="270" t="s">
        <v>899</v>
      </c>
      <c r="P202" s="268">
        <v>3</v>
      </c>
      <c r="Q202" s="284">
        <v>2.72</v>
      </c>
      <c r="R202" s="278"/>
      <c r="S202" s="271" t="s">
        <v>33</v>
      </c>
      <c r="T202" s="352" t="s">
        <v>293</v>
      </c>
      <c r="U202" s="292"/>
    </row>
    <row r="203" spans="1:21" ht="18.75">
      <c r="A203" s="401">
        <v>12</v>
      </c>
      <c r="B203" s="1000" t="s">
        <v>1133</v>
      </c>
      <c r="C203" s="274"/>
      <c r="D203" s="283" t="s">
        <v>706</v>
      </c>
      <c r="E203" s="264" t="s">
        <v>1134</v>
      </c>
      <c r="F203" s="283" t="s">
        <v>1135</v>
      </c>
      <c r="G203" s="992" t="s">
        <v>959</v>
      </c>
      <c r="H203" s="333" t="s">
        <v>860</v>
      </c>
      <c r="I203" s="922">
        <v>4</v>
      </c>
      <c r="J203" s="930">
        <f>2.41+0.31*2</f>
        <v>3.0300000000000002</v>
      </c>
      <c r="K203" s="270"/>
      <c r="L203" s="352" t="s">
        <v>211</v>
      </c>
      <c r="M203" s="352" t="s">
        <v>211</v>
      </c>
      <c r="N203" s="270" t="s">
        <v>898</v>
      </c>
      <c r="O203" s="270" t="s">
        <v>899</v>
      </c>
      <c r="P203" s="268">
        <v>4</v>
      </c>
      <c r="Q203" s="284">
        <f>2.41+0.31*2</f>
        <v>3.0300000000000002</v>
      </c>
      <c r="R203" s="270"/>
      <c r="S203" s="271" t="s">
        <v>33</v>
      </c>
      <c r="T203" s="352" t="s">
        <v>211</v>
      </c>
      <c r="U203" s="292"/>
    </row>
    <row r="204" spans="1:21" ht="18.75">
      <c r="A204" s="401">
        <v>13</v>
      </c>
      <c r="B204" s="1000" t="s">
        <v>915</v>
      </c>
      <c r="C204" s="274"/>
      <c r="D204" s="283" t="s">
        <v>1136</v>
      </c>
      <c r="E204" s="264" t="s">
        <v>652</v>
      </c>
      <c r="F204" s="283" t="s">
        <v>1121</v>
      </c>
      <c r="G204" s="992" t="s">
        <v>959</v>
      </c>
      <c r="H204" s="333" t="s">
        <v>860</v>
      </c>
      <c r="I204" s="922">
        <v>5</v>
      </c>
      <c r="J204" s="930">
        <f t="shared" ref="J204:J205" si="19">3.03+0.31</f>
        <v>3.34</v>
      </c>
      <c r="K204" s="270"/>
      <c r="L204" s="352" t="s">
        <v>758</v>
      </c>
      <c r="M204" s="352" t="s">
        <v>758</v>
      </c>
      <c r="N204" s="270" t="s">
        <v>898</v>
      </c>
      <c r="O204" s="270" t="s">
        <v>899</v>
      </c>
      <c r="P204" s="268">
        <v>5</v>
      </c>
      <c r="Q204" s="284">
        <f t="shared" ref="Q204:Q205" si="20">3.03+0.31</f>
        <v>3.34</v>
      </c>
      <c r="R204" s="270"/>
      <c r="S204" s="271" t="s">
        <v>33</v>
      </c>
      <c r="T204" s="352" t="s">
        <v>758</v>
      </c>
      <c r="U204" s="292"/>
    </row>
    <row r="205" spans="1:21" ht="18.75">
      <c r="A205" s="401">
        <v>14</v>
      </c>
      <c r="B205" s="1000" t="s">
        <v>373</v>
      </c>
      <c r="C205" s="274"/>
      <c r="D205" s="283" t="s">
        <v>1137</v>
      </c>
      <c r="E205" s="264" t="s">
        <v>652</v>
      </c>
      <c r="F205" s="283" t="s">
        <v>930</v>
      </c>
      <c r="G205" s="992" t="s">
        <v>959</v>
      </c>
      <c r="H205" s="333" t="s">
        <v>860</v>
      </c>
      <c r="I205" s="922">
        <v>5</v>
      </c>
      <c r="J205" s="930">
        <f t="shared" si="19"/>
        <v>3.34</v>
      </c>
      <c r="K205" s="270"/>
      <c r="L205" s="352" t="s">
        <v>275</v>
      </c>
      <c r="M205" s="352" t="s">
        <v>275</v>
      </c>
      <c r="N205" s="270" t="s">
        <v>898</v>
      </c>
      <c r="O205" s="270" t="s">
        <v>899</v>
      </c>
      <c r="P205" s="268">
        <v>5</v>
      </c>
      <c r="Q205" s="284">
        <f t="shared" si="20"/>
        <v>3.34</v>
      </c>
      <c r="R205" s="270"/>
      <c r="S205" s="271" t="s">
        <v>33</v>
      </c>
      <c r="T205" s="352" t="s">
        <v>275</v>
      </c>
      <c r="U205" s="292"/>
    </row>
    <row r="206" spans="1:21" ht="18.75">
      <c r="A206" s="401">
        <v>15</v>
      </c>
      <c r="B206" s="1000" t="s">
        <v>1008</v>
      </c>
      <c r="C206" s="274"/>
      <c r="D206" s="283" t="s">
        <v>1138</v>
      </c>
      <c r="E206" s="264" t="s">
        <v>652</v>
      </c>
      <c r="F206" s="283" t="s">
        <v>919</v>
      </c>
      <c r="G206" s="992" t="s">
        <v>321</v>
      </c>
      <c r="H206" s="333" t="s">
        <v>876</v>
      </c>
      <c r="I206" s="922">
        <v>3</v>
      </c>
      <c r="J206" s="930">
        <f>1.86+0.2+0.2</f>
        <v>2.2600000000000002</v>
      </c>
      <c r="K206" s="270"/>
      <c r="L206" s="352" t="s">
        <v>57</v>
      </c>
      <c r="M206" s="352" t="s">
        <v>57</v>
      </c>
      <c r="N206" s="270" t="s">
        <v>1139</v>
      </c>
      <c r="O206" s="270" t="s">
        <v>899</v>
      </c>
      <c r="P206" s="268">
        <v>2</v>
      </c>
      <c r="Q206" s="269">
        <f>2.1+0.31</f>
        <v>2.41</v>
      </c>
      <c r="R206" s="270"/>
      <c r="S206" s="271" t="s">
        <v>33</v>
      </c>
      <c r="T206" s="352" t="s">
        <v>57</v>
      </c>
      <c r="U206" s="292"/>
    </row>
    <row r="207" spans="1:21" ht="18.75">
      <c r="A207" s="401">
        <v>16</v>
      </c>
      <c r="B207" s="1000" t="s">
        <v>1140</v>
      </c>
      <c r="C207" s="274"/>
      <c r="D207" s="283" t="s">
        <v>1141</v>
      </c>
      <c r="E207" s="264" t="s">
        <v>652</v>
      </c>
      <c r="F207" s="283" t="s">
        <v>907</v>
      </c>
      <c r="G207" s="992" t="s">
        <v>364</v>
      </c>
      <c r="H207" s="333" t="s">
        <v>876</v>
      </c>
      <c r="I207" s="922">
        <v>5</v>
      </c>
      <c r="J207" s="930">
        <f>2.26+0.2*2</f>
        <v>2.6599999999999997</v>
      </c>
      <c r="K207" s="270"/>
      <c r="L207" s="352" t="s">
        <v>955</v>
      </c>
      <c r="M207" s="352" t="s">
        <v>955</v>
      </c>
      <c r="N207" s="270" t="s">
        <v>873</v>
      </c>
      <c r="O207" s="270" t="s">
        <v>899</v>
      </c>
      <c r="P207" s="268">
        <v>3</v>
      </c>
      <c r="Q207" s="269">
        <v>2.72</v>
      </c>
      <c r="R207" s="274"/>
      <c r="S207" s="271" t="s">
        <v>33</v>
      </c>
      <c r="T207" s="352" t="s">
        <v>955</v>
      </c>
      <c r="U207" s="292"/>
    </row>
    <row r="208" spans="1:21" ht="18.75">
      <c r="A208" s="401">
        <v>17</v>
      </c>
      <c r="B208" s="1000" t="s">
        <v>2296</v>
      </c>
      <c r="C208" s="274"/>
      <c r="D208" s="283" t="s">
        <v>1142</v>
      </c>
      <c r="E208" s="264" t="s">
        <v>652</v>
      </c>
      <c r="F208" s="283" t="s">
        <v>923</v>
      </c>
      <c r="G208" s="992" t="s">
        <v>364</v>
      </c>
      <c r="H208" s="333" t="s">
        <v>876</v>
      </c>
      <c r="I208" s="922">
        <v>3</v>
      </c>
      <c r="J208" s="930">
        <f>1.86+0.2*2</f>
        <v>2.2600000000000002</v>
      </c>
      <c r="K208" s="270"/>
      <c r="L208" s="352" t="s">
        <v>252</v>
      </c>
      <c r="M208" s="352" t="s">
        <v>252</v>
      </c>
      <c r="N208" s="270" t="s">
        <v>873</v>
      </c>
      <c r="O208" s="270" t="s">
        <v>899</v>
      </c>
      <c r="P208" s="268">
        <v>2</v>
      </c>
      <c r="Q208" s="269">
        <v>2.41</v>
      </c>
      <c r="R208" s="274"/>
      <c r="S208" s="271" t="s">
        <v>33</v>
      </c>
      <c r="T208" s="352" t="s">
        <v>252</v>
      </c>
      <c r="U208" s="292"/>
    </row>
    <row r="209" spans="1:21" ht="25.5" customHeight="1">
      <c r="A209" s="1584" t="s">
        <v>1143</v>
      </c>
      <c r="B209" s="1582"/>
      <c r="C209" s="1583"/>
      <c r="D209" s="833"/>
      <c r="E209" s="310"/>
      <c r="F209" s="310"/>
      <c r="G209" s="947"/>
      <c r="H209" s="948"/>
      <c r="I209" s="949"/>
      <c r="J209" s="944"/>
      <c r="K209" s="292"/>
      <c r="L209" s="292"/>
      <c r="M209" s="834"/>
      <c r="N209" s="310"/>
      <c r="O209" s="401"/>
      <c r="P209" s="401"/>
      <c r="Q209" s="401"/>
      <c r="R209" s="401"/>
      <c r="S209" s="401"/>
      <c r="T209" s="302"/>
      <c r="U209" s="292"/>
    </row>
    <row r="210" spans="1:21" ht="25.5" customHeight="1">
      <c r="A210" s="1584" t="s">
        <v>850</v>
      </c>
      <c r="B210" s="1582"/>
      <c r="C210" s="1583"/>
      <c r="D210" s="833"/>
      <c r="E210" s="310"/>
      <c r="F210" s="310"/>
      <c r="G210" s="947"/>
      <c r="H210" s="948"/>
      <c r="I210" s="949"/>
      <c r="J210" s="944"/>
      <c r="K210" s="292"/>
      <c r="L210" s="292"/>
      <c r="M210" s="834"/>
      <c r="N210" s="310"/>
      <c r="O210" s="401"/>
      <c r="P210" s="401"/>
      <c r="Q210" s="401"/>
      <c r="R210" s="401"/>
      <c r="S210" s="401"/>
      <c r="T210" s="302"/>
      <c r="U210" s="292"/>
    </row>
    <row r="211" spans="1:21">
      <c r="A211" s="262">
        <v>1</v>
      </c>
      <c r="B211" s="353" t="s">
        <v>1144</v>
      </c>
      <c r="C211" s="354"/>
      <c r="D211" s="355" t="s">
        <v>1145</v>
      </c>
      <c r="E211" s="355" t="s">
        <v>1022</v>
      </c>
      <c r="F211" s="356" t="s">
        <v>205</v>
      </c>
      <c r="G211" s="1001" t="s">
        <v>665</v>
      </c>
      <c r="H211" s="1002" t="s">
        <v>855</v>
      </c>
      <c r="I211" s="1002">
        <v>7</v>
      </c>
      <c r="J211" s="1003">
        <v>4.32</v>
      </c>
      <c r="K211" s="300"/>
      <c r="L211" s="357" t="s">
        <v>239</v>
      </c>
      <c r="M211" s="357" t="s">
        <v>239</v>
      </c>
      <c r="N211" s="300" t="s">
        <v>1146</v>
      </c>
      <c r="O211" s="357" t="s">
        <v>857</v>
      </c>
      <c r="P211" s="355">
        <v>7</v>
      </c>
      <c r="Q211" s="357">
        <v>4.32</v>
      </c>
      <c r="R211" s="357"/>
      <c r="S211" s="357" t="s">
        <v>33</v>
      </c>
      <c r="T211" s="357" t="s">
        <v>239</v>
      </c>
      <c r="U211" s="264"/>
    </row>
    <row r="212" spans="1:21">
      <c r="A212" s="264">
        <v>2</v>
      </c>
      <c r="B212" s="353" t="s">
        <v>1147</v>
      </c>
      <c r="C212" s="358"/>
      <c r="D212" s="355" t="s">
        <v>1148</v>
      </c>
      <c r="E212" s="355" t="s">
        <v>1022</v>
      </c>
      <c r="F212" s="356" t="s">
        <v>205</v>
      </c>
      <c r="G212" s="1004" t="s">
        <v>1149</v>
      </c>
      <c r="H212" s="1002" t="s">
        <v>855</v>
      </c>
      <c r="I212" s="1002">
        <v>9</v>
      </c>
      <c r="J212" s="1003">
        <v>4.9800000000000004</v>
      </c>
      <c r="K212" s="300"/>
      <c r="L212" s="357" t="s">
        <v>903</v>
      </c>
      <c r="M212" s="357" t="s">
        <v>903</v>
      </c>
      <c r="N212" s="300" t="s">
        <v>1150</v>
      </c>
      <c r="O212" s="357" t="s">
        <v>857</v>
      </c>
      <c r="P212" s="355">
        <v>9</v>
      </c>
      <c r="Q212" s="357">
        <v>4.9800000000000004</v>
      </c>
      <c r="R212" s="357"/>
      <c r="S212" s="357" t="s">
        <v>33</v>
      </c>
      <c r="T212" s="357" t="s">
        <v>903</v>
      </c>
      <c r="U212" s="270"/>
    </row>
    <row r="213" spans="1:21" ht="26.25" customHeight="1">
      <c r="A213" s="1581" t="s">
        <v>859</v>
      </c>
      <c r="B213" s="1582"/>
      <c r="C213" s="1583"/>
      <c r="D213" s="355"/>
      <c r="E213" s="355"/>
      <c r="F213" s="356"/>
      <c r="G213" s="1005"/>
      <c r="H213" s="1002"/>
      <c r="I213" s="1002"/>
      <c r="J213" s="1003"/>
      <c r="K213" s="300"/>
      <c r="L213" s="357"/>
      <c r="M213" s="357"/>
      <c r="N213" s="300"/>
      <c r="O213" s="357"/>
      <c r="P213" s="355"/>
      <c r="Q213" s="357"/>
      <c r="R213" s="357"/>
      <c r="S213" s="357"/>
      <c r="T213" s="357"/>
      <c r="U213" s="270"/>
    </row>
    <row r="214" spans="1:21">
      <c r="A214" s="401">
        <v>1</v>
      </c>
      <c r="B214" s="353" t="s">
        <v>1151</v>
      </c>
      <c r="C214" s="360"/>
      <c r="D214" s="353" t="s">
        <v>1152</v>
      </c>
      <c r="E214" s="355" t="s">
        <v>1022</v>
      </c>
      <c r="F214" s="356" t="s">
        <v>945</v>
      </c>
      <c r="G214" s="1001" t="s">
        <v>959</v>
      </c>
      <c r="H214" s="1002" t="s">
        <v>860</v>
      </c>
      <c r="I214" s="1002">
        <v>6</v>
      </c>
      <c r="J214" s="1003">
        <v>3.65</v>
      </c>
      <c r="K214" s="300"/>
      <c r="L214" s="357" t="s">
        <v>114</v>
      </c>
      <c r="M214" s="357" t="s">
        <v>114</v>
      </c>
      <c r="N214" s="270" t="s">
        <v>898</v>
      </c>
      <c r="O214" s="357" t="s">
        <v>863</v>
      </c>
      <c r="P214" s="355">
        <v>6</v>
      </c>
      <c r="Q214" s="357">
        <v>3.65</v>
      </c>
      <c r="R214" s="357"/>
      <c r="S214" s="357" t="s">
        <v>33</v>
      </c>
      <c r="T214" s="357" t="s">
        <v>114</v>
      </c>
      <c r="U214" s="270"/>
    </row>
    <row r="215" spans="1:21">
      <c r="A215" s="401">
        <v>2</v>
      </c>
      <c r="B215" s="353" t="s">
        <v>1153</v>
      </c>
      <c r="C215" s="354"/>
      <c r="D215" s="355" t="s">
        <v>820</v>
      </c>
      <c r="E215" s="355" t="s">
        <v>1020</v>
      </c>
      <c r="F215" s="356" t="s">
        <v>1154</v>
      </c>
      <c r="G215" s="1001" t="s">
        <v>1149</v>
      </c>
      <c r="H215" s="1002" t="s">
        <v>860</v>
      </c>
      <c r="I215" s="1002">
        <v>10</v>
      </c>
      <c r="J215" s="1003">
        <v>4.8899999999999997</v>
      </c>
      <c r="K215" s="300"/>
      <c r="L215" s="357" t="s">
        <v>955</v>
      </c>
      <c r="M215" s="357" t="s">
        <v>955</v>
      </c>
      <c r="N215" s="300" t="s">
        <v>1155</v>
      </c>
      <c r="O215" s="357" t="s">
        <v>863</v>
      </c>
      <c r="P215" s="355">
        <v>10</v>
      </c>
      <c r="Q215" s="357">
        <v>4.8899999999999997</v>
      </c>
      <c r="R215" s="357"/>
      <c r="S215" s="357" t="s">
        <v>33</v>
      </c>
      <c r="T215" s="357" t="s">
        <v>955</v>
      </c>
      <c r="U215" s="270"/>
    </row>
    <row r="216" spans="1:21">
      <c r="A216" s="401">
        <v>3</v>
      </c>
      <c r="B216" s="353" t="s">
        <v>1156</v>
      </c>
      <c r="C216" s="360"/>
      <c r="D216" s="355" t="s">
        <v>1157</v>
      </c>
      <c r="E216" s="355" t="s">
        <v>1020</v>
      </c>
      <c r="F216" s="356" t="s">
        <v>1154</v>
      </c>
      <c r="G216" s="1001" t="s">
        <v>1158</v>
      </c>
      <c r="H216" s="1002" t="s">
        <v>860</v>
      </c>
      <c r="I216" s="1002">
        <v>6</v>
      </c>
      <c r="J216" s="1003">
        <v>3.65</v>
      </c>
      <c r="K216" s="300"/>
      <c r="L216" s="357" t="s">
        <v>235</v>
      </c>
      <c r="M216" s="357" t="s">
        <v>235</v>
      </c>
      <c r="N216" s="300" t="s">
        <v>1159</v>
      </c>
      <c r="O216" s="357" t="s">
        <v>863</v>
      </c>
      <c r="P216" s="355">
        <v>6</v>
      </c>
      <c r="Q216" s="357">
        <v>3.65</v>
      </c>
      <c r="R216" s="357"/>
      <c r="S216" s="357" t="s">
        <v>33</v>
      </c>
      <c r="T216" s="357">
        <v>44166</v>
      </c>
      <c r="U216" s="270"/>
    </row>
    <row r="217" spans="1:21">
      <c r="A217" s="401">
        <v>4</v>
      </c>
      <c r="B217" s="353" t="s">
        <v>1160</v>
      </c>
      <c r="C217" s="360"/>
      <c r="D217" s="355" t="s">
        <v>1161</v>
      </c>
      <c r="E217" s="355" t="s">
        <v>1022</v>
      </c>
      <c r="F217" s="356" t="s">
        <v>907</v>
      </c>
      <c r="G217" s="1001" t="s">
        <v>959</v>
      </c>
      <c r="H217" s="1002" t="s">
        <v>860</v>
      </c>
      <c r="I217" s="1002">
        <v>6</v>
      </c>
      <c r="J217" s="1003">
        <v>3.65</v>
      </c>
      <c r="K217" s="300"/>
      <c r="L217" s="357" t="s">
        <v>1162</v>
      </c>
      <c r="M217" s="357">
        <v>44256</v>
      </c>
      <c r="N217" s="270" t="s">
        <v>898</v>
      </c>
      <c r="O217" s="357" t="s">
        <v>863</v>
      </c>
      <c r="P217" s="355">
        <v>6</v>
      </c>
      <c r="Q217" s="357">
        <v>3.65</v>
      </c>
      <c r="R217" s="357"/>
      <c r="S217" s="357" t="s">
        <v>33</v>
      </c>
      <c r="T217" s="357" t="s">
        <v>1162</v>
      </c>
      <c r="U217" s="270"/>
    </row>
    <row r="218" spans="1:21">
      <c r="A218" s="401">
        <v>5</v>
      </c>
      <c r="B218" s="353" t="s">
        <v>1163</v>
      </c>
      <c r="C218" s="360"/>
      <c r="D218" s="355" t="s">
        <v>1164</v>
      </c>
      <c r="E218" s="355" t="s">
        <v>1022</v>
      </c>
      <c r="F218" s="356" t="s">
        <v>907</v>
      </c>
      <c r="G218" s="1001" t="s">
        <v>959</v>
      </c>
      <c r="H218" s="1002" t="s">
        <v>860</v>
      </c>
      <c r="I218" s="1002">
        <v>3</v>
      </c>
      <c r="J218" s="1003">
        <v>2.72</v>
      </c>
      <c r="K218" s="300"/>
      <c r="L218" s="357" t="s">
        <v>293</v>
      </c>
      <c r="M218" s="357" t="s">
        <v>293</v>
      </c>
      <c r="N218" s="270" t="s">
        <v>898</v>
      </c>
      <c r="O218" s="357" t="s">
        <v>863</v>
      </c>
      <c r="P218" s="355">
        <v>3</v>
      </c>
      <c r="Q218" s="357">
        <v>2.72</v>
      </c>
      <c r="R218" s="357"/>
      <c r="S218" s="357" t="s">
        <v>33</v>
      </c>
      <c r="T218" s="357" t="s">
        <v>293</v>
      </c>
      <c r="U218" s="270"/>
    </row>
    <row r="219" spans="1:21">
      <c r="A219" s="401">
        <v>6</v>
      </c>
      <c r="B219" s="353" t="s">
        <v>1165</v>
      </c>
      <c r="C219" s="360"/>
      <c r="D219" s="355" t="s">
        <v>1166</v>
      </c>
      <c r="E219" s="355" t="s">
        <v>1022</v>
      </c>
      <c r="F219" s="356" t="s">
        <v>907</v>
      </c>
      <c r="G219" s="1001" t="s">
        <v>959</v>
      </c>
      <c r="H219" s="1002" t="s">
        <v>860</v>
      </c>
      <c r="I219" s="1002">
        <v>3</v>
      </c>
      <c r="J219" s="1003">
        <v>2.72</v>
      </c>
      <c r="K219" s="300"/>
      <c r="L219" s="357" t="s">
        <v>293</v>
      </c>
      <c r="M219" s="357" t="s">
        <v>293</v>
      </c>
      <c r="N219" s="270" t="s">
        <v>898</v>
      </c>
      <c r="O219" s="357" t="s">
        <v>863</v>
      </c>
      <c r="P219" s="355">
        <v>3</v>
      </c>
      <c r="Q219" s="357">
        <v>2.72</v>
      </c>
      <c r="R219" s="357"/>
      <c r="S219" s="357" t="s">
        <v>33</v>
      </c>
      <c r="T219" s="357" t="s">
        <v>293</v>
      </c>
      <c r="U219" s="270"/>
    </row>
    <row r="220" spans="1:21">
      <c r="A220" s="401">
        <v>7</v>
      </c>
      <c r="B220" s="353" t="s">
        <v>1167</v>
      </c>
      <c r="C220" s="360"/>
      <c r="D220" s="355" t="s">
        <v>1168</v>
      </c>
      <c r="E220" s="355" t="s">
        <v>1022</v>
      </c>
      <c r="F220" s="356" t="s">
        <v>1169</v>
      </c>
      <c r="G220" s="1001" t="s">
        <v>959</v>
      </c>
      <c r="H220" s="1002" t="s">
        <v>860</v>
      </c>
      <c r="I220" s="1002">
        <v>4</v>
      </c>
      <c r="J220" s="1003">
        <v>3.03</v>
      </c>
      <c r="K220" s="300"/>
      <c r="L220" s="357" t="s">
        <v>503</v>
      </c>
      <c r="M220" s="357" t="s">
        <v>503</v>
      </c>
      <c r="N220" s="270" t="s">
        <v>898</v>
      </c>
      <c r="O220" s="357" t="s">
        <v>863</v>
      </c>
      <c r="P220" s="355">
        <v>4</v>
      </c>
      <c r="Q220" s="357">
        <v>3.03</v>
      </c>
      <c r="R220" s="357"/>
      <c r="S220" s="357" t="s">
        <v>33</v>
      </c>
      <c r="T220" s="357" t="s">
        <v>503</v>
      </c>
      <c r="U220" s="270"/>
    </row>
    <row r="221" spans="1:21">
      <c r="A221" s="401">
        <v>8</v>
      </c>
      <c r="B221" s="353" t="s">
        <v>1170</v>
      </c>
      <c r="C221" s="360"/>
      <c r="D221" s="386" t="s">
        <v>1171</v>
      </c>
      <c r="E221" s="355" t="s">
        <v>1022</v>
      </c>
      <c r="F221" s="356">
        <v>41339</v>
      </c>
      <c r="G221" s="1001" t="s">
        <v>959</v>
      </c>
      <c r="H221" s="1002" t="s">
        <v>860</v>
      </c>
      <c r="I221" s="1002">
        <v>6</v>
      </c>
      <c r="J221" s="1006">
        <v>3.65</v>
      </c>
      <c r="K221" s="300"/>
      <c r="L221" s="357" t="s">
        <v>29</v>
      </c>
      <c r="M221" s="357" t="s">
        <v>29</v>
      </c>
      <c r="N221" s="270" t="s">
        <v>898</v>
      </c>
      <c r="O221" s="357" t="s">
        <v>863</v>
      </c>
      <c r="P221" s="355">
        <v>6</v>
      </c>
      <c r="Q221" s="357">
        <v>3.65</v>
      </c>
      <c r="R221" s="357"/>
      <c r="S221" s="357" t="s">
        <v>33</v>
      </c>
      <c r="T221" s="357" t="s">
        <v>29</v>
      </c>
      <c r="U221" s="270"/>
    </row>
    <row r="222" spans="1:21">
      <c r="A222" s="401">
        <v>9</v>
      </c>
      <c r="B222" s="353" t="s">
        <v>1172</v>
      </c>
      <c r="C222" s="360"/>
      <c r="D222" s="386" t="s">
        <v>1173</v>
      </c>
      <c r="E222" s="355" t="s">
        <v>1022</v>
      </c>
      <c r="F222" s="356">
        <v>41339</v>
      </c>
      <c r="G222" s="1001" t="s">
        <v>959</v>
      </c>
      <c r="H222" s="1002" t="s">
        <v>860</v>
      </c>
      <c r="I222" s="1002">
        <v>5</v>
      </c>
      <c r="J222" s="1007">
        <v>3.34</v>
      </c>
      <c r="K222" s="300"/>
      <c r="L222" s="357" t="s">
        <v>503</v>
      </c>
      <c r="M222" s="357" t="s">
        <v>503</v>
      </c>
      <c r="N222" s="270" t="s">
        <v>898</v>
      </c>
      <c r="O222" s="357" t="s">
        <v>863</v>
      </c>
      <c r="P222" s="355">
        <v>5</v>
      </c>
      <c r="Q222" s="357">
        <v>3.34</v>
      </c>
      <c r="R222" s="357"/>
      <c r="S222" s="357" t="s">
        <v>33</v>
      </c>
      <c r="T222" s="357" t="s">
        <v>503</v>
      </c>
      <c r="U222" s="270"/>
    </row>
    <row r="223" spans="1:21">
      <c r="A223" s="401">
        <v>10</v>
      </c>
      <c r="B223" s="353" t="s">
        <v>1174</v>
      </c>
      <c r="C223" s="360"/>
      <c r="D223" s="386" t="s">
        <v>1175</v>
      </c>
      <c r="E223" s="355" t="s">
        <v>1020</v>
      </c>
      <c r="F223" s="356" t="s">
        <v>1135</v>
      </c>
      <c r="G223" s="1001" t="s">
        <v>959</v>
      </c>
      <c r="H223" s="1002" t="s">
        <v>860</v>
      </c>
      <c r="I223" s="1002">
        <v>4</v>
      </c>
      <c r="J223" s="1006">
        <v>3.03</v>
      </c>
      <c r="K223" s="300"/>
      <c r="L223" s="357" t="s">
        <v>211</v>
      </c>
      <c r="M223" s="357" t="s">
        <v>211</v>
      </c>
      <c r="N223" s="270" t="s">
        <v>898</v>
      </c>
      <c r="O223" s="357" t="s">
        <v>863</v>
      </c>
      <c r="P223" s="355">
        <v>4</v>
      </c>
      <c r="Q223" s="357">
        <v>3.03</v>
      </c>
      <c r="R223" s="357"/>
      <c r="S223" s="357" t="s">
        <v>33</v>
      </c>
      <c r="T223" s="361" t="s">
        <v>211</v>
      </c>
      <c r="U223" s="270"/>
    </row>
    <row r="224" spans="1:21">
      <c r="A224" s="401">
        <v>11</v>
      </c>
      <c r="B224" s="353" t="s">
        <v>1176</v>
      </c>
      <c r="C224" s="360"/>
      <c r="D224" s="386" t="s">
        <v>1177</v>
      </c>
      <c r="E224" s="355" t="s">
        <v>1020</v>
      </c>
      <c r="F224" s="356">
        <v>39971</v>
      </c>
      <c r="G224" s="1001" t="s">
        <v>908</v>
      </c>
      <c r="H224" s="1002" t="s">
        <v>860</v>
      </c>
      <c r="I224" s="1002">
        <v>3</v>
      </c>
      <c r="J224" s="1006">
        <v>2.72</v>
      </c>
      <c r="K224" s="300"/>
      <c r="L224" s="357" t="s">
        <v>29</v>
      </c>
      <c r="M224" s="357" t="s">
        <v>29</v>
      </c>
      <c r="N224" s="300" t="s">
        <v>970</v>
      </c>
      <c r="O224" s="357" t="s">
        <v>863</v>
      </c>
      <c r="P224" s="355">
        <v>3</v>
      </c>
      <c r="Q224" s="357">
        <v>2.72</v>
      </c>
      <c r="R224" s="357"/>
      <c r="S224" s="357" t="s">
        <v>33</v>
      </c>
      <c r="T224" s="361" t="s">
        <v>29</v>
      </c>
      <c r="U224" s="270"/>
    </row>
    <row r="225" spans="1:21">
      <c r="A225" s="401">
        <v>12</v>
      </c>
      <c r="B225" s="353" t="s">
        <v>1178</v>
      </c>
      <c r="C225" s="360"/>
      <c r="D225" s="355" t="s">
        <v>1179</v>
      </c>
      <c r="E225" s="355" t="s">
        <v>1022</v>
      </c>
      <c r="F225" s="356" t="s">
        <v>907</v>
      </c>
      <c r="G225" s="1001" t="s">
        <v>1180</v>
      </c>
      <c r="H225" s="1002" t="s">
        <v>876</v>
      </c>
      <c r="I225" s="1002">
        <v>4</v>
      </c>
      <c r="J225" s="1003">
        <v>2.46</v>
      </c>
      <c r="K225" s="300"/>
      <c r="L225" s="357" t="s">
        <v>275</v>
      </c>
      <c r="M225" s="357" t="s">
        <v>275</v>
      </c>
      <c r="N225" s="300" t="s">
        <v>1181</v>
      </c>
      <c r="O225" s="357" t="s">
        <v>863</v>
      </c>
      <c r="P225" s="355">
        <v>3</v>
      </c>
      <c r="Q225" s="357">
        <v>2.72</v>
      </c>
      <c r="R225" s="357"/>
      <c r="S225" s="357" t="s">
        <v>33</v>
      </c>
      <c r="T225" s="357" t="s">
        <v>33</v>
      </c>
      <c r="U225" s="270"/>
    </row>
    <row r="226" spans="1:21">
      <c r="A226" s="401">
        <v>13</v>
      </c>
      <c r="B226" s="353" t="s">
        <v>991</v>
      </c>
      <c r="C226" s="360"/>
      <c r="D226" s="355" t="s">
        <v>1182</v>
      </c>
      <c r="E226" s="355" t="s">
        <v>1022</v>
      </c>
      <c r="F226" s="356" t="s">
        <v>907</v>
      </c>
      <c r="G226" s="1001" t="s">
        <v>1180</v>
      </c>
      <c r="H226" s="1002" t="s">
        <v>876</v>
      </c>
      <c r="I226" s="1002">
        <v>4</v>
      </c>
      <c r="J226" s="1003">
        <v>2.66</v>
      </c>
      <c r="K226" s="300"/>
      <c r="L226" s="357" t="s">
        <v>1017</v>
      </c>
      <c r="M226" s="357" t="s">
        <v>1017</v>
      </c>
      <c r="N226" s="300" t="s">
        <v>1181</v>
      </c>
      <c r="O226" s="357" t="s">
        <v>863</v>
      </c>
      <c r="P226" s="355">
        <v>3</v>
      </c>
      <c r="Q226" s="357">
        <v>2.72</v>
      </c>
      <c r="R226" s="357"/>
      <c r="S226" s="357" t="s">
        <v>33</v>
      </c>
      <c r="T226" s="357" t="s">
        <v>33</v>
      </c>
      <c r="U226" s="270"/>
    </row>
    <row r="227" spans="1:21">
      <c r="A227" s="401">
        <v>14</v>
      </c>
      <c r="B227" s="353" t="s">
        <v>1183</v>
      </c>
      <c r="C227" s="362"/>
      <c r="D227" s="355" t="s">
        <v>1184</v>
      </c>
      <c r="E227" s="355" t="s">
        <v>1022</v>
      </c>
      <c r="F227" s="356">
        <v>43445</v>
      </c>
      <c r="G227" s="1001" t="s">
        <v>110</v>
      </c>
      <c r="H227" s="1002" t="s">
        <v>876</v>
      </c>
      <c r="I227" s="1002">
        <v>2</v>
      </c>
      <c r="J227" s="1003">
        <v>2.06</v>
      </c>
      <c r="K227" s="300"/>
      <c r="L227" s="357" t="s">
        <v>38</v>
      </c>
      <c r="M227" s="357" t="s">
        <v>38</v>
      </c>
      <c r="N227" s="300" t="s">
        <v>884</v>
      </c>
      <c r="O227" s="357" t="s">
        <v>863</v>
      </c>
      <c r="P227" s="355">
        <v>1</v>
      </c>
      <c r="Q227" s="357">
        <v>2.1</v>
      </c>
      <c r="R227" s="357"/>
      <c r="S227" s="357" t="s">
        <v>33</v>
      </c>
      <c r="T227" s="357">
        <v>44531</v>
      </c>
      <c r="U227" s="270"/>
    </row>
    <row r="228" spans="1:21">
      <c r="A228" s="401">
        <v>15</v>
      </c>
      <c r="B228" s="353" t="s">
        <v>933</v>
      </c>
      <c r="C228" s="360"/>
      <c r="D228" s="355" t="s">
        <v>1185</v>
      </c>
      <c r="E228" s="355" t="s">
        <v>1022</v>
      </c>
      <c r="F228" s="356" t="s">
        <v>919</v>
      </c>
      <c r="G228" s="1001" t="s">
        <v>110</v>
      </c>
      <c r="H228" s="1002" t="s">
        <v>876</v>
      </c>
      <c r="I228" s="1002">
        <v>2</v>
      </c>
      <c r="J228" s="1003">
        <v>2.06</v>
      </c>
      <c r="K228" s="300"/>
      <c r="L228" s="357" t="s">
        <v>38</v>
      </c>
      <c r="M228" s="357" t="s">
        <v>38</v>
      </c>
      <c r="N228" s="300" t="s">
        <v>920</v>
      </c>
      <c r="O228" s="357" t="s">
        <v>863</v>
      </c>
      <c r="P228" s="355">
        <v>1</v>
      </c>
      <c r="Q228" s="357">
        <v>2.1</v>
      </c>
      <c r="R228" s="357"/>
      <c r="S228" s="357" t="s">
        <v>33</v>
      </c>
      <c r="T228" s="357">
        <v>44531</v>
      </c>
      <c r="U228" s="270"/>
    </row>
    <row r="229" spans="1:21">
      <c r="A229" s="401">
        <v>16</v>
      </c>
      <c r="B229" s="353" t="s">
        <v>1186</v>
      </c>
      <c r="C229" s="360"/>
      <c r="D229" s="386" t="s">
        <v>1187</v>
      </c>
      <c r="E229" s="355" t="s">
        <v>1022</v>
      </c>
      <c r="F229" s="356" t="s">
        <v>919</v>
      </c>
      <c r="G229" s="1001" t="s">
        <v>959</v>
      </c>
      <c r="H229" s="1002" t="s">
        <v>876</v>
      </c>
      <c r="I229" s="1002">
        <v>6</v>
      </c>
      <c r="J229" s="1006">
        <f>0.2+2.66</f>
        <v>2.8600000000000003</v>
      </c>
      <c r="K229" s="300"/>
      <c r="L229" s="357" t="s">
        <v>1030</v>
      </c>
      <c r="M229" s="357" t="s">
        <v>1030</v>
      </c>
      <c r="N229" s="270" t="s">
        <v>898</v>
      </c>
      <c r="O229" s="357" t="s">
        <v>863</v>
      </c>
      <c r="P229" s="355">
        <v>4</v>
      </c>
      <c r="Q229" s="357">
        <v>3.03</v>
      </c>
      <c r="R229" s="357"/>
      <c r="S229" s="357" t="s">
        <v>33</v>
      </c>
      <c r="T229" s="357" t="s">
        <v>1030</v>
      </c>
      <c r="U229" s="270"/>
    </row>
    <row r="230" spans="1:21">
      <c r="A230" s="401">
        <v>17</v>
      </c>
      <c r="B230" s="353" t="s">
        <v>1188</v>
      </c>
      <c r="C230" s="360"/>
      <c r="D230" s="386" t="s">
        <v>1189</v>
      </c>
      <c r="E230" s="355" t="s">
        <v>1022</v>
      </c>
      <c r="F230" s="356">
        <v>41674</v>
      </c>
      <c r="G230" s="1001" t="s">
        <v>908</v>
      </c>
      <c r="H230" s="1002" t="s">
        <v>876</v>
      </c>
      <c r="I230" s="1002">
        <v>4</v>
      </c>
      <c r="J230" s="1006">
        <f t="shared" ref="J230:J231" si="21">0.2+2.26</f>
        <v>2.46</v>
      </c>
      <c r="K230" s="300"/>
      <c r="L230" s="357" t="s">
        <v>1030</v>
      </c>
      <c r="M230" s="357" t="s">
        <v>1030</v>
      </c>
      <c r="N230" s="300" t="s">
        <v>884</v>
      </c>
      <c r="O230" s="357" t="s">
        <v>863</v>
      </c>
      <c r="P230" s="355">
        <v>3</v>
      </c>
      <c r="Q230" s="357">
        <v>2.72</v>
      </c>
      <c r="R230" s="357"/>
      <c r="S230" s="357" t="s">
        <v>33</v>
      </c>
      <c r="T230" s="357" t="s">
        <v>33</v>
      </c>
      <c r="U230" s="270"/>
    </row>
    <row r="231" spans="1:21">
      <c r="A231" s="401">
        <v>18</v>
      </c>
      <c r="B231" s="353" t="s">
        <v>1190</v>
      </c>
      <c r="C231" s="360"/>
      <c r="D231" s="386" t="s">
        <v>1191</v>
      </c>
      <c r="E231" s="355" t="s">
        <v>1022</v>
      </c>
      <c r="F231" s="356" t="s">
        <v>1192</v>
      </c>
      <c r="G231" s="1001" t="s">
        <v>870</v>
      </c>
      <c r="H231" s="1002" t="s">
        <v>876</v>
      </c>
      <c r="I231" s="1002">
        <v>4</v>
      </c>
      <c r="J231" s="1006">
        <f t="shared" si="21"/>
        <v>2.46</v>
      </c>
      <c r="K231" s="300"/>
      <c r="L231" s="357" t="s">
        <v>955</v>
      </c>
      <c r="M231" s="357" t="s">
        <v>955</v>
      </c>
      <c r="N231" s="300" t="s">
        <v>890</v>
      </c>
      <c r="O231" s="357" t="s">
        <v>863</v>
      </c>
      <c r="P231" s="355">
        <v>3</v>
      </c>
      <c r="Q231" s="357">
        <v>2.72</v>
      </c>
      <c r="R231" s="357"/>
      <c r="S231" s="357" t="s">
        <v>33</v>
      </c>
      <c r="T231" s="357" t="s">
        <v>33</v>
      </c>
      <c r="U231" s="264"/>
    </row>
    <row r="232" spans="1:21" s="420" customFormat="1" ht="25.5" customHeight="1">
      <c r="A232" s="1584" t="s">
        <v>1193</v>
      </c>
      <c r="B232" s="1582"/>
      <c r="C232" s="1583"/>
      <c r="D232" s="833"/>
      <c r="E232" s="310"/>
      <c r="F232" s="310"/>
      <c r="G232" s="947"/>
      <c r="H232" s="948"/>
      <c r="I232" s="949"/>
      <c r="J232" s="944"/>
      <c r="K232" s="292"/>
      <c r="L232" s="292"/>
      <c r="M232" s="834"/>
      <c r="N232" s="310"/>
      <c r="O232" s="401"/>
      <c r="P232" s="401"/>
      <c r="Q232" s="401"/>
      <c r="R232" s="401"/>
      <c r="S232" s="401"/>
      <c r="T232" s="302"/>
      <c r="U232" s="292"/>
    </row>
    <row r="233" spans="1:21" ht="25.5" customHeight="1">
      <c r="A233" s="1585" t="s">
        <v>850</v>
      </c>
      <c r="B233" s="1583"/>
      <c r="C233" s="310"/>
      <c r="D233" s="833"/>
      <c r="E233" s="310"/>
      <c r="F233" s="310"/>
      <c r="G233" s="947"/>
      <c r="H233" s="948"/>
      <c r="I233" s="949"/>
      <c r="J233" s="944"/>
      <c r="K233" s="292"/>
      <c r="L233" s="292"/>
      <c r="M233" s="834"/>
      <c r="N233" s="310"/>
      <c r="O233" s="401"/>
      <c r="P233" s="401"/>
      <c r="Q233" s="401"/>
      <c r="R233" s="401"/>
      <c r="S233" s="401"/>
      <c r="T233" s="302"/>
      <c r="U233" s="292"/>
    </row>
    <row r="234" spans="1:21">
      <c r="A234" s="264">
        <v>1</v>
      </c>
      <c r="B234" s="265" t="s">
        <v>1174</v>
      </c>
      <c r="C234" s="266"/>
      <c r="D234" s="268">
        <v>1978</v>
      </c>
      <c r="E234" s="268" t="s">
        <v>25</v>
      </c>
      <c r="F234" s="283" t="s">
        <v>1194</v>
      </c>
      <c r="G234" s="1008" t="s">
        <v>1195</v>
      </c>
      <c r="H234" s="941" t="s">
        <v>855</v>
      </c>
      <c r="I234" s="922">
        <v>6</v>
      </c>
      <c r="J234" s="930">
        <v>3.99</v>
      </c>
      <c r="K234" s="270"/>
      <c r="L234" s="264" t="s">
        <v>402</v>
      </c>
      <c r="M234" s="268" t="str">
        <f>L234</f>
        <v>7/2021</v>
      </c>
      <c r="N234" s="264" t="s">
        <v>1196</v>
      </c>
      <c r="O234" s="270" t="s">
        <v>2339</v>
      </c>
      <c r="P234" s="268">
        <v>6</v>
      </c>
      <c r="Q234" s="284">
        <v>3.99</v>
      </c>
      <c r="R234" s="270"/>
      <c r="S234" s="271" t="s">
        <v>33</v>
      </c>
      <c r="T234" s="271" t="s">
        <v>402</v>
      </c>
      <c r="U234" s="278"/>
    </row>
    <row r="235" spans="1:21" ht="27" customHeight="1">
      <c r="A235" s="1586" t="s">
        <v>859</v>
      </c>
      <c r="B235" s="1583"/>
      <c r="C235" s="310"/>
      <c r="D235" s="833"/>
      <c r="E235" s="310"/>
      <c r="F235" s="310"/>
      <c r="G235" s="947"/>
      <c r="H235" s="948"/>
      <c r="I235" s="949"/>
      <c r="J235" s="944"/>
      <c r="K235" s="292"/>
      <c r="L235" s="292"/>
      <c r="M235" s="834"/>
      <c r="N235" s="310"/>
      <c r="O235" s="401"/>
      <c r="P235" s="401"/>
      <c r="Q235" s="401"/>
      <c r="R235" s="401"/>
      <c r="S235" s="401"/>
      <c r="T235" s="302"/>
      <c r="U235" s="292"/>
    </row>
    <row r="236" spans="1:21">
      <c r="A236" s="401">
        <v>1</v>
      </c>
      <c r="B236" s="310" t="s">
        <v>1197</v>
      </c>
      <c r="C236" s="274"/>
      <c r="D236" s="268">
        <v>1977</v>
      </c>
      <c r="E236" s="268" t="s">
        <v>25</v>
      </c>
      <c r="F236" s="283" t="s">
        <v>1198</v>
      </c>
      <c r="G236" s="853" t="s">
        <v>959</v>
      </c>
      <c r="H236" s="941" t="s">
        <v>876</v>
      </c>
      <c r="I236" s="922">
        <v>11</v>
      </c>
      <c r="J236" s="930">
        <v>3.86</v>
      </c>
      <c r="K236" s="270"/>
      <c r="L236" s="271" t="s">
        <v>502</v>
      </c>
      <c r="M236" s="268" t="str">
        <f t="shared" ref="M236:M256" si="22">L236</f>
        <v>4/2022</v>
      </c>
      <c r="N236" s="270" t="s">
        <v>898</v>
      </c>
      <c r="O236" s="270" t="s">
        <v>863</v>
      </c>
      <c r="P236" s="268">
        <v>7</v>
      </c>
      <c r="Q236" s="284">
        <v>3.96</v>
      </c>
      <c r="R236" s="270"/>
      <c r="S236" s="268" t="str">
        <f>+S231</f>
        <v>11/2023</v>
      </c>
      <c r="T236" s="271" t="s">
        <v>502</v>
      </c>
      <c r="U236" s="264"/>
    </row>
    <row r="237" spans="1:21">
      <c r="A237" s="401">
        <v>2</v>
      </c>
      <c r="B237" s="310" t="s">
        <v>1199</v>
      </c>
      <c r="C237" s="274"/>
      <c r="D237" s="268">
        <v>1976</v>
      </c>
      <c r="E237" s="268" t="s">
        <v>25</v>
      </c>
      <c r="F237" s="283" t="s">
        <v>1198</v>
      </c>
      <c r="G237" s="931" t="str">
        <f t="shared" ref="G237:G250" si="23">+G236</f>
        <v>07/2016</v>
      </c>
      <c r="H237" s="941" t="s">
        <v>876</v>
      </c>
      <c r="I237" s="922">
        <v>10</v>
      </c>
      <c r="J237" s="930">
        <v>3.66</v>
      </c>
      <c r="K237" s="270"/>
      <c r="L237" s="271" t="s">
        <v>231</v>
      </c>
      <c r="M237" s="268" t="str">
        <f t="shared" si="22"/>
        <v>11/2022</v>
      </c>
      <c r="N237" s="270" t="s">
        <v>898</v>
      </c>
      <c r="O237" s="270" t="s">
        <v>863</v>
      </c>
      <c r="P237" s="268">
        <v>7</v>
      </c>
      <c r="Q237" s="284">
        <v>3.96</v>
      </c>
      <c r="R237" s="278"/>
      <c r="S237" s="268" t="str">
        <f>+S236</f>
        <v>11/2023</v>
      </c>
      <c r="T237" s="271" t="s">
        <v>231</v>
      </c>
      <c r="U237" s="270"/>
    </row>
    <row r="238" spans="1:21">
      <c r="A238" s="401">
        <v>3</v>
      </c>
      <c r="B238" s="310" t="s">
        <v>1200</v>
      </c>
      <c r="C238" s="274"/>
      <c r="D238" s="268">
        <v>1980</v>
      </c>
      <c r="E238" s="268" t="s">
        <v>25</v>
      </c>
      <c r="F238" s="279" t="s">
        <v>865</v>
      </c>
      <c r="G238" s="931" t="str">
        <f t="shared" si="23"/>
        <v>07/2016</v>
      </c>
      <c r="H238" s="941" t="s">
        <v>876</v>
      </c>
      <c r="I238" s="922">
        <v>11</v>
      </c>
      <c r="J238" s="930">
        <v>3.86</v>
      </c>
      <c r="K238" s="270"/>
      <c r="L238" s="271" t="s">
        <v>1201</v>
      </c>
      <c r="M238" s="268" t="str">
        <f t="shared" si="22"/>
        <v>8/2021</v>
      </c>
      <c r="N238" s="270" t="s">
        <v>898</v>
      </c>
      <c r="O238" s="270" t="s">
        <v>863</v>
      </c>
      <c r="P238" s="268">
        <v>7</v>
      </c>
      <c r="Q238" s="284">
        <v>3.96</v>
      </c>
      <c r="R238" s="264"/>
      <c r="S238" s="268" t="str">
        <f t="shared" ref="S238:S256" si="24">+S236</f>
        <v>11/2023</v>
      </c>
      <c r="T238" s="271" t="s">
        <v>1201</v>
      </c>
      <c r="U238" s="264"/>
    </row>
    <row r="239" spans="1:21">
      <c r="A239" s="401">
        <v>4</v>
      </c>
      <c r="B239" s="310" t="s">
        <v>388</v>
      </c>
      <c r="C239" s="274"/>
      <c r="D239" s="268">
        <v>1976</v>
      </c>
      <c r="E239" s="268" t="s">
        <v>25</v>
      </c>
      <c r="F239" s="279" t="s">
        <v>1198</v>
      </c>
      <c r="G239" s="931" t="str">
        <f t="shared" si="23"/>
        <v>07/2016</v>
      </c>
      <c r="H239" s="941" t="s">
        <v>876</v>
      </c>
      <c r="I239" s="922">
        <v>9</v>
      </c>
      <c r="J239" s="930">
        <v>3.46</v>
      </c>
      <c r="K239" s="270"/>
      <c r="L239" s="271" t="s">
        <v>190</v>
      </c>
      <c r="M239" s="268" t="str">
        <f t="shared" si="22"/>
        <v>9/2022</v>
      </c>
      <c r="N239" s="270" t="s">
        <v>898</v>
      </c>
      <c r="O239" s="270" t="s">
        <v>863</v>
      </c>
      <c r="P239" s="268">
        <v>6</v>
      </c>
      <c r="Q239" s="284">
        <v>3.65</v>
      </c>
      <c r="R239" s="278"/>
      <c r="S239" s="268" t="str">
        <f t="shared" si="24"/>
        <v>11/2023</v>
      </c>
      <c r="T239" s="271" t="s">
        <v>190</v>
      </c>
      <c r="U239" s="270"/>
    </row>
    <row r="240" spans="1:21">
      <c r="A240" s="401">
        <v>5</v>
      </c>
      <c r="B240" s="310" t="s">
        <v>1202</v>
      </c>
      <c r="C240" s="274"/>
      <c r="D240" s="268">
        <v>1980</v>
      </c>
      <c r="E240" s="268" t="s">
        <v>25</v>
      </c>
      <c r="F240" s="279" t="s">
        <v>1198</v>
      </c>
      <c r="G240" s="931" t="str">
        <f t="shared" si="23"/>
        <v>07/2016</v>
      </c>
      <c r="H240" s="941" t="str">
        <f t="shared" ref="H240:J246" si="25">H239</f>
        <v>V.07.02.06</v>
      </c>
      <c r="I240" s="922">
        <v>10</v>
      </c>
      <c r="J240" s="930">
        <v>3.66</v>
      </c>
      <c r="K240" s="270"/>
      <c r="L240" s="271" t="s">
        <v>1203</v>
      </c>
      <c r="M240" s="268" t="str">
        <f t="shared" si="22"/>
        <v>5/2022</v>
      </c>
      <c r="N240" s="270" t="s">
        <v>898</v>
      </c>
      <c r="O240" s="270" t="s">
        <v>863</v>
      </c>
      <c r="P240" s="268">
        <v>7</v>
      </c>
      <c r="Q240" s="284">
        <v>3.96</v>
      </c>
      <c r="R240" s="270"/>
      <c r="S240" s="268" t="str">
        <f t="shared" si="24"/>
        <v>11/2023</v>
      </c>
      <c r="T240" s="271" t="s">
        <v>1203</v>
      </c>
      <c r="U240" s="264"/>
    </row>
    <row r="241" spans="1:21">
      <c r="A241" s="401">
        <v>6</v>
      </c>
      <c r="B241" s="310" t="s">
        <v>869</v>
      </c>
      <c r="C241" s="274"/>
      <c r="D241" s="268">
        <v>1983</v>
      </c>
      <c r="E241" s="268" t="s">
        <v>25</v>
      </c>
      <c r="F241" s="279" t="s">
        <v>865</v>
      </c>
      <c r="G241" s="931" t="str">
        <f t="shared" si="23"/>
        <v>07/2016</v>
      </c>
      <c r="H241" s="941" t="str">
        <f t="shared" si="25"/>
        <v>V.07.02.06</v>
      </c>
      <c r="I241" s="922">
        <v>6</v>
      </c>
      <c r="J241" s="930">
        <v>2.86</v>
      </c>
      <c r="K241" s="270"/>
      <c r="L241" s="271" t="s">
        <v>1201</v>
      </c>
      <c r="M241" s="268" t="str">
        <f t="shared" si="22"/>
        <v>8/2021</v>
      </c>
      <c r="N241" s="270" t="s">
        <v>898</v>
      </c>
      <c r="O241" s="270" t="s">
        <v>863</v>
      </c>
      <c r="P241" s="268">
        <v>4</v>
      </c>
      <c r="Q241" s="284">
        <v>3.03</v>
      </c>
      <c r="R241" s="270"/>
      <c r="S241" s="268" t="str">
        <f t="shared" si="24"/>
        <v>11/2023</v>
      </c>
      <c r="T241" s="271" t="s">
        <v>1201</v>
      </c>
      <c r="U241" s="264"/>
    </row>
    <row r="242" spans="1:21">
      <c r="A242" s="401">
        <v>7</v>
      </c>
      <c r="B242" s="273" t="s">
        <v>1204</v>
      </c>
      <c r="C242" s="274"/>
      <c r="D242" s="268">
        <v>1983</v>
      </c>
      <c r="E242" s="268" t="s">
        <v>25</v>
      </c>
      <c r="F242" s="279" t="s">
        <v>865</v>
      </c>
      <c r="G242" s="931" t="str">
        <f t="shared" si="23"/>
        <v>07/2016</v>
      </c>
      <c r="H242" s="941" t="str">
        <f t="shared" si="25"/>
        <v>V.07.02.06</v>
      </c>
      <c r="I242" s="922">
        <v>6</v>
      </c>
      <c r="J242" s="930">
        <v>2.86</v>
      </c>
      <c r="K242" s="270"/>
      <c r="L242" s="271" t="s">
        <v>503</v>
      </c>
      <c r="M242" s="268" t="str">
        <f t="shared" si="22"/>
        <v>10/2022</v>
      </c>
      <c r="N242" s="270" t="s">
        <v>898</v>
      </c>
      <c r="O242" s="270" t="s">
        <v>863</v>
      </c>
      <c r="P242" s="268">
        <v>4</v>
      </c>
      <c r="Q242" s="284">
        <v>3.03</v>
      </c>
      <c r="R242" s="270"/>
      <c r="S242" s="268" t="str">
        <f t="shared" si="24"/>
        <v>11/2023</v>
      </c>
      <c r="T242" s="271" t="s">
        <v>503</v>
      </c>
      <c r="U242" s="264"/>
    </row>
    <row r="243" spans="1:21">
      <c r="A243" s="401">
        <v>8</v>
      </c>
      <c r="B243" s="310" t="s">
        <v>1205</v>
      </c>
      <c r="C243" s="274"/>
      <c r="D243" s="268">
        <v>1979</v>
      </c>
      <c r="E243" s="268" t="s">
        <v>25</v>
      </c>
      <c r="F243" s="279" t="s">
        <v>865</v>
      </c>
      <c r="G243" s="931" t="str">
        <f t="shared" si="23"/>
        <v>07/2016</v>
      </c>
      <c r="H243" s="941" t="str">
        <f t="shared" si="25"/>
        <v>V.07.02.06</v>
      </c>
      <c r="I243" s="922">
        <v>6</v>
      </c>
      <c r="J243" s="930">
        <v>2.86</v>
      </c>
      <c r="K243" s="270"/>
      <c r="L243" s="271" t="s">
        <v>1206</v>
      </c>
      <c r="M243" s="268" t="str">
        <f t="shared" si="22"/>
        <v>4/2023</v>
      </c>
      <c r="N243" s="270" t="s">
        <v>898</v>
      </c>
      <c r="O243" s="270" t="s">
        <v>863</v>
      </c>
      <c r="P243" s="268">
        <v>4</v>
      </c>
      <c r="Q243" s="284">
        <v>3.03</v>
      </c>
      <c r="R243" s="270"/>
      <c r="S243" s="268" t="str">
        <f t="shared" si="24"/>
        <v>11/2023</v>
      </c>
      <c r="T243" s="271" t="s">
        <v>1206</v>
      </c>
      <c r="U243" s="264"/>
    </row>
    <row r="244" spans="1:21">
      <c r="A244" s="401">
        <v>9</v>
      </c>
      <c r="B244" s="265" t="s">
        <v>562</v>
      </c>
      <c r="C244" s="274"/>
      <c r="D244" s="268">
        <v>1991</v>
      </c>
      <c r="E244" s="268" t="s">
        <v>25</v>
      </c>
      <c r="F244" s="279" t="s">
        <v>865</v>
      </c>
      <c r="G244" s="931" t="str">
        <f t="shared" si="23"/>
        <v>07/2016</v>
      </c>
      <c r="H244" s="941" t="str">
        <f t="shared" si="25"/>
        <v>V.07.02.06</v>
      </c>
      <c r="I244" s="922">
        <v>6</v>
      </c>
      <c r="J244" s="930">
        <v>2.86</v>
      </c>
      <c r="K244" s="270"/>
      <c r="L244" s="268" t="str">
        <f t="shared" ref="L244:L246" si="26">L243</f>
        <v>4/2023</v>
      </c>
      <c r="M244" s="268" t="str">
        <f t="shared" si="22"/>
        <v>4/2023</v>
      </c>
      <c r="N244" s="270" t="s">
        <v>898</v>
      </c>
      <c r="O244" s="270" t="s">
        <v>863</v>
      </c>
      <c r="P244" s="268">
        <v>4</v>
      </c>
      <c r="Q244" s="284">
        <v>3.03</v>
      </c>
      <c r="R244" s="270"/>
      <c r="S244" s="268" t="str">
        <f t="shared" si="24"/>
        <v>11/2023</v>
      </c>
      <c r="T244" s="271" t="s">
        <v>1206</v>
      </c>
      <c r="U244" s="264"/>
    </row>
    <row r="245" spans="1:21">
      <c r="A245" s="401">
        <v>10</v>
      </c>
      <c r="B245" s="265" t="s">
        <v>1207</v>
      </c>
      <c r="C245" s="274"/>
      <c r="D245" s="268">
        <v>1983</v>
      </c>
      <c r="E245" s="268" t="s">
        <v>25</v>
      </c>
      <c r="F245" s="279" t="s">
        <v>865</v>
      </c>
      <c r="G245" s="931" t="str">
        <f t="shared" si="23"/>
        <v>07/2016</v>
      </c>
      <c r="H245" s="941" t="str">
        <f t="shared" si="25"/>
        <v>V.07.02.06</v>
      </c>
      <c r="I245" s="922">
        <f t="shared" si="25"/>
        <v>6</v>
      </c>
      <c r="J245" s="930">
        <f t="shared" si="25"/>
        <v>2.86</v>
      </c>
      <c r="K245" s="270"/>
      <c r="L245" s="268" t="str">
        <f t="shared" si="26"/>
        <v>4/2023</v>
      </c>
      <c r="M245" s="268" t="str">
        <f t="shared" si="22"/>
        <v>4/2023</v>
      </c>
      <c r="N245" s="270" t="s">
        <v>898</v>
      </c>
      <c r="O245" s="270" t="s">
        <v>863</v>
      </c>
      <c r="P245" s="268">
        <v>4</v>
      </c>
      <c r="Q245" s="284">
        <v>3.03</v>
      </c>
      <c r="R245" s="270"/>
      <c r="S245" s="268" t="str">
        <f t="shared" si="24"/>
        <v>11/2023</v>
      </c>
      <c r="T245" s="271" t="s">
        <v>1206</v>
      </c>
      <c r="U245" s="264"/>
    </row>
    <row r="246" spans="1:21">
      <c r="A246" s="401">
        <v>11</v>
      </c>
      <c r="B246" s="265" t="s">
        <v>1208</v>
      </c>
      <c r="C246" s="274"/>
      <c r="D246" s="268">
        <v>1988</v>
      </c>
      <c r="E246" s="268" t="s">
        <v>25</v>
      </c>
      <c r="F246" s="279" t="s">
        <v>865</v>
      </c>
      <c r="G246" s="931" t="str">
        <f t="shared" si="23"/>
        <v>07/2016</v>
      </c>
      <c r="H246" s="941" t="str">
        <f t="shared" si="25"/>
        <v>V.07.02.06</v>
      </c>
      <c r="I246" s="922">
        <f t="shared" si="25"/>
        <v>6</v>
      </c>
      <c r="J246" s="930">
        <f t="shared" si="25"/>
        <v>2.86</v>
      </c>
      <c r="K246" s="270"/>
      <c r="L246" s="268" t="str">
        <f t="shared" si="26"/>
        <v>4/2023</v>
      </c>
      <c r="M246" s="268" t="str">
        <f t="shared" si="22"/>
        <v>4/2023</v>
      </c>
      <c r="N246" s="270" t="s">
        <v>898</v>
      </c>
      <c r="O246" s="270" t="s">
        <v>863</v>
      </c>
      <c r="P246" s="268">
        <v>4</v>
      </c>
      <c r="Q246" s="284">
        <v>3.03</v>
      </c>
      <c r="R246" s="264"/>
      <c r="S246" s="268" t="str">
        <f t="shared" si="24"/>
        <v>11/2023</v>
      </c>
      <c r="T246" s="271" t="s">
        <v>1206</v>
      </c>
      <c r="U246" s="264"/>
    </row>
    <row r="247" spans="1:21">
      <c r="A247" s="401">
        <v>12</v>
      </c>
      <c r="B247" s="265" t="s">
        <v>1209</v>
      </c>
      <c r="C247" s="277"/>
      <c r="D247" s="268">
        <v>1982</v>
      </c>
      <c r="E247" s="268" t="s">
        <v>25</v>
      </c>
      <c r="F247" s="363" t="s">
        <v>1210</v>
      </c>
      <c r="G247" s="931" t="str">
        <f t="shared" si="23"/>
        <v>07/2016</v>
      </c>
      <c r="H247" s="941" t="s">
        <v>1211</v>
      </c>
      <c r="I247" s="922">
        <v>3</v>
      </c>
      <c r="J247" s="930">
        <v>2.72</v>
      </c>
      <c r="K247" s="270"/>
      <c r="L247" s="271" t="s">
        <v>293</v>
      </c>
      <c r="M247" s="268" t="str">
        <f t="shared" si="22"/>
        <v>03/2021</v>
      </c>
      <c r="N247" s="270" t="s">
        <v>898</v>
      </c>
      <c r="O247" s="270" t="s">
        <v>863</v>
      </c>
      <c r="P247" s="268">
        <v>3</v>
      </c>
      <c r="Q247" s="284">
        <v>2.72</v>
      </c>
      <c r="R247" s="278"/>
      <c r="S247" s="268" t="str">
        <f t="shared" si="24"/>
        <v>11/2023</v>
      </c>
      <c r="T247" s="271" t="s">
        <v>293</v>
      </c>
      <c r="U247" s="334"/>
    </row>
    <row r="248" spans="1:21">
      <c r="A248" s="401">
        <v>13</v>
      </c>
      <c r="B248" s="265" t="s">
        <v>1212</v>
      </c>
      <c r="C248" s="274"/>
      <c r="D248" s="268">
        <v>1989</v>
      </c>
      <c r="E248" s="268" t="s">
        <v>25</v>
      </c>
      <c r="F248" s="279" t="s">
        <v>907</v>
      </c>
      <c r="G248" s="931" t="str">
        <f t="shared" si="23"/>
        <v>07/2016</v>
      </c>
      <c r="H248" s="941" t="str">
        <f>H247</f>
        <v>V.07,02.05</v>
      </c>
      <c r="I248" s="922">
        <v>3</v>
      </c>
      <c r="J248" s="930">
        <v>2.72</v>
      </c>
      <c r="K248" s="270"/>
      <c r="L248" s="271" t="s">
        <v>485</v>
      </c>
      <c r="M248" s="268" t="str">
        <f t="shared" si="22"/>
        <v>3/2021</v>
      </c>
      <c r="N248" s="270" t="s">
        <v>898</v>
      </c>
      <c r="O248" s="270" t="s">
        <v>863</v>
      </c>
      <c r="P248" s="268">
        <v>3</v>
      </c>
      <c r="Q248" s="284">
        <v>2.72</v>
      </c>
      <c r="R248" s="278"/>
      <c r="S248" s="268" t="str">
        <f t="shared" si="24"/>
        <v>11/2023</v>
      </c>
      <c r="T248" s="271" t="s">
        <v>485</v>
      </c>
      <c r="U248" s="270"/>
    </row>
    <row r="249" spans="1:21">
      <c r="A249" s="401">
        <v>14</v>
      </c>
      <c r="B249" s="265" t="s">
        <v>1213</v>
      </c>
      <c r="C249" s="274"/>
      <c r="D249" s="268">
        <v>1989</v>
      </c>
      <c r="E249" s="268" t="s">
        <v>25</v>
      </c>
      <c r="F249" s="279" t="s">
        <v>865</v>
      </c>
      <c r="G249" s="931" t="str">
        <f t="shared" si="23"/>
        <v>07/2016</v>
      </c>
      <c r="H249" s="941" t="str">
        <f>H246</f>
        <v>V.07.02.06</v>
      </c>
      <c r="I249" s="922">
        <v>6</v>
      </c>
      <c r="J249" s="930">
        <v>2.86</v>
      </c>
      <c r="K249" s="270"/>
      <c r="L249" s="271" t="s">
        <v>304</v>
      </c>
      <c r="M249" s="268" t="str">
        <f t="shared" si="22"/>
        <v>06/2022</v>
      </c>
      <c r="N249" s="270" t="s">
        <v>898</v>
      </c>
      <c r="O249" s="270" t="s">
        <v>863</v>
      </c>
      <c r="P249" s="268">
        <v>4</v>
      </c>
      <c r="Q249" s="284">
        <v>3.03</v>
      </c>
      <c r="R249" s="270"/>
      <c r="S249" s="268" t="str">
        <f t="shared" si="24"/>
        <v>11/2023</v>
      </c>
      <c r="T249" s="271" t="s">
        <v>304</v>
      </c>
      <c r="U249" s="264"/>
    </row>
    <row r="250" spans="1:21">
      <c r="A250" s="401">
        <v>15</v>
      </c>
      <c r="B250" s="265" t="s">
        <v>1214</v>
      </c>
      <c r="C250" s="274"/>
      <c r="D250" s="268">
        <v>1983</v>
      </c>
      <c r="E250" s="268" t="s">
        <v>25</v>
      </c>
      <c r="F250" s="283" t="s">
        <v>865</v>
      </c>
      <c r="G250" s="931" t="str">
        <f t="shared" si="23"/>
        <v>07/2016</v>
      </c>
      <c r="H250" s="941" t="str">
        <f t="shared" ref="H250:H252" si="27">H249</f>
        <v>V.07.02.06</v>
      </c>
      <c r="I250" s="922">
        <v>6</v>
      </c>
      <c r="J250" s="930">
        <v>2.86</v>
      </c>
      <c r="K250" s="270"/>
      <c r="L250" s="271" t="s">
        <v>903</v>
      </c>
      <c r="M250" s="268" t="str">
        <f t="shared" si="22"/>
        <v>04/2023</v>
      </c>
      <c r="N250" s="270" t="s">
        <v>898</v>
      </c>
      <c r="O250" s="270" t="s">
        <v>863</v>
      </c>
      <c r="P250" s="268">
        <v>4</v>
      </c>
      <c r="Q250" s="284">
        <v>3.03</v>
      </c>
      <c r="R250" s="270"/>
      <c r="S250" s="268" t="str">
        <f t="shared" si="24"/>
        <v>11/2023</v>
      </c>
      <c r="T250" s="271" t="s">
        <v>903</v>
      </c>
      <c r="U250" s="264"/>
    </row>
    <row r="251" spans="1:21">
      <c r="A251" s="401">
        <v>16</v>
      </c>
      <c r="B251" s="265" t="s">
        <v>1215</v>
      </c>
      <c r="C251" s="274"/>
      <c r="D251" s="271" t="s">
        <v>1216</v>
      </c>
      <c r="E251" s="268" t="s">
        <v>25</v>
      </c>
      <c r="F251" s="279" t="s">
        <v>1210</v>
      </c>
      <c r="G251" s="927" t="s">
        <v>870</v>
      </c>
      <c r="H251" s="941" t="str">
        <f t="shared" si="27"/>
        <v>V.07.02.06</v>
      </c>
      <c r="I251" s="1009">
        <v>5</v>
      </c>
      <c r="J251" s="930">
        <v>2.66</v>
      </c>
      <c r="K251" s="270"/>
      <c r="L251" s="272" t="s">
        <v>112</v>
      </c>
      <c r="M251" s="268" t="str">
        <f t="shared" si="22"/>
        <v>07/2022</v>
      </c>
      <c r="N251" s="270" t="s">
        <v>890</v>
      </c>
      <c r="O251" s="270" t="s">
        <v>863</v>
      </c>
      <c r="P251" s="364">
        <v>3</v>
      </c>
      <c r="Q251" s="121">
        <v>2.72</v>
      </c>
      <c r="R251" s="270"/>
      <c r="S251" s="268" t="str">
        <f t="shared" si="24"/>
        <v>11/2023</v>
      </c>
      <c r="T251" s="271" t="s">
        <v>112</v>
      </c>
      <c r="U251" s="264"/>
    </row>
    <row r="252" spans="1:21">
      <c r="A252" s="401">
        <v>17</v>
      </c>
      <c r="B252" s="265" t="s">
        <v>1217</v>
      </c>
      <c r="C252" s="274"/>
      <c r="D252" s="271" t="s">
        <v>531</v>
      </c>
      <c r="E252" s="268" t="s">
        <v>25</v>
      </c>
      <c r="F252" s="279" t="s">
        <v>1210</v>
      </c>
      <c r="G252" s="927" t="s">
        <v>870</v>
      </c>
      <c r="H252" s="941" t="str">
        <f t="shared" si="27"/>
        <v>V.07.02.06</v>
      </c>
      <c r="I252" s="1009">
        <v>5</v>
      </c>
      <c r="J252" s="930">
        <v>2.66</v>
      </c>
      <c r="K252" s="270"/>
      <c r="L252" s="272" t="s">
        <v>29</v>
      </c>
      <c r="M252" s="268" t="str">
        <f t="shared" si="22"/>
        <v>01/2023</v>
      </c>
      <c r="N252" s="270" t="s">
        <v>890</v>
      </c>
      <c r="O252" s="270" t="s">
        <v>863</v>
      </c>
      <c r="P252" s="364">
        <v>3</v>
      </c>
      <c r="Q252" s="121">
        <v>2.72</v>
      </c>
      <c r="R252" s="270"/>
      <c r="S252" s="268" t="str">
        <f t="shared" si="24"/>
        <v>11/2023</v>
      </c>
      <c r="T252" s="271" t="s">
        <v>29</v>
      </c>
      <c r="U252" s="264"/>
    </row>
    <row r="253" spans="1:21">
      <c r="A253" s="401">
        <v>18</v>
      </c>
      <c r="B253" s="265" t="s">
        <v>1218</v>
      </c>
      <c r="C253" s="274"/>
      <c r="D253" s="268">
        <v>1989</v>
      </c>
      <c r="E253" s="268" t="s">
        <v>25</v>
      </c>
      <c r="F253" s="279" t="s">
        <v>1219</v>
      </c>
      <c r="G253" s="927" t="s">
        <v>324</v>
      </c>
      <c r="H253" s="941" t="s">
        <v>876</v>
      </c>
      <c r="I253" s="1009">
        <v>3</v>
      </c>
      <c r="J253" s="930">
        <v>2.2599999999999998</v>
      </c>
      <c r="K253" s="270"/>
      <c r="L253" s="272" t="s">
        <v>523</v>
      </c>
      <c r="M253" s="268" t="str">
        <f t="shared" si="22"/>
        <v>11/2021</v>
      </c>
      <c r="N253" s="270" t="s">
        <v>1089</v>
      </c>
      <c r="O253" s="270" t="s">
        <v>863</v>
      </c>
      <c r="P253" s="364">
        <v>2</v>
      </c>
      <c r="Q253" s="121">
        <v>2.41</v>
      </c>
      <c r="R253" s="270"/>
      <c r="S253" s="268" t="str">
        <f t="shared" si="24"/>
        <v>11/2023</v>
      </c>
      <c r="T253" s="271" t="s">
        <v>523</v>
      </c>
      <c r="U253" s="264"/>
    </row>
    <row r="254" spans="1:21">
      <c r="A254" s="401">
        <v>19</v>
      </c>
      <c r="B254" s="265" t="s">
        <v>2340</v>
      </c>
      <c r="C254" s="274"/>
      <c r="D254" s="268">
        <v>1993</v>
      </c>
      <c r="E254" s="268" t="s">
        <v>25</v>
      </c>
      <c r="F254" s="279" t="s">
        <v>1220</v>
      </c>
      <c r="G254" s="927" t="s">
        <v>902</v>
      </c>
      <c r="H254" s="941" t="s">
        <v>860</v>
      </c>
      <c r="I254" s="1009">
        <v>3</v>
      </c>
      <c r="J254" s="930">
        <v>2.72</v>
      </c>
      <c r="K254" s="270"/>
      <c r="L254" s="272" t="s">
        <v>252</v>
      </c>
      <c r="M254" s="268" t="str">
        <f t="shared" si="22"/>
        <v>03/2023</v>
      </c>
      <c r="N254" s="270" t="s">
        <v>1089</v>
      </c>
      <c r="O254" s="270" t="s">
        <v>863</v>
      </c>
      <c r="P254" s="364">
        <v>3</v>
      </c>
      <c r="Q254" s="121">
        <v>2.72</v>
      </c>
      <c r="R254" s="274"/>
      <c r="S254" s="268" t="str">
        <f t="shared" si="24"/>
        <v>11/2023</v>
      </c>
      <c r="T254" s="271" t="s">
        <v>252</v>
      </c>
      <c r="U254" s="264"/>
    </row>
    <row r="255" spans="1:21">
      <c r="A255" s="401">
        <v>20</v>
      </c>
      <c r="B255" s="265" t="s">
        <v>1221</v>
      </c>
      <c r="C255" s="274"/>
      <c r="D255" s="268">
        <v>1996</v>
      </c>
      <c r="E255" s="268" t="s">
        <v>25</v>
      </c>
      <c r="F255" s="283" t="s">
        <v>1222</v>
      </c>
      <c r="G255" s="853" t="s">
        <v>324</v>
      </c>
      <c r="H255" s="941" t="s">
        <v>876</v>
      </c>
      <c r="I255" s="1009">
        <v>3</v>
      </c>
      <c r="J255" s="930">
        <v>2.2599999999999998</v>
      </c>
      <c r="K255" s="270"/>
      <c r="L255" s="272" t="s">
        <v>231</v>
      </c>
      <c r="M255" s="268" t="str">
        <f t="shared" si="22"/>
        <v>11/2022</v>
      </c>
      <c r="N255" s="270" t="s">
        <v>1089</v>
      </c>
      <c r="O255" s="270" t="s">
        <v>863</v>
      </c>
      <c r="P255" s="364">
        <v>2</v>
      </c>
      <c r="Q255" s="121">
        <v>2.41</v>
      </c>
      <c r="R255" s="274"/>
      <c r="S255" s="268" t="str">
        <f t="shared" si="24"/>
        <v>11/2023</v>
      </c>
      <c r="T255" s="271" t="s">
        <v>231</v>
      </c>
      <c r="U255" s="264"/>
    </row>
    <row r="256" spans="1:21" ht="18" customHeight="1">
      <c r="A256" s="401">
        <v>21</v>
      </c>
      <c r="B256" s="312" t="s">
        <v>1223</v>
      </c>
      <c r="C256" s="274"/>
      <c r="D256" s="268">
        <v>1995</v>
      </c>
      <c r="E256" s="268" t="s">
        <v>987</v>
      </c>
      <c r="F256" s="279" t="s">
        <v>1210</v>
      </c>
      <c r="G256" s="927" t="s">
        <v>499</v>
      </c>
      <c r="H256" s="941" t="s">
        <v>899</v>
      </c>
      <c r="I256" s="1009">
        <v>1</v>
      </c>
      <c r="J256" s="930">
        <v>2.1</v>
      </c>
      <c r="K256" s="270"/>
      <c r="L256" s="272" t="s">
        <v>429</v>
      </c>
      <c r="M256" s="268" t="str">
        <f t="shared" si="22"/>
        <v>9/2020</v>
      </c>
      <c r="N256" s="270" t="s">
        <v>1071</v>
      </c>
      <c r="O256" s="270" t="s">
        <v>863</v>
      </c>
      <c r="P256" s="364">
        <v>1</v>
      </c>
      <c r="Q256" s="121">
        <v>2.1</v>
      </c>
      <c r="R256" s="274"/>
      <c r="S256" s="268" t="str">
        <f t="shared" si="24"/>
        <v>11/2023</v>
      </c>
      <c r="T256" s="271" t="s">
        <v>63</v>
      </c>
      <c r="U256" s="264"/>
    </row>
    <row r="257" spans="1:21">
      <c r="A257" s="1585" t="s">
        <v>1224</v>
      </c>
      <c r="B257" s="1582"/>
      <c r="C257" s="1583"/>
      <c r="D257" s="275"/>
      <c r="E257" s="264"/>
      <c r="F257" s="275"/>
      <c r="G257" s="929"/>
      <c r="H257" s="922"/>
      <c r="I257" s="922"/>
      <c r="J257" s="923"/>
      <c r="K257" s="270"/>
      <c r="L257" s="280"/>
      <c r="M257" s="280"/>
      <c r="N257" s="270"/>
      <c r="O257" s="270"/>
      <c r="P257" s="268"/>
      <c r="Q257" s="269"/>
      <c r="R257" s="278"/>
      <c r="S257" s="120"/>
      <c r="T257" s="280"/>
      <c r="U257" s="264"/>
    </row>
    <row r="258" spans="1:21">
      <c r="A258" s="264"/>
      <c r="B258" s="924" t="s">
        <v>850</v>
      </c>
      <c r="C258" s="274"/>
      <c r="D258" s="275"/>
      <c r="E258" s="264"/>
      <c r="F258" s="275"/>
      <c r="G258" s="929"/>
      <c r="H258" s="922"/>
      <c r="I258" s="922"/>
      <c r="J258" s="923"/>
      <c r="K258" s="270"/>
      <c r="L258" s="280"/>
      <c r="M258" s="280"/>
      <c r="N258" s="270"/>
      <c r="O258" s="270"/>
      <c r="P258" s="268"/>
      <c r="Q258" s="269"/>
      <c r="R258" s="278"/>
      <c r="S258" s="120"/>
      <c r="T258" s="280"/>
      <c r="U258" s="264"/>
    </row>
    <row r="259" spans="1:21">
      <c r="A259" s="264">
        <v>1</v>
      </c>
      <c r="B259" s="1010" t="s">
        <v>1225</v>
      </c>
      <c r="C259" s="274"/>
      <c r="D259" s="1011" t="s">
        <v>1226</v>
      </c>
      <c r="E259" s="1012" t="s">
        <v>894</v>
      </c>
      <c r="F259" s="283" t="s">
        <v>1227</v>
      </c>
      <c r="G259" s="1013" t="s">
        <v>1228</v>
      </c>
      <c r="H259" s="1014" t="s">
        <v>855</v>
      </c>
      <c r="I259" s="1014">
        <v>9</v>
      </c>
      <c r="J259" s="1015">
        <v>4.9800000000000004</v>
      </c>
      <c r="K259" s="334" t="s">
        <v>654</v>
      </c>
      <c r="L259" s="1016" t="s">
        <v>252</v>
      </c>
      <c r="M259" s="1017" t="s">
        <v>252</v>
      </c>
      <c r="N259" s="264" t="s">
        <v>1229</v>
      </c>
      <c r="O259" s="270" t="s">
        <v>857</v>
      </c>
      <c r="P259" s="268">
        <v>9</v>
      </c>
      <c r="Q259" s="294">
        <v>4.9800000000000004</v>
      </c>
      <c r="R259" s="314" t="s">
        <v>654</v>
      </c>
      <c r="S259" s="271" t="s">
        <v>33</v>
      </c>
      <c r="T259" s="1011" t="s">
        <v>252</v>
      </c>
      <c r="U259" s="264"/>
    </row>
    <row r="260" spans="1:21">
      <c r="A260" s="264"/>
      <c r="B260" s="359" t="s">
        <v>859</v>
      </c>
      <c r="C260" s="274"/>
      <c r="D260" s="275"/>
      <c r="E260" s="264"/>
      <c r="F260" s="275"/>
      <c r="G260" s="929"/>
      <c r="H260" s="922"/>
      <c r="I260" s="922"/>
      <c r="J260" s="923"/>
      <c r="K260" s="270"/>
      <c r="L260" s="280"/>
      <c r="M260" s="280"/>
      <c r="N260" s="270"/>
      <c r="O260" s="270"/>
      <c r="P260" s="268"/>
      <c r="Q260" s="269"/>
      <c r="R260" s="278"/>
      <c r="S260" s="120"/>
      <c r="T260" s="280"/>
      <c r="U260" s="264"/>
    </row>
    <row r="261" spans="1:21">
      <c r="A261" s="401">
        <v>1</v>
      </c>
      <c r="B261" s="365" t="s">
        <v>1230</v>
      </c>
      <c r="C261" s="274"/>
      <c r="D261" s="366" t="s">
        <v>1231</v>
      </c>
      <c r="E261" s="325" t="s">
        <v>894</v>
      </c>
      <c r="F261" s="368" t="s">
        <v>865</v>
      </c>
      <c r="G261" s="1013" t="s">
        <v>959</v>
      </c>
      <c r="H261" s="367" t="s">
        <v>860</v>
      </c>
      <c r="I261" s="367">
        <v>3</v>
      </c>
      <c r="J261" s="953">
        <v>2.72</v>
      </c>
      <c r="K261" s="270"/>
      <c r="L261" s="366" t="s">
        <v>293</v>
      </c>
      <c r="M261" s="366" t="s">
        <v>293</v>
      </c>
      <c r="N261" s="264" t="s">
        <v>898</v>
      </c>
      <c r="O261" s="270" t="s">
        <v>863</v>
      </c>
      <c r="P261" s="325">
        <v>3</v>
      </c>
      <c r="Q261" s="369">
        <v>2.72</v>
      </c>
      <c r="R261" s="350"/>
      <c r="S261" s="366" t="s">
        <v>33</v>
      </c>
      <c r="T261" s="366" t="s">
        <v>293</v>
      </c>
      <c r="U261" s="270"/>
    </row>
    <row r="262" spans="1:21">
      <c r="A262" s="401">
        <v>2</v>
      </c>
      <c r="B262" s="365" t="s">
        <v>1232</v>
      </c>
      <c r="C262" s="274"/>
      <c r="D262" s="366" t="s">
        <v>1233</v>
      </c>
      <c r="E262" s="325" t="s">
        <v>894</v>
      </c>
      <c r="F262" s="283" t="s">
        <v>865</v>
      </c>
      <c r="G262" s="1013" t="s">
        <v>959</v>
      </c>
      <c r="H262" s="367" t="s">
        <v>860</v>
      </c>
      <c r="I262" s="367">
        <v>3</v>
      </c>
      <c r="J262" s="953">
        <v>2.72</v>
      </c>
      <c r="K262" s="270"/>
      <c r="L262" s="366" t="s">
        <v>293</v>
      </c>
      <c r="M262" s="366" t="s">
        <v>293</v>
      </c>
      <c r="N262" s="264" t="s">
        <v>898</v>
      </c>
      <c r="O262" s="270" t="s">
        <v>863</v>
      </c>
      <c r="P262" s="325">
        <v>3</v>
      </c>
      <c r="Q262" s="369">
        <v>2.72</v>
      </c>
      <c r="R262" s="370"/>
      <c r="S262" s="366" t="s">
        <v>33</v>
      </c>
      <c r="T262" s="366" t="s">
        <v>293</v>
      </c>
      <c r="U262" s="270"/>
    </row>
    <row r="263" spans="1:21">
      <c r="A263" s="401">
        <v>3</v>
      </c>
      <c r="B263" s="365" t="s">
        <v>1234</v>
      </c>
      <c r="C263" s="274"/>
      <c r="D263" s="366" t="s">
        <v>1235</v>
      </c>
      <c r="E263" s="325" t="s">
        <v>894</v>
      </c>
      <c r="F263" s="283" t="s">
        <v>1210</v>
      </c>
      <c r="G263" s="1013" t="s">
        <v>883</v>
      </c>
      <c r="H263" s="367" t="s">
        <v>876</v>
      </c>
      <c r="I263" s="367">
        <v>3</v>
      </c>
      <c r="J263" s="953">
        <v>2.2599999999999998</v>
      </c>
      <c r="K263" s="270"/>
      <c r="L263" s="366" t="s">
        <v>231</v>
      </c>
      <c r="M263" s="366" t="s">
        <v>231</v>
      </c>
      <c r="N263" s="264" t="s">
        <v>884</v>
      </c>
      <c r="O263" s="270" t="s">
        <v>863</v>
      </c>
      <c r="P263" s="325">
        <v>2</v>
      </c>
      <c r="Q263" s="369">
        <v>2.41</v>
      </c>
      <c r="R263" s="370"/>
      <c r="S263" s="366" t="s">
        <v>33</v>
      </c>
      <c r="T263" s="366" t="s">
        <v>231</v>
      </c>
      <c r="U263" s="270"/>
    </row>
    <row r="264" spans="1:21">
      <c r="A264" s="401">
        <v>4</v>
      </c>
      <c r="B264" s="365" t="s">
        <v>1236</v>
      </c>
      <c r="C264" s="274"/>
      <c r="D264" s="366" t="s">
        <v>1237</v>
      </c>
      <c r="E264" s="325" t="s">
        <v>894</v>
      </c>
      <c r="F264" s="283" t="s">
        <v>1210</v>
      </c>
      <c r="G264" s="1013" t="s">
        <v>883</v>
      </c>
      <c r="H264" s="367" t="s">
        <v>876</v>
      </c>
      <c r="I264" s="367">
        <v>3</v>
      </c>
      <c r="J264" s="953">
        <v>2.2599999999999998</v>
      </c>
      <c r="K264" s="270"/>
      <c r="L264" s="366" t="s">
        <v>231</v>
      </c>
      <c r="M264" s="366" t="s">
        <v>231</v>
      </c>
      <c r="N264" s="264" t="s">
        <v>884</v>
      </c>
      <c r="O264" s="270" t="s">
        <v>863</v>
      </c>
      <c r="P264" s="325">
        <v>2</v>
      </c>
      <c r="Q264" s="369">
        <v>2.41</v>
      </c>
      <c r="R264" s="370"/>
      <c r="S264" s="366" t="s">
        <v>33</v>
      </c>
      <c r="T264" s="366" t="s">
        <v>231</v>
      </c>
      <c r="U264" s="270"/>
    </row>
    <row r="265" spans="1:21" ht="18" customHeight="1">
      <c r="A265" s="401">
        <v>5</v>
      </c>
      <c r="B265" s="365" t="s">
        <v>1238</v>
      </c>
      <c r="C265" s="274"/>
      <c r="D265" s="366" t="s">
        <v>1239</v>
      </c>
      <c r="E265" s="325" t="s">
        <v>894</v>
      </c>
      <c r="F265" s="283" t="s">
        <v>1240</v>
      </c>
      <c r="G265" s="1013" t="s">
        <v>288</v>
      </c>
      <c r="H265" s="367" t="s">
        <v>876</v>
      </c>
      <c r="I265" s="367">
        <v>3</v>
      </c>
      <c r="J265" s="953">
        <v>2.2599999999999998</v>
      </c>
      <c r="K265" s="270"/>
      <c r="L265" s="366" t="s">
        <v>231</v>
      </c>
      <c r="M265" s="366" t="s">
        <v>231</v>
      </c>
      <c r="N265" s="264" t="s">
        <v>873</v>
      </c>
      <c r="O265" s="270" t="s">
        <v>863</v>
      </c>
      <c r="P265" s="325">
        <v>2</v>
      </c>
      <c r="Q265" s="369">
        <v>2.41</v>
      </c>
      <c r="R265" s="370"/>
      <c r="S265" s="366" t="s">
        <v>33</v>
      </c>
      <c r="T265" s="366" t="s">
        <v>231</v>
      </c>
      <c r="U265" s="270"/>
    </row>
    <row r="266" spans="1:21">
      <c r="A266" s="1585" t="s">
        <v>1241</v>
      </c>
      <c r="B266" s="1583"/>
      <c r="C266" s="274"/>
      <c r="D266" s="275"/>
      <c r="E266" s="264"/>
      <c r="F266" s="275"/>
      <c r="G266" s="929"/>
      <c r="H266" s="922"/>
      <c r="I266" s="922"/>
      <c r="J266" s="923"/>
      <c r="K266" s="270"/>
      <c r="L266" s="280"/>
      <c r="M266" s="280"/>
      <c r="N266" s="270"/>
      <c r="O266" s="270"/>
      <c r="P266" s="268"/>
      <c r="Q266" s="269"/>
      <c r="R266" s="278"/>
      <c r="S266" s="120"/>
      <c r="T266" s="280"/>
      <c r="U266" s="264"/>
    </row>
    <row r="267" spans="1:21">
      <c r="A267" s="264"/>
      <c r="B267" s="924" t="s">
        <v>850</v>
      </c>
      <c r="C267" s="274"/>
      <c r="D267" s="275"/>
      <c r="E267" s="264"/>
      <c r="F267" s="275"/>
      <c r="G267" s="929"/>
      <c r="H267" s="922"/>
      <c r="I267" s="922"/>
      <c r="J267" s="923"/>
      <c r="K267" s="270"/>
      <c r="L267" s="280"/>
      <c r="M267" s="280"/>
      <c r="N267" s="270"/>
      <c r="O267" s="270"/>
      <c r="P267" s="268"/>
      <c r="Q267" s="269"/>
      <c r="R267" s="278"/>
      <c r="S267" s="120"/>
      <c r="T267" s="280"/>
      <c r="U267" s="264"/>
    </row>
    <row r="268" spans="1:21" ht="25.5">
      <c r="A268" s="113">
        <v>1</v>
      </c>
      <c r="B268" s="273" t="s">
        <v>1242</v>
      </c>
      <c r="C268" s="266"/>
      <c r="D268" s="1018" t="s">
        <v>1243</v>
      </c>
      <c r="E268" s="264" t="s">
        <v>1244</v>
      </c>
      <c r="F268" s="283" t="s">
        <v>1245</v>
      </c>
      <c r="G268" s="1019" t="s">
        <v>1228</v>
      </c>
      <c r="H268" s="922" t="s">
        <v>855</v>
      </c>
      <c r="I268" s="922">
        <v>9</v>
      </c>
      <c r="J268" s="930">
        <v>4.9800000000000004</v>
      </c>
      <c r="K268" s="117"/>
      <c r="L268" s="272" t="s">
        <v>1246</v>
      </c>
      <c r="M268" s="272" t="s">
        <v>1246</v>
      </c>
      <c r="N268" s="120" t="s">
        <v>1247</v>
      </c>
      <c r="O268" s="117" t="s">
        <v>895</v>
      </c>
      <c r="P268" s="117" t="s">
        <v>1248</v>
      </c>
      <c r="Q268" s="111" t="s">
        <v>382</v>
      </c>
      <c r="R268" s="117"/>
      <c r="S268" s="371" t="s">
        <v>858</v>
      </c>
      <c r="T268" s="117" t="s">
        <v>1249</v>
      </c>
      <c r="U268" s="113" t="s">
        <v>1250</v>
      </c>
    </row>
    <row r="269" spans="1:21">
      <c r="A269" s="264"/>
      <c r="B269" s="359" t="s">
        <v>859</v>
      </c>
      <c r="C269" s="274"/>
      <c r="D269" s="275"/>
      <c r="E269" s="264"/>
      <c r="F269" s="275"/>
      <c r="G269" s="929"/>
      <c r="H269" s="922"/>
      <c r="I269" s="922"/>
      <c r="J269" s="923"/>
      <c r="K269" s="270"/>
      <c r="L269" s="280"/>
      <c r="M269" s="280"/>
      <c r="N269" s="270"/>
      <c r="O269" s="270"/>
      <c r="P269" s="268"/>
      <c r="Q269" s="269"/>
      <c r="R269" s="278"/>
      <c r="S269" s="120"/>
      <c r="T269" s="280"/>
      <c r="U269" s="264"/>
    </row>
    <row r="270" spans="1:21" ht="25.5">
      <c r="A270" s="401">
        <v>1</v>
      </c>
      <c r="B270" s="365" t="s">
        <v>1251</v>
      </c>
      <c r="C270" s="274"/>
      <c r="D270" s="372" t="s">
        <v>1252</v>
      </c>
      <c r="E270" s="264" t="s">
        <v>1244</v>
      </c>
      <c r="F270" s="283" t="s">
        <v>1253</v>
      </c>
      <c r="G270" s="1019" t="s">
        <v>2309</v>
      </c>
      <c r="H270" s="367" t="s">
        <v>860</v>
      </c>
      <c r="I270" s="367">
        <v>6</v>
      </c>
      <c r="J270" s="953">
        <v>3.65</v>
      </c>
      <c r="K270" s="270"/>
      <c r="L270" s="366" t="s">
        <v>136</v>
      </c>
      <c r="M270" s="366" t="s">
        <v>136</v>
      </c>
      <c r="N270" s="325" t="s">
        <v>898</v>
      </c>
      <c r="O270" s="270" t="s">
        <v>895</v>
      </c>
      <c r="P270" s="264">
        <v>6</v>
      </c>
      <c r="Q270" s="373">
        <v>3.65</v>
      </c>
      <c r="R270" s="264"/>
      <c r="S270" s="327" t="s">
        <v>858</v>
      </c>
      <c r="T270" s="283" t="s">
        <v>136</v>
      </c>
      <c r="U270" s="310"/>
    </row>
    <row r="271" spans="1:21" s="830" customFormat="1" ht="25.5">
      <c r="A271" s="401">
        <v>2</v>
      </c>
      <c r="B271" s="365" t="s">
        <v>991</v>
      </c>
      <c r="C271" s="274"/>
      <c r="D271" s="372" t="s">
        <v>1254</v>
      </c>
      <c r="E271" s="264" t="s">
        <v>1244</v>
      </c>
      <c r="F271" s="283" t="s">
        <v>1255</v>
      </c>
      <c r="G271" s="927" t="s">
        <v>2341</v>
      </c>
      <c r="H271" s="367" t="s">
        <v>860</v>
      </c>
      <c r="I271" s="367">
        <v>3</v>
      </c>
      <c r="J271" s="953">
        <v>2.72</v>
      </c>
      <c r="K271" s="270"/>
      <c r="L271" s="366" t="s">
        <v>1256</v>
      </c>
      <c r="M271" s="366" t="s">
        <v>1256</v>
      </c>
      <c r="N271" s="325" t="s">
        <v>890</v>
      </c>
      <c r="O271" s="270" t="s">
        <v>899</v>
      </c>
      <c r="P271" s="270" t="s">
        <v>79</v>
      </c>
      <c r="Q271" s="314" t="s">
        <v>438</v>
      </c>
      <c r="R271" s="270"/>
      <c r="S271" s="327" t="s">
        <v>858</v>
      </c>
      <c r="T271" s="327" t="s">
        <v>1256</v>
      </c>
      <c r="U271" s="310"/>
    </row>
    <row r="272" spans="1:21" ht="25.5">
      <c r="A272" s="401">
        <v>3</v>
      </c>
      <c r="B272" s="365" t="s">
        <v>1257</v>
      </c>
      <c r="C272" s="274"/>
      <c r="D272" s="372" t="s">
        <v>1258</v>
      </c>
      <c r="E272" s="264" t="s">
        <v>1244</v>
      </c>
      <c r="F272" s="264" t="s">
        <v>1259</v>
      </c>
      <c r="G272" s="927" t="s">
        <v>207</v>
      </c>
      <c r="H272" s="367" t="s">
        <v>876</v>
      </c>
      <c r="I272" s="367">
        <v>5</v>
      </c>
      <c r="J272" s="953">
        <v>2.66</v>
      </c>
      <c r="K272" s="270"/>
      <c r="L272" s="366" t="s">
        <v>140</v>
      </c>
      <c r="M272" s="366" t="s">
        <v>140</v>
      </c>
      <c r="N272" s="325" t="s">
        <v>873</v>
      </c>
      <c r="O272" s="270" t="s">
        <v>899</v>
      </c>
      <c r="P272" s="270" t="s">
        <v>79</v>
      </c>
      <c r="Q272" s="314" t="s">
        <v>438</v>
      </c>
      <c r="R272" s="270"/>
      <c r="S272" s="327" t="s">
        <v>858</v>
      </c>
      <c r="T272" s="327" t="s">
        <v>140</v>
      </c>
      <c r="U272" s="310"/>
    </row>
    <row r="273" spans="1:21" ht="25.5">
      <c r="A273" s="401">
        <v>4</v>
      </c>
      <c r="B273" s="365" t="s">
        <v>1260</v>
      </c>
      <c r="C273" s="274"/>
      <c r="D273" s="372" t="s">
        <v>1261</v>
      </c>
      <c r="E273" s="264" t="s">
        <v>1244</v>
      </c>
      <c r="F273" s="283" t="s">
        <v>1255</v>
      </c>
      <c r="G273" s="927" t="s">
        <v>2341</v>
      </c>
      <c r="H273" s="367" t="s">
        <v>860</v>
      </c>
      <c r="I273" s="367">
        <v>3</v>
      </c>
      <c r="J273" s="953">
        <v>2.72</v>
      </c>
      <c r="K273" s="270"/>
      <c r="L273" s="366" t="s">
        <v>1256</v>
      </c>
      <c r="M273" s="366" t="s">
        <v>1256</v>
      </c>
      <c r="N273" s="325" t="s">
        <v>890</v>
      </c>
      <c r="O273" s="270" t="s">
        <v>899</v>
      </c>
      <c r="P273" s="270" t="s">
        <v>79</v>
      </c>
      <c r="Q273" s="314" t="s">
        <v>438</v>
      </c>
      <c r="R273" s="270"/>
      <c r="S273" s="327" t="s">
        <v>858</v>
      </c>
      <c r="T273" s="327" t="s">
        <v>1256</v>
      </c>
      <c r="U273" s="310"/>
    </row>
    <row r="274" spans="1:21" ht="25.5">
      <c r="A274" s="401">
        <v>5</v>
      </c>
      <c r="B274" s="365" t="s">
        <v>1262</v>
      </c>
      <c r="C274" s="274"/>
      <c r="D274" s="372" t="s">
        <v>1263</v>
      </c>
      <c r="E274" s="264" t="s">
        <v>1244</v>
      </c>
      <c r="F274" s="283" t="s">
        <v>1255</v>
      </c>
      <c r="G274" s="927" t="s">
        <v>2341</v>
      </c>
      <c r="H274" s="367" t="s">
        <v>860</v>
      </c>
      <c r="I274" s="367">
        <v>3</v>
      </c>
      <c r="J274" s="953">
        <v>2.72</v>
      </c>
      <c r="K274" s="270"/>
      <c r="L274" s="366" t="s">
        <v>1256</v>
      </c>
      <c r="M274" s="366" t="s">
        <v>1256</v>
      </c>
      <c r="N274" s="325" t="s">
        <v>890</v>
      </c>
      <c r="O274" s="270" t="s">
        <v>899</v>
      </c>
      <c r="P274" s="270" t="s">
        <v>79</v>
      </c>
      <c r="Q274" s="314" t="s">
        <v>438</v>
      </c>
      <c r="R274" s="270"/>
      <c r="S274" s="327" t="s">
        <v>858</v>
      </c>
      <c r="T274" s="366" t="s">
        <v>1256</v>
      </c>
      <c r="U274" s="310"/>
    </row>
    <row r="275" spans="1:21" ht="25.5">
      <c r="A275" s="401">
        <v>6</v>
      </c>
      <c r="B275" s="365" t="s">
        <v>1264</v>
      </c>
      <c r="C275" s="277"/>
      <c r="D275" s="372" t="s">
        <v>1265</v>
      </c>
      <c r="E275" s="264" t="s">
        <v>1244</v>
      </c>
      <c r="F275" s="283" t="s">
        <v>1255</v>
      </c>
      <c r="G275" s="927" t="s">
        <v>2341</v>
      </c>
      <c r="H275" s="367" t="s">
        <v>860</v>
      </c>
      <c r="I275" s="367">
        <v>3</v>
      </c>
      <c r="J275" s="953">
        <v>2.72</v>
      </c>
      <c r="K275" s="270"/>
      <c r="L275" s="366" t="s">
        <v>1256</v>
      </c>
      <c r="M275" s="366" t="s">
        <v>1256</v>
      </c>
      <c r="N275" s="325" t="s">
        <v>890</v>
      </c>
      <c r="O275" s="270" t="s">
        <v>899</v>
      </c>
      <c r="P275" s="325">
        <v>3</v>
      </c>
      <c r="Q275" s="326">
        <v>2.72</v>
      </c>
      <c r="R275" s="264"/>
      <c r="S275" s="327" t="s">
        <v>858</v>
      </c>
      <c r="T275" s="327" t="s">
        <v>1256</v>
      </c>
      <c r="U275" s="310"/>
    </row>
    <row r="276" spans="1:21" ht="25.5">
      <c r="A276" s="401">
        <v>7</v>
      </c>
      <c r="B276" s="365" t="s">
        <v>1266</v>
      </c>
      <c r="C276" s="274"/>
      <c r="D276" s="372" t="s">
        <v>1267</v>
      </c>
      <c r="E276" s="264" t="s">
        <v>1244</v>
      </c>
      <c r="F276" s="283" t="s">
        <v>1255</v>
      </c>
      <c r="G276" s="927" t="s">
        <v>2341</v>
      </c>
      <c r="H276" s="367" t="s">
        <v>860</v>
      </c>
      <c r="I276" s="367">
        <v>3</v>
      </c>
      <c r="J276" s="953">
        <v>2.72</v>
      </c>
      <c r="K276" s="270"/>
      <c r="L276" s="366" t="s">
        <v>1256</v>
      </c>
      <c r="M276" s="366" t="s">
        <v>1256</v>
      </c>
      <c r="N276" s="325" t="s">
        <v>890</v>
      </c>
      <c r="O276" s="270" t="s">
        <v>899</v>
      </c>
      <c r="P276" s="325">
        <v>3</v>
      </c>
      <c r="Q276" s="326">
        <v>2.72</v>
      </c>
      <c r="R276" s="264"/>
      <c r="S276" s="327" t="s">
        <v>858</v>
      </c>
      <c r="T276" s="327" t="s">
        <v>1256</v>
      </c>
      <c r="U276" s="310"/>
    </row>
    <row r="277" spans="1:21" ht="25.5">
      <c r="A277" s="401">
        <v>8</v>
      </c>
      <c r="B277" s="365" t="s">
        <v>1268</v>
      </c>
      <c r="C277" s="274"/>
      <c r="D277" s="372" t="s">
        <v>1269</v>
      </c>
      <c r="E277" s="264" t="s">
        <v>1244</v>
      </c>
      <c r="F277" s="283" t="s">
        <v>907</v>
      </c>
      <c r="G277" s="927" t="s">
        <v>2341</v>
      </c>
      <c r="H277" s="367" t="s">
        <v>860</v>
      </c>
      <c r="I277" s="367">
        <v>3</v>
      </c>
      <c r="J277" s="953">
        <v>2.72</v>
      </c>
      <c r="K277" s="270"/>
      <c r="L277" s="366" t="s">
        <v>1256</v>
      </c>
      <c r="M277" s="366" t="s">
        <v>1256</v>
      </c>
      <c r="N277" s="325" t="s">
        <v>890</v>
      </c>
      <c r="O277" s="270" t="s">
        <v>899</v>
      </c>
      <c r="P277" s="325">
        <v>3</v>
      </c>
      <c r="Q277" s="326">
        <v>2.72</v>
      </c>
      <c r="R277" s="264"/>
      <c r="S277" s="327" t="s">
        <v>858</v>
      </c>
      <c r="T277" s="327" t="s">
        <v>1256</v>
      </c>
      <c r="U277" s="310"/>
    </row>
    <row r="278" spans="1:21" ht="25.5">
      <c r="A278" s="401">
        <v>9</v>
      </c>
      <c r="B278" s="365" t="s">
        <v>1270</v>
      </c>
      <c r="C278" s="274"/>
      <c r="D278" s="372" t="s">
        <v>1271</v>
      </c>
      <c r="E278" s="264" t="s">
        <v>1244</v>
      </c>
      <c r="F278" s="283" t="s">
        <v>1169</v>
      </c>
      <c r="G278" s="927" t="s">
        <v>2341</v>
      </c>
      <c r="H278" s="367" t="s">
        <v>860</v>
      </c>
      <c r="I278" s="367">
        <v>3</v>
      </c>
      <c r="J278" s="953">
        <v>2.72</v>
      </c>
      <c r="K278" s="270"/>
      <c r="L278" s="366" t="s">
        <v>1256</v>
      </c>
      <c r="M278" s="366" t="s">
        <v>1256</v>
      </c>
      <c r="N278" s="325" t="s">
        <v>890</v>
      </c>
      <c r="O278" s="270" t="s">
        <v>899</v>
      </c>
      <c r="P278" s="325">
        <v>3</v>
      </c>
      <c r="Q278" s="326">
        <v>2.72</v>
      </c>
      <c r="R278" s="270"/>
      <c r="S278" s="327" t="s">
        <v>858</v>
      </c>
      <c r="T278" s="327" t="s">
        <v>1256</v>
      </c>
      <c r="U278" s="310"/>
    </row>
    <row r="279" spans="1:21" ht="25.5">
      <c r="A279" s="401">
        <v>10</v>
      </c>
      <c r="B279" s="365" t="s">
        <v>1272</v>
      </c>
      <c r="C279" s="274"/>
      <c r="D279" s="372" t="s">
        <v>1273</v>
      </c>
      <c r="E279" s="264" t="s">
        <v>1244</v>
      </c>
      <c r="F279" s="283" t="s">
        <v>907</v>
      </c>
      <c r="G279" s="927" t="s">
        <v>2341</v>
      </c>
      <c r="H279" s="367" t="s">
        <v>860</v>
      </c>
      <c r="I279" s="367">
        <v>3</v>
      </c>
      <c r="J279" s="953">
        <v>2.72</v>
      </c>
      <c r="K279" s="270"/>
      <c r="L279" s="366" t="s">
        <v>1256</v>
      </c>
      <c r="M279" s="366" t="s">
        <v>1256</v>
      </c>
      <c r="N279" s="325" t="s">
        <v>890</v>
      </c>
      <c r="O279" s="270" t="s">
        <v>899</v>
      </c>
      <c r="P279" s="325">
        <v>3</v>
      </c>
      <c r="Q279" s="326">
        <v>2.72</v>
      </c>
      <c r="R279" s="270"/>
      <c r="S279" s="327" t="s">
        <v>858</v>
      </c>
      <c r="T279" s="327" t="s">
        <v>1256</v>
      </c>
      <c r="U279" s="310"/>
    </row>
    <row r="280" spans="1:21" s="830" customFormat="1" ht="25.5">
      <c r="A280" s="401">
        <v>11</v>
      </c>
      <c r="B280" s="365" t="s">
        <v>1274</v>
      </c>
      <c r="C280" s="274"/>
      <c r="D280" s="372" t="s">
        <v>1275</v>
      </c>
      <c r="E280" s="264" t="s">
        <v>1244</v>
      </c>
      <c r="F280" s="283" t="s">
        <v>1210</v>
      </c>
      <c r="G280" s="927" t="s">
        <v>2341</v>
      </c>
      <c r="H280" s="367" t="s">
        <v>876</v>
      </c>
      <c r="I280" s="367">
        <v>5</v>
      </c>
      <c r="J280" s="953">
        <v>2.66</v>
      </c>
      <c r="K280" s="270"/>
      <c r="L280" s="366" t="s">
        <v>136</v>
      </c>
      <c r="M280" s="366" t="s">
        <v>136</v>
      </c>
      <c r="N280" s="325" t="s">
        <v>890</v>
      </c>
      <c r="O280" s="270" t="s">
        <v>899</v>
      </c>
      <c r="P280" s="270" t="s">
        <v>79</v>
      </c>
      <c r="Q280" s="314" t="s">
        <v>438</v>
      </c>
      <c r="R280" s="270"/>
      <c r="S280" s="327" t="s">
        <v>858</v>
      </c>
      <c r="T280" s="327" t="s">
        <v>616</v>
      </c>
      <c r="U280" s="310"/>
    </row>
    <row r="281" spans="1:21" s="830" customFormat="1" ht="25.5">
      <c r="A281" s="401">
        <v>12</v>
      </c>
      <c r="B281" s="365" t="s">
        <v>1276</v>
      </c>
      <c r="C281" s="274"/>
      <c r="D281" s="372" t="s">
        <v>1277</v>
      </c>
      <c r="E281" s="264" t="s">
        <v>1244</v>
      </c>
      <c r="F281" s="283" t="s">
        <v>1278</v>
      </c>
      <c r="G281" s="927" t="s">
        <v>2341</v>
      </c>
      <c r="H281" s="367" t="s">
        <v>876</v>
      </c>
      <c r="I281" s="367">
        <v>4</v>
      </c>
      <c r="J281" s="953">
        <v>2.46</v>
      </c>
      <c r="K281" s="270"/>
      <c r="L281" s="366" t="s">
        <v>120</v>
      </c>
      <c r="M281" s="366" t="s">
        <v>120</v>
      </c>
      <c r="N281" s="325" t="s">
        <v>890</v>
      </c>
      <c r="O281" s="270" t="s">
        <v>899</v>
      </c>
      <c r="P281" s="270" t="s">
        <v>79</v>
      </c>
      <c r="Q281" s="314" t="s">
        <v>438</v>
      </c>
      <c r="R281" s="270"/>
      <c r="S281" s="327" t="s">
        <v>858</v>
      </c>
      <c r="T281" s="327" t="s">
        <v>120</v>
      </c>
      <c r="U281" s="310"/>
    </row>
    <row r="282" spans="1:21" s="830" customFormat="1" ht="25.5">
      <c r="A282" s="401">
        <v>13</v>
      </c>
      <c r="B282" s="365" t="s">
        <v>1279</v>
      </c>
      <c r="C282" s="274"/>
      <c r="D282" s="372" t="s">
        <v>1280</v>
      </c>
      <c r="E282" s="264" t="s">
        <v>1244</v>
      </c>
      <c r="F282" s="283" t="s">
        <v>1281</v>
      </c>
      <c r="G282" s="927" t="s">
        <v>2341</v>
      </c>
      <c r="H282" s="367" t="s">
        <v>876</v>
      </c>
      <c r="I282" s="367">
        <v>5</v>
      </c>
      <c r="J282" s="953">
        <v>2.66</v>
      </c>
      <c r="K282" s="270"/>
      <c r="L282" s="366" t="s">
        <v>185</v>
      </c>
      <c r="M282" s="366" t="s">
        <v>185</v>
      </c>
      <c r="N282" s="325" t="s">
        <v>890</v>
      </c>
      <c r="O282" s="270" t="s">
        <v>899</v>
      </c>
      <c r="P282" s="270" t="s">
        <v>79</v>
      </c>
      <c r="Q282" s="314" t="s">
        <v>438</v>
      </c>
      <c r="R282" s="270"/>
      <c r="S282" s="327" t="s">
        <v>858</v>
      </c>
      <c r="T282" s="327" t="s">
        <v>185</v>
      </c>
      <c r="U282" s="310"/>
    </row>
    <row r="283" spans="1:21" s="830" customFormat="1" ht="25.5">
      <c r="A283" s="401">
        <v>14</v>
      </c>
      <c r="B283" s="365" t="s">
        <v>1282</v>
      </c>
      <c r="C283" s="274"/>
      <c r="D283" s="372" t="s">
        <v>1283</v>
      </c>
      <c r="E283" s="264" t="s">
        <v>1244</v>
      </c>
      <c r="F283" s="283" t="s">
        <v>1284</v>
      </c>
      <c r="G283" s="927" t="s">
        <v>2341</v>
      </c>
      <c r="H283" s="367" t="s">
        <v>876</v>
      </c>
      <c r="I283" s="367">
        <v>4</v>
      </c>
      <c r="J283" s="953">
        <v>2.46</v>
      </c>
      <c r="K283" s="270"/>
      <c r="L283" s="366" t="s">
        <v>1246</v>
      </c>
      <c r="M283" s="366" t="s">
        <v>1246</v>
      </c>
      <c r="N283" s="325" t="s">
        <v>890</v>
      </c>
      <c r="O283" s="270" t="s">
        <v>899</v>
      </c>
      <c r="P283" s="270" t="s">
        <v>79</v>
      </c>
      <c r="Q283" s="314" t="s">
        <v>438</v>
      </c>
      <c r="R283" s="270"/>
      <c r="S283" s="327" t="s">
        <v>858</v>
      </c>
      <c r="T283" s="327" t="s">
        <v>1246</v>
      </c>
      <c r="U283" s="310"/>
    </row>
    <row r="284" spans="1:21" s="830" customFormat="1" ht="25.5">
      <c r="A284" s="401">
        <v>15</v>
      </c>
      <c r="B284" s="365" t="s">
        <v>1285</v>
      </c>
      <c r="C284" s="274"/>
      <c r="D284" s="372" t="s">
        <v>1286</v>
      </c>
      <c r="E284" s="264" t="s">
        <v>1244</v>
      </c>
      <c r="F284" s="283" t="s">
        <v>1284</v>
      </c>
      <c r="G284" s="927" t="s">
        <v>2341</v>
      </c>
      <c r="H284" s="367" t="s">
        <v>876</v>
      </c>
      <c r="I284" s="367">
        <v>4</v>
      </c>
      <c r="J284" s="953">
        <v>2.2599999999999998</v>
      </c>
      <c r="K284" s="270"/>
      <c r="L284" s="366" t="s">
        <v>1287</v>
      </c>
      <c r="M284" s="366" t="s">
        <v>1287</v>
      </c>
      <c r="N284" s="325" t="s">
        <v>890</v>
      </c>
      <c r="O284" s="270" t="s">
        <v>899</v>
      </c>
      <c r="P284" s="270" t="s">
        <v>71</v>
      </c>
      <c r="Q284" s="314" t="s">
        <v>441</v>
      </c>
      <c r="R284" s="270"/>
      <c r="S284" s="327" t="s">
        <v>858</v>
      </c>
      <c r="T284" s="327" t="s">
        <v>1287</v>
      </c>
      <c r="U284" s="310"/>
    </row>
    <row r="285" spans="1:21" s="830" customFormat="1" ht="25.5">
      <c r="A285" s="401">
        <v>16</v>
      </c>
      <c r="B285" s="365" t="s">
        <v>271</v>
      </c>
      <c r="C285" s="274"/>
      <c r="D285" s="372" t="s">
        <v>1288</v>
      </c>
      <c r="E285" s="264" t="s">
        <v>1244</v>
      </c>
      <c r="F285" s="283" t="s">
        <v>907</v>
      </c>
      <c r="G285" s="927" t="s">
        <v>2341</v>
      </c>
      <c r="H285" s="367" t="s">
        <v>876</v>
      </c>
      <c r="I285" s="367">
        <v>4</v>
      </c>
      <c r="J285" s="953">
        <v>2.46</v>
      </c>
      <c r="K285" s="270"/>
      <c r="L285" s="366" t="s">
        <v>148</v>
      </c>
      <c r="M285" s="366" t="s">
        <v>148</v>
      </c>
      <c r="N285" s="325" t="s">
        <v>890</v>
      </c>
      <c r="O285" s="270" t="s">
        <v>899</v>
      </c>
      <c r="P285" s="270" t="s">
        <v>79</v>
      </c>
      <c r="Q285" s="314" t="s">
        <v>438</v>
      </c>
      <c r="R285" s="270"/>
      <c r="S285" s="327" t="s">
        <v>858</v>
      </c>
      <c r="T285" s="327" t="s">
        <v>1289</v>
      </c>
      <c r="U285" s="310"/>
    </row>
    <row r="286" spans="1:21" ht="25.5">
      <c r="A286" s="401">
        <v>17</v>
      </c>
      <c r="B286" s="365" t="s">
        <v>1290</v>
      </c>
      <c r="C286" s="274"/>
      <c r="D286" s="374" t="s">
        <v>1291</v>
      </c>
      <c r="E286" s="264" t="s">
        <v>1244</v>
      </c>
      <c r="F286" s="264" t="s">
        <v>1292</v>
      </c>
      <c r="G286" s="1019" t="s">
        <v>1293</v>
      </c>
      <c r="H286" s="367" t="s">
        <v>860</v>
      </c>
      <c r="I286" s="367">
        <v>2</v>
      </c>
      <c r="J286" s="953">
        <v>2.41</v>
      </c>
      <c r="K286" s="270"/>
      <c r="L286" s="366" t="s">
        <v>1287</v>
      </c>
      <c r="M286" s="366" t="s">
        <v>1287</v>
      </c>
      <c r="N286" s="325" t="s">
        <v>1294</v>
      </c>
      <c r="O286" s="270" t="s">
        <v>899</v>
      </c>
      <c r="P286" s="270" t="s">
        <v>71</v>
      </c>
      <c r="Q286" s="314" t="s">
        <v>441</v>
      </c>
      <c r="R286" s="270"/>
      <c r="S286" s="327" t="s">
        <v>858</v>
      </c>
      <c r="T286" s="327" t="s">
        <v>1287</v>
      </c>
      <c r="U286" s="310"/>
    </row>
    <row r="287" spans="1:21" ht="25.5">
      <c r="A287" s="401">
        <v>18</v>
      </c>
      <c r="B287" s="365" t="s">
        <v>1295</v>
      </c>
      <c r="C287" s="274"/>
      <c r="D287" s="374" t="s">
        <v>1296</v>
      </c>
      <c r="E287" s="264" t="s">
        <v>1244</v>
      </c>
      <c r="F287" s="283" t="s">
        <v>897</v>
      </c>
      <c r="G287" s="927" t="s">
        <v>2342</v>
      </c>
      <c r="H287" s="367" t="s">
        <v>876</v>
      </c>
      <c r="I287" s="367">
        <v>3</v>
      </c>
      <c r="J287" s="953">
        <v>2.2599999999999998</v>
      </c>
      <c r="K287" s="270"/>
      <c r="L287" s="366" t="s">
        <v>1297</v>
      </c>
      <c r="M287" s="366" t="s">
        <v>1297</v>
      </c>
      <c r="N287" s="325" t="s">
        <v>971</v>
      </c>
      <c r="O287" s="270" t="s">
        <v>899</v>
      </c>
      <c r="P287" s="270" t="s">
        <v>71</v>
      </c>
      <c r="Q287" s="314" t="s">
        <v>441</v>
      </c>
      <c r="R287" s="270"/>
      <c r="S287" s="327" t="s">
        <v>858</v>
      </c>
      <c r="T287" s="327" t="s">
        <v>1297</v>
      </c>
      <c r="U287" s="310"/>
    </row>
    <row r="288" spans="1:21" ht="25.5">
      <c r="A288" s="401">
        <v>19</v>
      </c>
      <c r="B288" s="365" t="s">
        <v>1298</v>
      </c>
      <c r="C288" s="274"/>
      <c r="D288" s="370" t="s">
        <v>1299</v>
      </c>
      <c r="E288" s="264" t="s">
        <v>1244</v>
      </c>
      <c r="F288" s="260">
        <v>44785</v>
      </c>
      <c r="G288" s="927" t="s">
        <v>2342</v>
      </c>
      <c r="H288" s="367" t="s">
        <v>876</v>
      </c>
      <c r="I288" s="367">
        <v>3</v>
      </c>
      <c r="J288" s="953">
        <v>2.2599999999999998</v>
      </c>
      <c r="K288" s="270"/>
      <c r="L288" s="366" t="s">
        <v>1300</v>
      </c>
      <c r="M288" s="366" t="s">
        <v>1300</v>
      </c>
      <c r="N288" s="325" t="s">
        <v>971</v>
      </c>
      <c r="O288" s="270" t="s">
        <v>899</v>
      </c>
      <c r="P288" s="270" t="s">
        <v>71</v>
      </c>
      <c r="Q288" s="314" t="s">
        <v>441</v>
      </c>
      <c r="R288" s="270"/>
      <c r="S288" s="327" t="s">
        <v>858</v>
      </c>
      <c r="T288" s="327" t="s">
        <v>1300</v>
      </c>
      <c r="U288" s="310"/>
    </row>
    <row r="289" spans="1:21" ht="25.5">
      <c r="A289" s="401">
        <v>20</v>
      </c>
      <c r="B289" s="365" t="s">
        <v>1301</v>
      </c>
      <c r="C289" s="274"/>
      <c r="D289" s="370" t="s">
        <v>1302</v>
      </c>
      <c r="E289" s="264" t="s">
        <v>1244</v>
      </c>
      <c r="F289" s="283" t="s">
        <v>1292</v>
      </c>
      <c r="G289" s="1019" t="s">
        <v>647</v>
      </c>
      <c r="H289" s="367" t="s">
        <v>860</v>
      </c>
      <c r="I289" s="367">
        <v>2</v>
      </c>
      <c r="J289" s="953">
        <v>2.41</v>
      </c>
      <c r="K289" s="270"/>
      <c r="L289" s="366" t="s">
        <v>1287</v>
      </c>
      <c r="M289" s="366" t="s">
        <v>1287</v>
      </c>
      <c r="N289" s="325" t="s">
        <v>971</v>
      </c>
      <c r="O289" s="270" t="s">
        <v>899</v>
      </c>
      <c r="P289" s="270" t="s">
        <v>71</v>
      </c>
      <c r="Q289" s="314" t="s">
        <v>441</v>
      </c>
      <c r="R289" s="270"/>
      <c r="S289" s="327" t="s">
        <v>858</v>
      </c>
      <c r="T289" s="327" t="s">
        <v>1287</v>
      </c>
      <c r="U289" s="310"/>
    </row>
    <row r="290" spans="1:21" ht="25.5">
      <c r="A290" s="401">
        <v>21</v>
      </c>
      <c r="B290" s="365" t="s">
        <v>1303</v>
      </c>
      <c r="C290" s="274"/>
      <c r="D290" s="372" t="s">
        <v>1304</v>
      </c>
      <c r="E290" s="264" t="s">
        <v>1244</v>
      </c>
      <c r="F290" s="283" t="s">
        <v>1305</v>
      </c>
      <c r="G290" s="927" t="s">
        <v>883</v>
      </c>
      <c r="H290" s="367" t="s">
        <v>876</v>
      </c>
      <c r="I290" s="367">
        <v>2</v>
      </c>
      <c r="J290" s="953">
        <v>2.06</v>
      </c>
      <c r="K290" s="270"/>
      <c r="L290" s="366" t="s">
        <v>180</v>
      </c>
      <c r="M290" s="366" t="s">
        <v>180</v>
      </c>
      <c r="N290" s="325" t="s">
        <v>1014</v>
      </c>
      <c r="O290" s="270" t="s">
        <v>899</v>
      </c>
      <c r="P290" s="270" t="s">
        <v>90</v>
      </c>
      <c r="Q290" s="314" t="s">
        <v>1012</v>
      </c>
      <c r="R290" s="270"/>
      <c r="S290" s="327" t="s">
        <v>858</v>
      </c>
      <c r="T290" s="327" t="s">
        <v>180</v>
      </c>
      <c r="U290" s="310"/>
    </row>
    <row r="291" spans="1:21" ht="18" customHeight="1">
      <c r="A291" s="401">
        <v>22</v>
      </c>
      <c r="B291" s="365" t="s">
        <v>1306</v>
      </c>
      <c r="C291" s="274"/>
      <c r="D291" s="372" t="s">
        <v>1307</v>
      </c>
      <c r="E291" s="264" t="s">
        <v>1244</v>
      </c>
      <c r="F291" s="283" t="s">
        <v>1308</v>
      </c>
      <c r="G291" s="927" t="s">
        <v>883</v>
      </c>
      <c r="H291" s="367" t="s">
        <v>860</v>
      </c>
      <c r="I291" s="367">
        <v>3</v>
      </c>
      <c r="J291" s="953">
        <v>2.72</v>
      </c>
      <c r="K291" s="270"/>
      <c r="L291" s="366" t="s">
        <v>185</v>
      </c>
      <c r="M291" s="366" t="s">
        <v>185</v>
      </c>
      <c r="N291" s="325" t="s">
        <v>1014</v>
      </c>
      <c r="O291" s="270" t="s">
        <v>899</v>
      </c>
      <c r="P291" s="270" t="s">
        <v>79</v>
      </c>
      <c r="Q291" s="314" t="s">
        <v>438</v>
      </c>
      <c r="R291" s="270"/>
      <c r="S291" s="327" t="s">
        <v>858</v>
      </c>
      <c r="T291" s="327" t="s">
        <v>185</v>
      </c>
      <c r="U291" s="310"/>
    </row>
    <row r="292" spans="1:21">
      <c r="A292" s="1585" t="s">
        <v>1309</v>
      </c>
      <c r="B292" s="1583"/>
      <c r="C292" s="274"/>
      <c r="D292" s="275"/>
      <c r="E292" s="264"/>
      <c r="F292" s="275"/>
      <c r="G292" s="929"/>
      <c r="H292" s="922"/>
      <c r="I292" s="922"/>
      <c r="J292" s="923"/>
      <c r="K292" s="270"/>
      <c r="L292" s="280"/>
      <c r="M292" s="280"/>
      <c r="N292" s="270"/>
      <c r="O292" s="270"/>
      <c r="P292" s="268"/>
      <c r="Q292" s="269"/>
      <c r="R292" s="278"/>
      <c r="S292" s="120"/>
      <c r="T292" s="280"/>
      <c r="U292" s="264"/>
    </row>
    <row r="293" spans="1:21">
      <c r="A293" s="264"/>
      <c r="B293" s="924" t="s">
        <v>850</v>
      </c>
      <c r="C293" s="274"/>
      <c r="D293" s="275"/>
      <c r="E293" s="264"/>
      <c r="F293" s="375"/>
      <c r="G293" s="929"/>
      <c r="H293" s="1020"/>
      <c r="I293" s="922"/>
      <c r="J293" s="923"/>
      <c r="K293" s="270"/>
      <c r="L293" s="280"/>
      <c r="M293" s="280"/>
      <c r="N293" s="270"/>
      <c r="O293" s="270"/>
      <c r="P293" s="268"/>
      <c r="Q293" s="269"/>
      <c r="R293" s="278"/>
      <c r="S293" s="120"/>
      <c r="T293" s="280"/>
      <c r="U293" s="264"/>
    </row>
    <row r="294" spans="1:21" ht="24">
      <c r="A294" s="264">
        <v>1</v>
      </c>
      <c r="B294" s="273" t="s">
        <v>1310</v>
      </c>
      <c r="C294" s="273"/>
      <c r="D294" s="1021" t="s">
        <v>1311</v>
      </c>
      <c r="E294" s="264" t="s">
        <v>652</v>
      </c>
      <c r="F294" s="279" t="s">
        <v>1312</v>
      </c>
      <c r="G294" s="1022" t="s">
        <v>854</v>
      </c>
      <c r="H294" s="333" t="s">
        <v>855</v>
      </c>
      <c r="I294" s="941">
        <v>6</v>
      </c>
      <c r="J294" s="334" t="s">
        <v>493</v>
      </c>
      <c r="K294" s="270"/>
      <c r="L294" s="117" t="s">
        <v>2343</v>
      </c>
      <c r="M294" s="270" t="s">
        <v>2343</v>
      </c>
      <c r="N294" s="117" t="s">
        <v>1313</v>
      </c>
      <c r="O294" s="264" t="s">
        <v>1314</v>
      </c>
      <c r="P294" s="313">
        <v>6</v>
      </c>
      <c r="Q294" s="270" t="s">
        <v>493</v>
      </c>
      <c r="R294" s="270" t="s">
        <v>1315</v>
      </c>
      <c r="S294" s="270" t="s">
        <v>192</v>
      </c>
      <c r="T294" s="117" t="s">
        <v>2343</v>
      </c>
      <c r="U294" s="270"/>
    </row>
    <row r="295" spans="1:21">
      <c r="A295" s="264"/>
      <c r="B295" s="359" t="s">
        <v>859</v>
      </c>
      <c r="C295" s="274"/>
      <c r="D295" s="275"/>
      <c r="E295" s="264"/>
      <c r="F295" s="375"/>
      <c r="G295" s="929"/>
      <c r="H295" s="1020"/>
      <c r="I295" s="922"/>
      <c r="J295" s="923"/>
      <c r="K295" s="270"/>
      <c r="L295" s="280"/>
      <c r="M295" s="280"/>
      <c r="N295" s="270"/>
      <c r="O295" s="270"/>
      <c r="P295" s="268"/>
      <c r="Q295" s="269"/>
      <c r="R295" s="278"/>
      <c r="S295" s="120"/>
      <c r="T295" s="280"/>
      <c r="U295" s="264"/>
    </row>
    <row r="296" spans="1:21">
      <c r="A296" s="401">
        <v>1</v>
      </c>
      <c r="B296" s="273" t="s">
        <v>1316</v>
      </c>
      <c r="C296" s="320"/>
      <c r="D296" s="1021" t="s">
        <v>1191</v>
      </c>
      <c r="E296" s="264" t="s">
        <v>718</v>
      </c>
      <c r="F296" s="1023" t="s">
        <v>1210</v>
      </c>
      <c r="G296" s="927" t="s">
        <v>1317</v>
      </c>
      <c r="H296" s="1024" t="s">
        <v>1318</v>
      </c>
      <c r="I296" s="941">
        <v>3</v>
      </c>
      <c r="J296" s="334" t="s">
        <v>1088</v>
      </c>
      <c r="K296" s="270"/>
      <c r="L296" s="117" t="s">
        <v>1319</v>
      </c>
      <c r="M296" s="270" t="s">
        <v>1319</v>
      </c>
      <c r="N296" s="117" t="s">
        <v>1320</v>
      </c>
      <c r="O296" s="264" t="s">
        <v>1321</v>
      </c>
      <c r="P296" s="313">
        <v>2</v>
      </c>
      <c r="Q296" s="270" t="s">
        <v>1005</v>
      </c>
      <c r="R296" s="270"/>
      <c r="S296" s="270" t="s">
        <v>192</v>
      </c>
      <c r="T296" s="117" t="s">
        <v>1319</v>
      </c>
      <c r="U296" s="270"/>
    </row>
    <row r="297" spans="1:21">
      <c r="A297" s="401">
        <v>2</v>
      </c>
      <c r="B297" s="273" t="s">
        <v>741</v>
      </c>
      <c r="C297" s="273"/>
      <c r="D297" s="1021" t="s">
        <v>1322</v>
      </c>
      <c r="E297" s="264" t="s">
        <v>652</v>
      </c>
      <c r="F297" s="1023" t="s">
        <v>1323</v>
      </c>
      <c r="G297" s="927" t="s">
        <v>758</v>
      </c>
      <c r="H297" s="1024" t="s">
        <v>1324</v>
      </c>
      <c r="I297" s="941">
        <v>6</v>
      </c>
      <c r="J297" s="334" t="s">
        <v>990</v>
      </c>
      <c r="K297" s="270"/>
      <c r="L297" s="117" t="s">
        <v>1325</v>
      </c>
      <c r="M297" s="270" t="s">
        <v>1326</v>
      </c>
      <c r="N297" s="117" t="s">
        <v>1327</v>
      </c>
      <c r="O297" s="264" t="s">
        <v>1321</v>
      </c>
      <c r="P297" s="313">
        <v>6</v>
      </c>
      <c r="Q297" s="270" t="s">
        <v>990</v>
      </c>
      <c r="R297" s="270"/>
      <c r="S297" s="270" t="s">
        <v>192</v>
      </c>
      <c r="T297" s="117" t="s">
        <v>1326</v>
      </c>
      <c r="U297" s="270"/>
    </row>
    <row r="298" spans="1:21">
      <c r="A298" s="401">
        <v>3</v>
      </c>
      <c r="B298" s="273" t="s">
        <v>1328</v>
      </c>
      <c r="C298" s="274"/>
      <c r="D298" s="1021" t="s">
        <v>1329</v>
      </c>
      <c r="E298" s="264" t="s">
        <v>718</v>
      </c>
      <c r="F298" s="279" t="s">
        <v>1255</v>
      </c>
      <c r="G298" s="927" t="s">
        <v>959</v>
      </c>
      <c r="H298" s="333" t="s">
        <v>1318</v>
      </c>
      <c r="I298" s="941">
        <v>6</v>
      </c>
      <c r="J298" s="334" t="s">
        <v>1330</v>
      </c>
      <c r="K298" s="270"/>
      <c r="L298" s="117" t="s">
        <v>1331</v>
      </c>
      <c r="M298" s="270" t="s">
        <v>1331</v>
      </c>
      <c r="N298" s="117" t="s">
        <v>898</v>
      </c>
      <c r="O298" s="264" t="s">
        <v>1321</v>
      </c>
      <c r="P298" s="313">
        <v>4</v>
      </c>
      <c r="Q298" s="270" t="s">
        <v>1065</v>
      </c>
      <c r="R298" s="270"/>
      <c r="S298" s="270" t="s">
        <v>192</v>
      </c>
      <c r="T298" s="117" t="s">
        <v>1331</v>
      </c>
      <c r="U298" s="264"/>
    </row>
    <row r="299" spans="1:21">
      <c r="A299" s="401">
        <v>4</v>
      </c>
      <c r="B299" s="273" t="s">
        <v>868</v>
      </c>
      <c r="C299" s="266"/>
      <c r="D299" s="1021" t="s">
        <v>1332</v>
      </c>
      <c r="E299" s="264" t="s">
        <v>718</v>
      </c>
      <c r="F299" s="279" t="s">
        <v>910</v>
      </c>
      <c r="G299" s="927" t="s">
        <v>959</v>
      </c>
      <c r="H299" s="333" t="s">
        <v>1318</v>
      </c>
      <c r="I299" s="941">
        <v>6</v>
      </c>
      <c r="J299" s="334" t="s">
        <v>1330</v>
      </c>
      <c r="K299" s="270"/>
      <c r="L299" s="117" t="s">
        <v>1331</v>
      </c>
      <c r="M299" s="270" t="s">
        <v>1331</v>
      </c>
      <c r="N299" s="117" t="s">
        <v>898</v>
      </c>
      <c r="O299" s="264" t="s">
        <v>1321</v>
      </c>
      <c r="P299" s="313">
        <v>4</v>
      </c>
      <c r="Q299" s="270" t="s">
        <v>1065</v>
      </c>
      <c r="R299" s="270"/>
      <c r="S299" s="270" t="s">
        <v>192</v>
      </c>
      <c r="T299" s="117" t="s">
        <v>1331</v>
      </c>
      <c r="U299" s="264"/>
    </row>
    <row r="300" spans="1:21">
      <c r="A300" s="401">
        <v>5</v>
      </c>
      <c r="B300" s="273" t="s">
        <v>1270</v>
      </c>
      <c r="C300" s="274"/>
      <c r="D300" s="1021" t="s">
        <v>1333</v>
      </c>
      <c r="E300" s="264" t="s">
        <v>652</v>
      </c>
      <c r="F300" s="283" t="s">
        <v>1334</v>
      </c>
      <c r="G300" s="853" t="s">
        <v>959</v>
      </c>
      <c r="H300" s="333" t="s">
        <v>1318</v>
      </c>
      <c r="I300" s="941">
        <v>9</v>
      </c>
      <c r="J300" s="334" t="s">
        <v>1335</v>
      </c>
      <c r="K300" s="270"/>
      <c r="L300" s="117" t="s">
        <v>1336</v>
      </c>
      <c r="M300" s="270" t="s">
        <v>1336</v>
      </c>
      <c r="N300" s="117" t="s">
        <v>898</v>
      </c>
      <c r="O300" s="264" t="s">
        <v>1321</v>
      </c>
      <c r="P300" s="313">
        <v>6</v>
      </c>
      <c r="Q300" s="270" t="s">
        <v>990</v>
      </c>
      <c r="R300" s="270"/>
      <c r="S300" s="270" t="s">
        <v>192</v>
      </c>
      <c r="T300" s="117" t="s">
        <v>1336</v>
      </c>
      <c r="U300" s="264"/>
    </row>
    <row r="301" spans="1:21">
      <c r="A301" s="401">
        <v>6</v>
      </c>
      <c r="B301" s="273" t="s">
        <v>1337</v>
      </c>
      <c r="C301" s="274"/>
      <c r="D301" s="1021" t="s">
        <v>1338</v>
      </c>
      <c r="E301" s="264" t="s">
        <v>652</v>
      </c>
      <c r="F301" s="279" t="s">
        <v>1255</v>
      </c>
      <c r="G301" s="927" t="s">
        <v>959</v>
      </c>
      <c r="H301" s="333" t="s">
        <v>1318</v>
      </c>
      <c r="I301" s="941">
        <v>7</v>
      </c>
      <c r="J301" s="334" t="s">
        <v>1339</v>
      </c>
      <c r="K301" s="270"/>
      <c r="L301" s="117" t="s">
        <v>1336</v>
      </c>
      <c r="M301" s="270" t="s">
        <v>1336</v>
      </c>
      <c r="N301" s="117" t="s">
        <v>898</v>
      </c>
      <c r="O301" s="264" t="s">
        <v>1321</v>
      </c>
      <c r="P301" s="313">
        <v>5</v>
      </c>
      <c r="Q301" s="270" t="s">
        <v>1340</v>
      </c>
      <c r="R301" s="270"/>
      <c r="S301" s="270" t="s">
        <v>192</v>
      </c>
      <c r="T301" s="117" t="s">
        <v>192</v>
      </c>
      <c r="U301" s="264"/>
    </row>
    <row r="302" spans="1:21">
      <c r="A302" s="401">
        <v>7</v>
      </c>
      <c r="B302" s="273" t="s">
        <v>1341</v>
      </c>
      <c r="C302" s="266"/>
      <c r="D302" s="1021" t="s">
        <v>1342</v>
      </c>
      <c r="E302" s="264" t="s">
        <v>718</v>
      </c>
      <c r="F302" s="279" t="s">
        <v>1255</v>
      </c>
      <c r="G302" s="927" t="s">
        <v>959</v>
      </c>
      <c r="H302" s="333" t="s">
        <v>1318</v>
      </c>
      <c r="I302" s="941">
        <v>6</v>
      </c>
      <c r="J302" s="334" t="s">
        <v>1330</v>
      </c>
      <c r="K302" s="270"/>
      <c r="L302" s="117" t="s">
        <v>1343</v>
      </c>
      <c r="M302" s="270" t="s">
        <v>1343</v>
      </c>
      <c r="N302" s="117" t="s">
        <v>898</v>
      </c>
      <c r="O302" s="264" t="s">
        <v>1321</v>
      </c>
      <c r="P302" s="313">
        <v>4</v>
      </c>
      <c r="Q302" s="270" t="s">
        <v>1065</v>
      </c>
      <c r="R302" s="270"/>
      <c r="S302" s="270" t="s">
        <v>192</v>
      </c>
      <c r="T302" s="117" t="s">
        <v>1343</v>
      </c>
      <c r="U302" s="270"/>
    </row>
    <row r="303" spans="1:21">
      <c r="A303" s="401">
        <v>8</v>
      </c>
      <c r="B303" s="273" t="s">
        <v>356</v>
      </c>
      <c r="C303" s="273"/>
      <c r="D303" s="1021" t="s">
        <v>1344</v>
      </c>
      <c r="E303" s="264" t="s">
        <v>652</v>
      </c>
      <c r="F303" s="279" t="s">
        <v>910</v>
      </c>
      <c r="G303" s="927" t="s">
        <v>758</v>
      </c>
      <c r="H303" s="333" t="s">
        <v>1324</v>
      </c>
      <c r="I303" s="941">
        <v>3</v>
      </c>
      <c r="J303" s="334" t="s">
        <v>438</v>
      </c>
      <c r="K303" s="270"/>
      <c r="L303" s="117" t="s">
        <v>1325</v>
      </c>
      <c r="M303" s="270" t="s">
        <v>1325</v>
      </c>
      <c r="N303" s="117" t="s">
        <v>1327</v>
      </c>
      <c r="O303" s="264" t="s">
        <v>1321</v>
      </c>
      <c r="P303" s="313">
        <v>3</v>
      </c>
      <c r="Q303" s="270" t="s">
        <v>438</v>
      </c>
      <c r="R303" s="270"/>
      <c r="S303" s="270" t="s">
        <v>192</v>
      </c>
      <c r="T303" s="117" t="s">
        <v>1325</v>
      </c>
      <c r="U303" s="264"/>
    </row>
    <row r="304" spans="1:21">
      <c r="A304" s="401">
        <v>9</v>
      </c>
      <c r="B304" s="273" t="s">
        <v>1345</v>
      </c>
      <c r="C304" s="274"/>
      <c r="D304" s="1021" t="s">
        <v>1346</v>
      </c>
      <c r="E304" s="264" t="s">
        <v>652</v>
      </c>
      <c r="F304" s="279" t="s">
        <v>907</v>
      </c>
      <c r="G304" s="927" t="s">
        <v>1317</v>
      </c>
      <c r="H304" s="333" t="s">
        <v>1318</v>
      </c>
      <c r="I304" s="941">
        <v>3</v>
      </c>
      <c r="J304" s="334" t="s">
        <v>1088</v>
      </c>
      <c r="K304" s="270"/>
      <c r="L304" s="117" t="s">
        <v>1319</v>
      </c>
      <c r="M304" s="270" t="s">
        <v>1319</v>
      </c>
      <c r="N304" s="117" t="s">
        <v>1320</v>
      </c>
      <c r="O304" s="264" t="s">
        <v>1321</v>
      </c>
      <c r="P304" s="313">
        <v>2</v>
      </c>
      <c r="Q304" s="270" t="s">
        <v>1005</v>
      </c>
      <c r="R304" s="270"/>
      <c r="S304" s="270" t="s">
        <v>192</v>
      </c>
      <c r="T304" s="117" t="s">
        <v>1319</v>
      </c>
      <c r="U304" s="270"/>
    </row>
    <row r="305" spans="1:21">
      <c r="A305" s="401">
        <v>10</v>
      </c>
      <c r="B305" s="273" t="s">
        <v>1347</v>
      </c>
      <c r="C305" s="274"/>
      <c r="D305" s="1021" t="s">
        <v>1348</v>
      </c>
      <c r="E305" s="264" t="s">
        <v>718</v>
      </c>
      <c r="F305" s="279" t="s">
        <v>1255</v>
      </c>
      <c r="G305" s="927" t="s">
        <v>959</v>
      </c>
      <c r="H305" s="333" t="s">
        <v>1318</v>
      </c>
      <c r="I305" s="941">
        <v>6</v>
      </c>
      <c r="J305" s="334" t="s">
        <v>1330</v>
      </c>
      <c r="K305" s="270"/>
      <c r="L305" s="117" t="s">
        <v>1331</v>
      </c>
      <c r="M305" s="270" t="s">
        <v>1331</v>
      </c>
      <c r="N305" s="117" t="s">
        <v>898</v>
      </c>
      <c r="O305" s="264" t="s">
        <v>1321</v>
      </c>
      <c r="P305" s="313">
        <v>4</v>
      </c>
      <c r="Q305" s="270" t="s">
        <v>1065</v>
      </c>
      <c r="R305" s="270"/>
      <c r="S305" s="270" t="s">
        <v>192</v>
      </c>
      <c r="T305" s="117" t="s">
        <v>1331</v>
      </c>
      <c r="U305" s="270"/>
    </row>
    <row r="306" spans="1:21">
      <c r="A306" s="401">
        <v>11</v>
      </c>
      <c r="B306" s="273" t="s">
        <v>1349</v>
      </c>
      <c r="C306" s="274"/>
      <c r="D306" s="1021" t="s">
        <v>1350</v>
      </c>
      <c r="E306" s="264" t="s">
        <v>718</v>
      </c>
      <c r="F306" s="279" t="s">
        <v>1255</v>
      </c>
      <c r="G306" s="927" t="s">
        <v>959</v>
      </c>
      <c r="H306" s="333" t="s">
        <v>1318</v>
      </c>
      <c r="I306" s="941">
        <v>6</v>
      </c>
      <c r="J306" s="334" t="s">
        <v>1330</v>
      </c>
      <c r="K306" s="270"/>
      <c r="L306" s="117" t="s">
        <v>1331</v>
      </c>
      <c r="M306" s="270" t="s">
        <v>1331</v>
      </c>
      <c r="N306" s="117" t="s">
        <v>898</v>
      </c>
      <c r="O306" s="264" t="s">
        <v>1321</v>
      </c>
      <c r="P306" s="313">
        <v>4</v>
      </c>
      <c r="Q306" s="270" t="s">
        <v>1065</v>
      </c>
      <c r="R306" s="270"/>
      <c r="S306" s="270" t="s">
        <v>192</v>
      </c>
      <c r="T306" s="117" t="s">
        <v>1331</v>
      </c>
      <c r="U306" s="264"/>
    </row>
    <row r="307" spans="1:21" ht="25.5" customHeight="1">
      <c r="A307" s="401">
        <v>12</v>
      </c>
      <c r="B307" s="273" t="s">
        <v>1351</v>
      </c>
      <c r="C307" s="274"/>
      <c r="D307" s="1021" t="s">
        <v>1352</v>
      </c>
      <c r="E307" s="264" t="s">
        <v>652</v>
      </c>
      <c r="F307" s="279" t="s">
        <v>872</v>
      </c>
      <c r="G307" s="927" t="s">
        <v>902</v>
      </c>
      <c r="H307" s="333" t="s">
        <v>876</v>
      </c>
      <c r="I307" s="941">
        <v>3</v>
      </c>
      <c r="J307" s="334" t="s">
        <v>1088</v>
      </c>
      <c r="K307" s="270"/>
      <c r="L307" s="117" t="s">
        <v>1319</v>
      </c>
      <c r="M307" s="270" t="s">
        <v>1319</v>
      </c>
      <c r="N307" s="117" t="s">
        <v>1089</v>
      </c>
      <c r="O307" s="264" t="s">
        <v>1321</v>
      </c>
      <c r="P307" s="313">
        <v>2</v>
      </c>
      <c r="Q307" s="270" t="s">
        <v>1005</v>
      </c>
      <c r="R307" s="270"/>
      <c r="S307" s="270" t="s">
        <v>192</v>
      </c>
      <c r="T307" s="117" t="s">
        <v>1319</v>
      </c>
      <c r="U307" s="264"/>
    </row>
    <row r="308" spans="1:21">
      <c r="A308" s="1585" t="s">
        <v>1353</v>
      </c>
      <c r="B308" s="1583"/>
      <c r="C308" s="274"/>
      <c r="D308" s="275"/>
      <c r="E308" s="264"/>
      <c r="F308" s="275"/>
      <c r="G308" s="929"/>
      <c r="H308" s="922"/>
      <c r="I308" s="922"/>
      <c r="J308" s="923"/>
      <c r="K308" s="270"/>
      <c r="L308" s="280"/>
      <c r="M308" s="280"/>
      <c r="N308" s="270"/>
      <c r="O308" s="270"/>
      <c r="P308" s="268"/>
      <c r="Q308" s="269"/>
      <c r="R308" s="278"/>
      <c r="S308" s="120"/>
      <c r="T308" s="280"/>
      <c r="U308" s="264"/>
    </row>
    <row r="309" spans="1:21">
      <c r="A309" s="264"/>
      <c r="B309" s="924" t="s">
        <v>850</v>
      </c>
      <c r="C309" s="274"/>
      <c r="D309" s="375"/>
      <c r="E309" s="264"/>
      <c r="F309" s="275"/>
      <c r="G309" s="929"/>
      <c r="H309" s="1020"/>
      <c r="I309" s="922"/>
      <c r="J309" s="923"/>
      <c r="K309" s="270"/>
      <c r="L309" s="280"/>
      <c r="M309" s="280"/>
      <c r="N309" s="270"/>
      <c r="O309" s="270"/>
      <c r="P309" s="268"/>
      <c r="Q309" s="269"/>
      <c r="R309" s="278"/>
      <c r="S309" s="120"/>
      <c r="T309" s="280"/>
      <c r="U309" s="264"/>
    </row>
    <row r="310" spans="1:21">
      <c r="A310" s="264">
        <v>1</v>
      </c>
      <c r="B310" s="310" t="s">
        <v>1354</v>
      </c>
      <c r="C310" s="1025"/>
      <c r="D310" s="1026">
        <v>24968</v>
      </c>
      <c r="E310" s="401" t="s">
        <v>652</v>
      </c>
      <c r="F310" s="1027">
        <v>40561</v>
      </c>
      <c r="G310" s="979" t="s">
        <v>854</v>
      </c>
      <c r="H310" s="1028" t="s">
        <v>855</v>
      </c>
      <c r="I310" s="1029">
        <v>8</v>
      </c>
      <c r="J310" s="1030" t="s">
        <v>410</v>
      </c>
      <c r="K310" s="1031"/>
      <c r="L310" s="1032">
        <v>44743</v>
      </c>
      <c r="M310" s="1032">
        <v>44743</v>
      </c>
      <c r="N310" s="407" t="s">
        <v>956</v>
      </c>
      <c r="O310" s="1033" t="s">
        <v>1314</v>
      </c>
      <c r="P310" s="1034">
        <v>8</v>
      </c>
      <c r="Q310" s="1035" t="s">
        <v>410</v>
      </c>
      <c r="R310" s="1031"/>
      <c r="S310" s="1036">
        <v>45231</v>
      </c>
      <c r="T310" s="1032">
        <v>44743</v>
      </c>
      <c r="U310" s="264"/>
    </row>
    <row r="311" spans="1:21">
      <c r="A311" s="264"/>
      <c r="B311" s="359" t="s">
        <v>859</v>
      </c>
      <c r="C311" s="274"/>
      <c r="D311" s="375"/>
      <c r="E311" s="264"/>
      <c r="F311" s="275"/>
      <c r="G311" s="929"/>
      <c r="H311" s="1020"/>
      <c r="I311" s="922"/>
      <c r="J311" s="923"/>
      <c r="K311" s="270"/>
      <c r="L311" s="280"/>
      <c r="M311" s="280"/>
      <c r="N311" s="270"/>
      <c r="O311" s="270"/>
      <c r="P311" s="268"/>
      <c r="Q311" s="269"/>
      <c r="R311" s="278"/>
      <c r="S311" s="120"/>
      <c r="T311" s="280"/>
      <c r="U311" s="264"/>
    </row>
    <row r="312" spans="1:21">
      <c r="A312" s="401">
        <v>1</v>
      </c>
      <c r="B312" s="350" t="s">
        <v>1355</v>
      </c>
      <c r="C312" s="274"/>
      <c r="D312" s="376" t="s">
        <v>1356</v>
      </c>
      <c r="E312" s="344" t="s">
        <v>1134</v>
      </c>
      <c r="F312" s="377" t="s">
        <v>1154</v>
      </c>
      <c r="G312" s="1019" t="s">
        <v>959</v>
      </c>
      <c r="H312" s="1020" t="s">
        <v>860</v>
      </c>
      <c r="I312" s="922">
        <v>7</v>
      </c>
      <c r="J312" s="923">
        <v>3.96</v>
      </c>
      <c r="K312" s="270"/>
      <c r="L312" s="271" t="s">
        <v>758</v>
      </c>
      <c r="M312" s="271" t="s">
        <v>758</v>
      </c>
      <c r="N312" s="117" t="s">
        <v>898</v>
      </c>
      <c r="O312" s="270" t="s">
        <v>1321</v>
      </c>
      <c r="P312" s="268">
        <v>7</v>
      </c>
      <c r="Q312" s="269">
        <v>3.96</v>
      </c>
      <c r="R312" s="270"/>
      <c r="S312" s="271" t="s">
        <v>33</v>
      </c>
      <c r="T312" s="271" t="s">
        <v>758</v>
      </c>
      <c r="U312" s="270"/>
    </row>
    <row r="313" spans="1:21">
      <c r="A313" s="401">
        <v>2</v>
      </c>
      <c r="B313" s="350" t="s">
        <v>1357</v>
      </c>
      <c r="C313" s="320"/>
      <c r="D313" s="376" t="s">
        <v>1358</v>
      </c>
      <c r="E313" s="344" t="s">
        <v>1134</v>
      </c>
      <c r="F313" s="377" t="s">
        <v>1154</v>
      </c>
      <c r="G313" s="1019" t="s">
        <v>959</v>
      </c>
      <c r="H313" s="1020" t="s">
        <v>860</v>
      </c>
      <c r="I313" s="922">
        <v>7</v>
      </c>
      <c r="J313" s="923">
        <v>3.96</v>
      </c>
      <c r="K313" s="270"/>
      <c r="L313" s="276" t="s">
        <v>758</v>
      </c>
      <c r="M313" s="276" t="s">
        <v>758</v>
      </c>
      <c r="N313" s="117" t="s">
        <v>898</v>
      </c>
      <c r="O313" s="270" t="s">
        <v>1321</v>
      </c>
      <c r="P313" s="268">
        <v>7</v>
      </c>
      <c r="Q313" s="269">
        <v>3.96</v>
      </c>
      <c r="R313" s="278"/>
      <c r="S313" s="276" t="s">
        <v>33</v>
      </c>
      <c r="T313" s="276" t="s">
        <v>758</v>
      </c>
      <c r="U313" s="270"/>
    </row>
    <row r="314" spans="1:21">
      <c r="A314" s="401">
        <v>3</v>
      </c>
      <c r="B314" s="350" t="s">
        <v>1359</v>
      </c>
      <c r="C314" s="274"/>
      <c r="D314" s="376" t="s">
        <v>1360</v>
      </c>
      <c r="E314" s="344" t="s">
        <v>652</v>
      </c>
      <c r="F314" s="377" t="s">
        <v>930</v>
      </c>
      <c r="G314" s="1019" t="s">
        <v>959</v>
      </c>
      <c r="H314" s="1020" t="s">
        <v>860</v>
      </c>
      <c r="I314" s="922">
        <v>6</v>
      </c>
      <c r="J314" s="923">
        <v>3.65</v>
      </c>
      <c r="K314" s="270"/>
      <c r="L314" s="280">
        <v>44256</v>
      </c>
      <c r="M314" s="280">
        <v>44256</v>
      </c>
      <c r="N314" s="117" t="s">
        <v>898</v>
      </c>
      <c r="O314" s="270" t="s">
        <v>1321</v>
      </c>
      <c r="P314" s="268">
        <v>6</v>
      </c>
      <c r="Q314" s="269">
        <v>3.65</v>
      </c>
      <c r="R314" s="270"/>
      <c r="S314" s="276" t="s">
        <v>33</v>
      </c>
      <c r="T314" s="280">
        <v>44256</v>
      </c>
      <c r="U314" s="270"/>
    </row>
    <row r="315" spans="1:21" ht="25.5">
      <c r="A315" s="401">
        <v>4</v>
      </c>
      <c r="B315" s="350" t="s">
        <v>1361</v>
      </c>
      <c r="C315" s="274"/>
      <c r="D315" s="376" t="s">
        <v>1263</v>
      </c>
      <c r="E315" s="344" t="s">
        <v>1134</v>
      </c>
      <c r="F315" s="377">
        <v>38904</v>
      </c>
      <c r="G315" s="1019" t="s">
        <v>959</v>
      </c>
      <c r="H315" s="1020" t="s">
        <v>860</v>
      </c>
      <c r="I315" s="922">
        <v>6</v>
      </c>
      <c r="J315" s="923">
        <v>3.65</v>
      </c>
      <c r="K315" s="270"/>
      <c r="L315" s="276" t="s">
        <v>503</v>
      </c>
      <c r="M315" s="276" t="s">
        <v>503</v>
      </c>
      <c r="N315" s="117" t="s">
        <v>898</v>
      </c>
      <c r="O315" s="270" t="s">
        <v>1321</v>
      </c>
      <c r="P315" s="268">
        <v>6</v>
      </c>
      <c r="Q315" s="269">
        <v>3.65</v>
      </c>
      <c r="R315" s="270"/>
      <c r="S315" s="271" t="s">
        <v>33</v>
      </c>
      <c r="T315" s="276" t="s">
        <v>503</v>
      </c>
      <c r="U315" s="270"/>
    </row>
    <row r="316" spans="1:21">
      <c r="A316" s="401">
        <v>5</v>
      </c>
      <c r="B316" s="278" t="s">
        <v>1362</v>
      </c>
      <c r="C316" s="274"/>
      <c r="D316" s="378" t="s">
        <v>1363</v>
      </c>
      <c r="E316" s="344" t="s">
        <v>652</v>
      </c>
      <c r="F316" s="377" t="s">
        <v>930</v>
      </c>
      <c r="G316" s="1019" t="s">
        <v>959</v>
      </c>
      <c r="H316" s="1020" t="s">
        <v>860</v>
      </c>
      <c r="I316" s="922">
        <v>3</v>
      </c>
      <c r="J316" s="923">
        <v>2.72</v>
      </c>
      <c r="K316" s="270"/>
      <c r="L316" s="276" t="s">
        <v>293</v>
      </c>
      <c r="M316" s="276" t="s">
        <v>293</v>
      </c>
      <c r="N316" s="117" t="s">
        <v>898</v>
      </c>
      <c r="O316" s="270" t="s">
        <v>1321</v>
      </c>
      <c r="P316" s="268">
        <v>3</v>
      </c>
      <c r="Q316" s="269">
        <v>2.72</v>
      </c>
      <c r="R316" s="274"/>
      <c r="S316" s="379" t="s">
        <v>33</v>
      </c>
      <c r="T316" s="276" t="s">
        <v>293</v>
      </c>
      <c r="U316" s="270"/>
    </row>
    <row r="317" spans="1:21">
      <c r="A317" s="401">
        <v>6</v>
      </c>
      <c r="B317" s="278" t="s">
        <v>1364</v>
      </c>
      <c r="C317" s="274"/>
      <c r="D317" s="378" t="s">
        <v>1365</v>
      </c>
      <c r="E317" s="344" t="s">
        <v>652</v>
      </c>
      <c r="F317" s="377" t="s">
        <v>930</v>
      </c>
      <c r="G317" s="1019" t="s">
        <v>959</v>
      </c>
      <c r="H317" s="1020" t="s">
        <v>860</v>
      </c>
      <c r="I317" s="922">
        <v>3</v>
      </c>
      <c r="J317" s="923">
        <v>2.72</v>
      </c>
      <c r="K317" s="270"/>
      <c r="L317" s="276" t="s">
        <v>293</v>
      </c>
      <c r="M317" s="276" t="s">
        <v>293</v>
      </c>
      <c r="N317" s="117" t="s">
        <v>898</v>
      </c>
      <c r="O317" s="270" t="s">
        <v>1321</v>
      </c>
      <c r="P317" s="268">
        <v>3</v>
      </c>
      <c r="Q317" s="269">
        <v>2.72</v>
      </c>
      <c r="R317" s="274"/>
      <c r="S317" s="379" t="s">
        <v>33</v>
      </c>
      <c r="T317" s="276" t="s">
        <v>293</v>
      </c>
      <c r="U317" s="270"/>
    </row>
    <row r="318" spans="1:21">
      <c r="A318" s="401">
        <v>7</v>
      </c>
      <c r="B318" s="278" t="s">
        <v>969</v>
      </c>
      <c r="C318" s="274"/>
      <c r="D318" s="378" t="s">
        <v>1366</v>
      </c>
      <c r="E318" s="344" t="s">
        <v>652</v>
      </c>
      <c r="F318" s="377" t="s">
        <v>996</v>
      </c>
      <c r="G318" s="1019" t="s">
        <v>959</v>
      </c>
      <c r="H318" s="1020" t="s">
        <v>860</v>
      </c>
      <c r="I318" s="922">
        <v>3</v>
      </c>
      <c r="J318" s="923">
        <v>2.72</v>
      </c>
      <c r="K318" s="270"/>
      <c r="L318" s="276" t="s">
        <v>293</v>
      </c>
      <c r="M318" s="276" t="s">
        <v>293</v>
      </c>
      <c r="N318" s="117" t="s">
        <v>898</v>
      </c>
      <c r="O318" s="270" t="s">
        <v>1321</v>
      </c>
      <c r="P318" s="268">
        <v>3</v>
      </c>
      <c r="Q318" s="269">
        <v>2.72</v>
      </c>
      <c r="R318" s="274"/>
      <c r="S318" s="379" t="s">
        <v>33</v>
      </c>
      <c r="T318" s="276" t="s">
        <v>293</v>
      </c>
      <c r="U318" s="270"/>
    </row>
    <row r="319" spans="1:21">
      <c r="A319" s="401">
        <v>8</v>
      </c>
      <c r="B319" s="837" t="s">
        <v>1367</v>
      </c>
      <c r="C319" s="838"/>
      <c r="D319" s="839" t="s">
        <v>1368</v>
      </c>
      <c r="E319" s="381" t="s">
        <v>1134</v>
      </c>
      <c r="F319" s="382">
        <v>41401</v>
      </c>
      <c r="G319" s="1037" t="s">
        <v>1369</v>
      </c>
      <c r="H319" s="1038" t="s">
        <v>860</v>
      </c>
      <c r="I319" s="1039">
        <v>3</v>
      </c>
      <c r="J319" s="1040">
        <v>2.72</v>
      </c>
      <c r="K319" s="841"/>
      <c r="L319" s="842" t="s">
        <v>29</v>
      </c>
      <c r="M319" s="842" t="s">
        <v>29</v>
      </c>
      <c r="N319" s="270" t="s">
        <v>1370</v>
      </c>
      <c r="O319" s="841" t="s">
        <v>1321</v>
      </c>
      <c r="P319" s="840">
        <v>3</v>
      </c>
      <c r="Q319" s="831">
        <v>2.72</v>
      </c>
      <c r="R319" s="838"/>
      <c r="S319" s="842" t="s">
        <v>33</v>
      </c>
      <c r="T319" s="842" t="s">
        <v>29</v>
      </c>
      <c r="U319" s="270"/>
    </row>
    <row r="320" spans="1:21">
      <c r="A320" s="401">
        <v>9</v>
      </c>
      <c r="B320" s="350" t="s">
        <v>1371</v>
      </c>
      <c r="C320" s="380"/>
      <c r="D320" s="376" t="s">
        <v>1372</v>
      </c>
      <c r="E320" s="381" t="s">
        <v>652</v>
      </c>
      <c r="F320" s="382" t="s">
        <v>930</v>
      </c>
      <c r="G320" s="1019" t="s">
        <v>959</v>
      </c>
      <c r="H320" s="1041" t="s">
        <v>860</v>
      </c>
      <c r="I320" s="367">
        <v>3</v>
      </c>
      <c r="J320" s="975">
        <v>2.72</v>
      </c>
      <c r="K320" s="370"/>
      <c r="L320" s="379" t="s">
        <v>293</v>
      </c>
      <c r="M320" s="379" t="s">
        <v>293</v>
      </c>
      <c r="N320" s="117" t="s">
        <v>898</v>
      </c>
      <c r="O320" s="370" t="s">
        <v>1321</v>
      </c>
      <c r="P320" s="325">
        <v>3</v>
      </c>
      <c r="Q320" s="369">
        <v>2.72</v>
      </c>
      <c r="R320" s="380"/>
      <c r="S320" s="379" t="s">
        <v>33</v>
      </c>
      <c r="T320" s="379" t="s">
        <v>293</v>
      </c>
      <c r="U320" s="270"/>
    </row>
    <row r="321" spans="1:21">
      <c r="A321" s="401">
        <v>10</v>
      </c>
      <c r="B321" s="383" t="s">
        <v>1373</v>
      </c>
      <c r="C321" s="380"/>
      <c r="D321" s="376" t="s">
        <v>1374</v>
      </c>
      <c r="E321" s="381" t="s">
        <v>652</v>
      </c>
      <c r="F321" s="381" t="s">
        <v>907</v>
      </c>
      <c r="G321" s="1037" t="s">
        <v>1369</v>
      </c>
      <c r="H321" s="1041" t="s">
        <v>876</v>
      </c>
      <c r="I321" s="367">
        <v>3</v>
      </c>
      <c r="J321" s="975">
        <v>2.2599999999999998</v>
      </c>
      <c r="K321" s="370"/>
      <c r="L321" s="379" t="s">
        <v>278</v>
      </c>
      <c r="M321" s="384" t="s">
        <v>278</v>
      </c>
      <c r="N321" s="270" t="s">
        <v>1370</v>
      </c>
      <c r="O321" s="370" t="s">
        <v>1321</v>
      </c>
      <c r="P321" s="325">
        <v>2</v>
      </c>
      <c r="Q321" s="369">
        <v>2.41</v>
      </c>
      <c r="R321" s="370"/>
      <c r="S321" s="379" t="s">
        <v>33</v>
      </c>
      <c r="T321" s="379" t="s">
        <v>190</v>
      </c>
      <c r="U321" s="270"/>
    </row>
    <row r="322" spans="1:21">
      <c r="A322" s="401">
        <v>11</v>
      </c>
      <c r="B322" s="383" t="s">
        <v>1375</v>
      </c>
      <c r="C322" s="380"/>
      <c r="D322" s="376" t="s">
        <v>1376</v>
      </c>
      <c r="E322" s="381" t="s">
        <v>652</v>
      </c>
      <c r="F322" s="381" t="s">
        <v>907</v>
      </c>
      <c r="G322" s="1037" t="s">
        <v>1369</v>
      </c>
      <c r="H322" s="1041" t="s">
        <v>876</v>
      </c>
      <c r="I322" s="367">
        <v>5</v>
      </c>
      <c r="J322" s="975">
        <v>2.66</v>
      </c>
      <c r="K322" s="370"/>
      <c r="L322" s="379" t="s">
        <v>29</v>
      </c>
      <c r="M322" s="379" t="s">
        <v>29</v>
      </c>
      <c r="N322" s="270" t="s">
        <v>1370</v>
      </c>
      <c r="O322" s="370" t="s">
        <v>1321</v>
      </c>
      <c r="P322" s="325">
        <v>3</v>
      </c>
      <c r="Q322" s="369">
        <v>2.72</v>
      </c>
      <c r="R322" s="380"/>
      <c r="S322" s="379" t="s">
        <v>33</v>
      </c>
      <c r="T322" s="379" t="s">
        <v>29</v>
      </c>
      <c r="U322" s="270"/>
    </row>
    <row r="323" spans="1:21">
      <c r="A323" s="401">
        <v>12</v>
      </c>
      <c r="B323" s="383" t="s">
        <v>1186</v>
      </c>
      <c r="C323" s="380"/>
      <c r="D323" s="376" t="s">
        <v>1377</v>
      </c>
      <c r="E323" s="381" t="s">
        <v>652</v>
      </c>
      <c r="F323" s="381" t="s">
        <v>907</v>
      </c>
      <c r="G323" s="1037" t="s">
        <v>1369</v>
      </c>
      <c r="H323" s="1041" t="s">
        <v>876</v>
      </c>
      <c r="I323" s="367">
        <v>5</v>
      </c>
      <c r="J323" s="975">
        <v>2.66</v>
      </c>
      <c r="K323" s="370"/>
      <c r="L323" s="379" t="s">
        <v>874</v>
      </c>
      <c r="M323" s="379" t="s">
        <v>874</v>
      </c>
      <c r="N323" s="270" t="s">
        <v>1370</v>
      </c>
      <c r="O323" s="370" t="s">
        <v>1321</v>
      </c>
      <c r="P323" s="325">
        <v>3</v>
      </c>
      <c r="Q323" s="369">
        <v>2.72</v>
      </c>
      <c r="R323" s="380"/>
      <c r="S323" s="276" t="s">
        <v>33</v>
      </c>
      <c r="T323" s="276" t="s">
        <v>874</v>
      </c>
      <c r="U323" s="270"/>
    </row>
    <row r="324" spans="1:21">
      <c r="A324" s="401">
        <v>13</v>
      </c>
      <c r="B324" s="383" t="s">
        <v>213</v>
      </c>
      <c r="C324" s="380"/>
      <c r="D324" s="376" t="s">
        <v>1378</v>
      </c>
      <c r="E324" s="381" t="s">
        <v>652</v>
      </c>
      <c r="F324" s="381" t="s">
        <v>923</v>
      </c>
      <c r="G324" s="979" t="s">
        <v>1369</v>
      </c>
      <c r="H324" s="1041" t="s">
        <v>876</v>
      </c>
      <c r="I324" s="367">
        <v>4</v>
      </c>
      <c r="J324" s="975">
        <v>2.46</v>
      </c>
      <c r="K324" s="370"/>
      <c r="L324" s="384" t="s">
        <v>275</v>
      </c>
      <c r="M324" s="384" t="s">
        <v>275</v>
      </c>
      <c r="N324" s="270" t="s">
        <v>1370</v>
      </c>
      <c r="O324" s="370" t="s">
        <v>1321</v>
      </c>
      <c r="P324" s="325">
        <v>3</v>
      </c>
      <c r="Q324" s="369">
        <v>2.72</v>
      </c>
      <c r="R324" s="380"/>
      <c r="S324" s="276" t="s">
        <v>33</v>
      </c>
      <c r="T324" s="279" t="s">
        <v>275</v>
      </c>
      <c r="U324" s="270"/>
    </row>
    <row r="325" spans="1:21">
      <c r="A325" s="401">
        <v>14</v>
      </c>
      <c r="B325" s="383" t="s">
        <v>1379</v>
      </c>
      <c r="C325" s="380"/>
      <c r="D325" s="376" t="s">
        <v>1380</v>
      </c>
      <c r="E325" s="381" t="s">
        <v>652</v>
      </c>
      <c r="F325" s="381" t="s">
        <v>919</v>
      </c>
      <c r="G325" s="1037" t="s">
        <v>1381</v>
      </c>
      <c r="H325" s="1041" t="s">
        <v>876</v>
      </c>
      <c r="I325" s="367">
        <v>2</v>
      </c>
      <c r="J325" s="975">
        <v>2.2599999999999998</v>
      </c>
      <c r="K325" s="370"/>
      <c r="L325" s="379" t="s">
        <v>57</v>
      </c>
      <c r="M325" s="379" t="s">
        <v>57</v>
      </c>
      <c r="N325" s="270" t="s">
        <v>1032</v>
      </c>
      <c r="O325" s="370" t="s">
        <v>1321</v>
      </c>
      <c r="P325" s="325">
        <v>2</v>
      </c>
      <c r="Q325" s="369">
        <v>2.41</v>
      </c>
      <c r="R325" s="380"/>
      <c r="S325" s="276" t="s">
        <v>33</v>
      </c>
      <c r="T325" s="276" t="s">
        <v>57</v>
      </c>
      <c r="U325" s="270"/>
    </row>
    <row r="326" spans="1:21">
      <c r="A326" s="401">
        <v>15</v>
      </c>
      <c r="B326" s="383" t="s">
        <v>1382</v>
      </c>
      <c r="C326" s="380"/>
      <c r="D326" s="376" t="s">
        <v>1383</v>
      </c>
      <c r="E326" s="381" t="s">
        <v>652</v>
      </c>
      <c r="F326" s="381" t="s">
        <v>907</v>
      </c>
      <c r="G326" s="979" t="s">
        <v>1369</v>
      </c>
      <c r="H326" s="1041" t="s">
        <v>876</v>
      </c>
      <c r="I326" s="367">
        <v>3</v>
      </c>
      <c r="J326" s="975">
        <v>2.2599999999999998</v>
      </c>
      <c r="K326" s="370"/>
      <c r="L326" s="384" t="s">
        <v>278</v>
      </c>
      <c r="M326" s="384" t="s">
        <v>278</v>
      </c>
      <c r="N326" s="270" t="s">
        <v>1370</v>
      </c>
      <c r="O326" s="370" t="s">
        <v>1321</v>
      </c>
      <c r="P326" s="325">
        <v>2</v>
      </c>
      <c r="Q326" s="369">
        <v>2.41</v>
      </c>
      <c r="R326" s="380"/>
      <c r="S326" s="276" t="s">
        <v>33</v>
      </c>
      <c r="T326" s="279" t="s">
        <v>278</v>
      </c>
      <c r="U326" s="270"/>
    </row>
    <row r="327" spans="1:21">
      <c r="A327" s="401">
        <v>16</v>
      </c>
      <c r="B327" s="383" t="s">
        <v>991</v>
      </c>
      <c r="C327" s="380"/>
      <c r="D327" s="376" t="s">
        <v>1384</v>
      </c>
      <c r="E327" s="381" t="s">
        <v>652</v>
      </c>
      <c r="F327" s="381" t="s">
        <v>923</v>
      </c>
      <c r="G327" s="1037" t="s">
        <v>110</v>
      </c>
      <c r="H327" s="1041" t="s">
        <v>876</v>
      </c>
      <c r="I327" s="367">
        <v>3</v>
      </c>
      <c r="J327" s="975">
        <v>2.2599999999999998</v>
      </c>
      <c r="K327" s="370"/>
      <c r="L327" s="379" t="s">
        <v>112</v>
      </c>
      <c r="M327" s="379" t="s">
        <v>112</v>
      </c>
      <c r="N327" s="270" t="s">
        <v>971</v>
      </c>
      <c r="O327" s="370" t="s">
        <v>1321</v>
      </c>
      <c r="P327" s="325">
        <v>2</v>
      </c>
      <c r="Q327" s="369">
        <v>2.41</v>
      </c>
      <c r="R327" s="380"/>
      <c r="S327" s="379" t="s">
        <v>33</v>
      </c>
      <c r="T327" s="379" t="s">
        <v>112</v>
      </c>
      <c r="U327" s="270"/>
    </row>
    <row r="328" spans="1:21" ht="18" customHeight="1">
      <c r="A328" s="843">
        <v>17</v>
      </c>
      <c r="B328" s="350" t="s">
        <v>1385</v>
      </c>
      <c r="C328" s="380"/>
      <c r="D328" s="376" t="s">
        <v>1386</v>
      </c>
      <c r="E328" s="381" t="s">
        <v>652</v>
      </c>
      <c r="F328" s="381" t="s">
        <v>907</v>
      </c>
      <c r="G328" s="1037" t="s">
        <v>1369</v>
      </c>
      <c r="H328" s="1041" t="s">
        <v>876</v>
      </c>
      <c r="I328" s="367">
        <v>5</v>
      </c>
      <c r="J328" s="975">
        <v>2.66</v>
      </c>
      <c r="K328" s="370"/>
      <c r="L328" s="379" t="s">
        <v>29</v>
      </c>
      <c r="M328" s="379" t="s">
        <v>29</v>
      </c>
      <c r="N328" s="270" t="s">
        <v>1370</v>
      </c>
      <c r="O328" s="370" t="s">
        <v>1321</v>
      </c>
      <c r="P328" s="325">
        <v>3</v>
      </c>
      <c r="Q328" s="369">
        <v>2.72</v>
      </c>
      <c r="R328" s="380"/>
      <c r="S328" s="379" t="s">
        <v>33</v>
      </c>
      <c r="T328" s="379" t="s">
        <v>29</v>
      </c>
      <c r="U328" s="270"/>
    </row>
    <row r="329" spans="1:21">
      <c r="A329" s="1604" t="s">
        <v>1387</v>
      </c>
      <c r="B329" s="1605"/>
      <c r="C329" s="274"/>
      <c r="D329" s="275"/>
      <c r="E329" s="264"/>
      <c r="F329" s="275"/>
      <c r="G329" s="929"/>
      <c r="H329" s="922"/>
      <c r="I329" s="922"/>
      <c r="J329" s="923"/>
      <c r="K329" s="270"/>
      <c r="L329" s="280"/>
      <c r="M329" s="280"/>
      <c r="N329" s="270"/>
      <c r="O329" s="270"/>
      <c r="P329" s="268"/>
      <c r="Q329" s="269"/>
      <c r="R329" s="278"/>
      <c r="S329" s="120"/>
      <c r="T329" s="280"/>
      <c r="U329" s="264"/>
    </row>
    <row r="330" spans="1:21">
      <c r="A330" s="264"/>
      <c r="B330" s="924" t="s">
        <v>850</v>
      </c>
      <c r="C330" s="274"/>
      <c r="D330" s="275"/>
      <c r="E330" s="264"/>
      <c r="F330" s="275"/>
      <c r="G330" s="929"/>
      <c r="H330" s="922"/>
      <c r="I330" s="922"/>
      <c r="J330" s="923"/>
      <c r="K330" s="270"/>
      <c r="L330" s="280"/>
      <c r="M330" s="280"/>
      <c r="N330" s="270"/>
      <c r="O330" s="270"/>
      <c r="P330" s="268"/>
      <c r="Q330" s="269"/>
      <c r="R330" s="278"/>
      <c r="S330" s="120"/>
      <c r="T330" s="280"/>
      <c r="U330" s="264"/>
    </row>
    <row r="331" spans="1:21">
      <c r="A331" s="385">
        <v>1</v>
      </c>
      <c r="B331" s="259" t="s">
        <v>1102</v>
      </c>
      <c r="C331" s="833"/>
      <c r="D331" s="256">
        <v>25449</v>
      </c>
      <c r="E331" s="312" t="s">
        <v>25</v>
      </c>
      <c r="F331" s="256">
        <v>39308</v>
      </c>
      <c r="G331" s="1042" t="s">
        <v>1228</v>
      </c>
      <c r="H331" s="1043" t="s">
        <v>855</v>
      </c>
      <c r="I331" s="1044">
        <v>9</v>
      </c>
      <c r="J331" s="1007">
        <v>4.9800000000000004</v>
      </c>
      <c r="K331" s="360"/>
      <c r="L331" s="388" t="s">
        <v>321</v>
      </c>
      <c r="M331" s="388" t="s">
        <v>321</v>
      </c>
      <c r="N331" s="360" t="s">
        <v>2344</v>
      </c>
      <c r="O331" s="1045" t="s">
        <v>895</v>
      </c>
      <c r="P331" s="386">
        <v>9</v>
      </c>
      <c r="Q331" s="387">
        <v>4.9800000000000004</v>
      </c>
      <c r="R331" s="360"/>
      <c r="S331" s="299">
        <v>45231</v>
      </c>
      <c r="T331" s="388" t="s">
        <v>321</v>
      </c>
      <c r="U331" s="386"/>
    </row>
    <row r="332" spans="1:21">
      <c r="A332" s="264"/>
      <c r="B332" s="359" t="s">
        <v>859</v>
      </c>
      <c r="C332" s="274"/>
      <c r="D332" s="275"/>
      <c r="E332" s="264"/>
      <c r="F332" s="275"/>
      <c r="G332" s="929"/>
      <c r="H332" s="922"/>
      <c r="I332" s="922"/>
      <c r="J332" s="923"/>
      <c r="K332" s="270"/>
      <c r="L332" s="280"/>
      <c r="M332" s="280"/>
      <c r="N332" s="270"/>
      <c r="O332" s="270"/>
      <c r="P332" s="268"/>
      <c r="Q332" s="269"/>
      <c r="R332" s="278"/>
      <c r="S332" s="120"/>
      <c r="T332" s="280"/>
      <c r="U332" s="264"/>
    </row>
    <row r="333" spans="1:21">
      <c r="A333" s="401">
        <v>1</v>
      </c>
      <c r="B333" s="1046" t="s">
        <v>1388</v>
      </c>
      <c r="C333" s="320"/>
      <c r="D333" s="340">
        <v>33001</v>
      </c>
      <c r="E333" s="317" t="s">
        <v>894</v>
      </c>
      <c r="F333" s="342">
        <v>42816</v>
      </c>
      <c r="G333" s="853" t="s">
        <v>758</v>
      </c>
      <c r="H333" s="989" t="s">
        <v>860</v>
      </c>
      <c r="I333" s="989">
        <v>3</v>
      </c>
      <c r="J333" s="1047" t="s">
        <v>1002</v>
      </c>
      <c r="K333" s="270"/>
      <c r="L333" s="1048">
        <v>44256</v>
      </c>
      <c r="M333" s="1048">
        <v>44256</v>
      </c>
      <c r="N333" s="264" t="s">
        <v>1327</v>
      </c>
      <c r="O333" s="389" t="s">
        <v>899</v>
      </c>
      <c r="P333" s="344">
        <v>3</v>
      </c>
      <c r="Q333" s="344" t="s">
        <v>1002</v>
      </c>
      <c r="R333" s="278"/>
      <c r="S333" s="390">
        <v>45231</v>
      </c>
      <c r="T333" s="348">
        <v>44256</v>
      </c>
      <c r="U333" s="270"/>
    </row>
    <row r="334" spans="1:21">
      <c r="A334" s="401">
        <v>2</v>
      </c>
      <c r="B334" s="1046" t="s">
        <v>1389</v>
      </c>
      <c r="C334" s="320"/>
      <c r="D334" s="340">
        <v>31142</v>
      </c>
      <c r="E334" s="391" t="s">
        <v>894</v>
      </c>
      <c r="F334" s="342">
        <v>42592</v>
      </c>
      <c r="G334" s="853" t="s">
        <v>758</v>
      </c>
      <c r="H334" s="989" t="s">
        <v>860</v>
      </c>
      <c r="I334" s="989">
        <v>3</v>
      </c>
      <c r="J334" s="1047" t="s">
        <v>1002</v>
      </c>
      <c r="K334" s="270"/>
      <c r="L334" s="1048">
        <v>44256</v>
      </c>
      <c r="M334" s="1048">
        <v>44256</v>
      </c>
      <c r="N334" s="264" t="s">
        <v>1327</v>
      </c>
      <c r="O334" s="389" t="s">
        <v>899</v>
      </c>
      <c r="P334" s="344">
        <v>3</v>
      </c>
      <c r="Q334" s="344" t="s">
        <v>1002</v>
      </c>
      <c r="R334" s="278"/>
      <c r="S334" s="390">
        <v>45231</v>
      </c>
      <c r="T334" s="348">
        <v>44256</v>
      </c>
      <c r="U334" s="270"/>
    </row>
    <row r="335" spans="1:21">
      <c r="A335" s="401">
        <v>3</v>
      </c>
      <c r="B335" s="1046" t="s">
        <v>1390</v>
      </c>
      <c r="C335" s="320"/>
      <c r="D335" s="340">
        <v>25613</v>
      </c>
      <c r="E335" s="343" t="s">
        <v>938</v>
      </c>
      <c r="F335" s="342">
        <v>41773</v>
      </c>
      <c r="G335" s="1019" t="s">
        <v>959</v>
      </c>
      <c r="H335" s="989" t="s">
        <v>860</v>
      </c>
      <c r="I335" s="989">
        <v>4</v>
      </c>
      <c r="J335" s="1047" t="s">
        <v>1065</v>
      </c>
      <c r="K335" s="270"/>
      <c r="L335" s="1048">
        <v>45047</v>
      </c>
      <c r="M335" s="1048">
        <v>45047</v>
      </c>
      <c r="N335" s="264" t="s">
        <v>898</v>
      </c>
      <c r="O335" s="389" t="s">
        <v>899</v>
      </c>
      <c r="P335" s="344">
        <v>4</v>
      </c>
      <c r="Q335" s="344" t="s">
        <v>1065</v>
      </c>
      <c r="R335" s="278"/>
      <c r="S335" s="390">
        <v>45231</v>
      </c>
      <c r="T335" s="348">
        <v>45047</v>
      </c>
      <c r="U335" s="270"/>
    </row>
    <row r="336" spans="1:21">
      <c r="A336" s="401">
        <v>4</v>
      </c>
      <c r="B336" s="1046" t="s">
        <v>1391</v>
      </c>
      <c r="C336" s="320"/>
      <c r="D336" s="340">
        <v>31607</v>
      </c>
      <c r="E336" s="391" t="s">
        <v>894</v>
      </c>
      <c r="F336" s="342">
        <v>42816</v>
      </c>
      <c r="G336" s="1019" t="s">
        <v>959</v>
      </c>
      <c r="H336" s="989" t="s">
        <v>860</v>
      </c>
      <c r="I336" s="989">
        <v>3</v>
      </c>
      <c r="J336" s="1047" t="s">
        <v>1002</v>
      </c>
      <c r="K336" s="270"/>
      <c r="L336" s="1048">
        <v>44256</v>
      </c>
      <c r="M336" s="1048">
        <v>44256</v>
      </c>
      <c r="N336" s="264" t="s">
        <v>898</v>
      </c>
      <c r="O336" s="389" t="s">
        <v>899</v>
      </c>
      <c r="P336" s="344">
        <v>3</v>
      </c>
      <c r="Q336" s="344" t="s">
        <v>1002</v>
      </c>
      <c r="R336" s="278"/>
      <c r="S336" s="390">
        <v>45231</v>
      </c>
      <c r="T336" s="392">
        <v>44256</v>
      </c>
      <c r="U336" s="270"/>
    </row>
    <row r="337" spans="1:21">
      <c r="A337" s="401">
        <v>5</v>
      </c>
      <c r="B337" s="1046" t="s">
        <v>1392</v>
      </c>
      <c r="C337" s="320"/>
      <c r="D337" s="340">
        <v>32643</v>
      </c>
      <c r="E337" s="391" t="s">
        <v>894</v>
      </c>
      <c r="F337" s="342">
        <v>44222</v>
      </c>
      <c r="G337" s="1019" t="s">
        <v>959</v>
      </c>
      <c r="H337" s="989" t="s">
        <v>860</v>
      </c>
      <c r="I337" s="989">
        <v>5</v>
      </c>
      <c r="J337" s="1047" t="s">
        <v>1340</v>
      </c>
      <c r="K337" s="270"/>
      <c r="L337" s="1048">
        <v>45170</v>
      </c>
      <c r="M337" s="1048">
        <v>45170</v>
      </c>
      <c r="N337" s="264" t="s">
        <v>898</v>
      </c>
      <c r="O337" s="389" t="s">
        <v>899</v>
      </c>
      <c r="P337" s="389">
        <v>5</v>
      </c>
      <c r="Q337" s="389" t="s">
        <v>1340</v>
      </c>
      <c r="R337" s="278"/>
      <c r="S337" s="390">
        <v>45231</v>
      </c>
      <c r="T337" s="392">
        <v>45170</v>
      </c>
      <c r="U337" s="270"/>
    </row>
    <row r="338" spans="1:21">
      <c r="A338" s="401">
        <v>6</v>
      </c>
      <c r="B338" s="1046" t="s">
        <v>1393</v>
      </c>
      <c r="C338" s="320"/>
      <c r="D338" s="340">
        <v>32091</v>
      </c>
      <c r="E338" s="391" t="s">
        <v>894</v>
      </c>
      <c r="F338" s="342">
        <v>44222</v>
      </c>
      <c r="G338" s="1019" t="s">
        <v>959</v>
      </c>
      <c r="H338" s="989" t="s">
        <v>860</v>
      </c>
      <c r="I338" s="989">
        <v>4</v>
      </c>
      <c r="J338" s="1047" t="s">
        <v>1065</v>
      </c>
      <c r="K338" s="270"/>
      <c r="L338" s="1048">
        <v>45047</v>
      </c>
      <c r="M338" s="1048">
        <v>45047</v>
      </c>
      <c r="N338" s="264" t="s">
        <v>898</v>
      </c>
      <c r="O338" s="389" t="s">
        <v>899</v>
      </c>
      <c r="P338" s="389">
        <v>4</v>
      </c>
      <c r="Q338" s="389" t="s">
        <v>1065</v>
      </c>
      <c r="R338" s="278"/>
      <c r="S338" s="390">
        <v>45231</v>
      </c>
      <c r="T338" s="392">
        <v>45047</v>
      </c>
      <c r="U338" s="270"/>
    </row>
    <row r="339" spans="1:21">
      <c r="A339" s="401">
        <v>7</v>
      </c>
      <c r="B339" s="1046" t="s">
        <v>1394</v>
      </c>
      <c r="C339" s="320"/>
      <c r="D339" s="340">
        <v>31559</v>
      </c>
      <c r="E339" s="391" t="s">
        <v>894</v>
      </c>
      <c r="F339" s="342">
        <v>42313</v>
      </c>
      <c r="G339" s="1019" t="s">
        <v>959</v>
      </c>
      <c r="H339" s="989" t="s">
        <v>860</v>
      </c>
      <c r="I339" s="989">
        <v>5</v>
      </c>
      <c r="J339" s="1047" t="s">
        <v>1340</v>
      </c>
      <c r="K339" s="270"/>
      <c r="L339" s="1048">
        <v>44470</v>
      </c>
      <c r="M339" s="1048">
        <v>44470</v>
      </c>
      <c r="N339" s="264" t="s">
        <v>898</v>
      </c>
      <c r="O339" s="389" t="s">
        <v>899</v>
      </c>
      <c r="P339" s="389">
        <v>5</v>
      </c>
      <c r="Q339" s="389" t="s">
        <v>1340</v>
      </c>
      <c r="R339" s="278"/>
      <c r="S339" s="390">
        <v>45231</v>
      </c>
      <c r="T339" s="392">
        <v>44470</v>
      </c>
      <c r="U339" s="270"/>
    </row>
    <row r="340" spans="1:21">
      <c r="A340" s="401">
        <v>8</v>
      </c>
      <c r="B340" s="1049" t="s">
        <v>623</v>
      </c>
      <c r="C340" s="393"/>
      <c r="D340" s="1050">
        <v>28318</v>
      </c>
      <c r="E340" s="391" t="s">
        <v>894</v>
      </c>
      <c r="F340" s="394">
        <v>42853</v>
      </c>
      <c r="G340" s="1019" t="s">
        <v>959</v>
      </c>
      <c r="H340" s="1051" t="s">
        <v>876</v>
      </c>
      <c r="I340" s="1051">
        <v>11</v>
      </c>
      <c r="J340" s="1052" t="s">
        <v>1395</v>
      </c>
      <c r="K340" s="395"/>
      <c r="L340" s="1053">
        <v>44652</v>
      </c>
      <c r="M340" s="1053">
        <v>44652</v>
      </c>
      <c r="N340" s="264" t="s">
        <v>898</v>
      </c>
      <c r="O340" s="396" t="s">
        <v>899</v>
      </c>
      <c r="P340" s="397">
        <v>7</v>
      </c>
      <c r="Q340" s="397" t="s">
        <v>1063</v>
      </c>
      <c r="R340" s="397"/>
      <c r="S340" s="398">
        <v>45231</v>
      </c>
      <c r="T340" s="399">
        <v>44652</v>
      </c>
      <c r="U340" s="395"/>
    </row>
    <row r="341" spans="1:21">
      <c r="A341" s="401">
        <v>9</v>
      </c>
      <c r="B341" s="1046" t="s">
        <v>1396</v>
      </c>
      <c r="C341" s="320"/>
      <c r="D341" s="340">
        <v>33103</v>
      </c>
      <c r="E341" s="317" t="s">
        <v>894</v>
      </c>
      <c r="F341" s="342">
        <v>43889</v>
      </c>
      <c r="G341" s="1019" t="s">
        <v>959</v>
      </c>
      <c r="H341" s="989" t="s">
        <v>876</v>
      </c>
      <c r="I341" s="989">
        <v>7</v>
      </c>
      <c r="J341" s="1047" t="s">
        <v>1397</v>
      </c>
      <c r="K341" s="270"/>
      <c r="L341" s="1048">
        <v>45139</v>
      </c>
      <c r="M341" s="1048">
        <v>45139</v>
      </c>
      <c r="N341" s="264" t="s">
        <v>898</v>
      </c>
      <c r="O341" s="389" t="s">
        <v>899</v>
      </c>
      <c r="P341" s="344">
        <v>4</v>
      </c>
      <c r="Q341" s="344" t="s">
        <v>1340</v>
      </c>
      <c r="R341" s="344"/>
      <c r="S341" s="390">
        <v>45231</v>
      </c>
      <c r="T341" s="348">
        <v>45231</v>
      </c>
      <c r="U341" s="270"/>
    </row>
    <row r="342" spans="1:21">
      <c r="A342" s="401">
        <v>10</v>
      </c>
      <c r="B342" s="1046" t="s">
        <v>1398</v>
      </c>
      <c r="C342" s="320"/>
      <c r="D342" s="340">
        <v>33803</v>
      </c>
      <c r="E342" s="317" t="s">
        <v>894</v>
      </c>
      <c r="F342" s="342">
        <v>42941</v>
      </c>
      <c r="G342" s="1019" t="s">
        <v>959</v>
      </c>
      <c r="H342" s="989" t="s">
        <v>876</v>
      </c>
      <c r="I342" s="989">
        <v>6</v>
      </c>
      <c r="J342" s="1047" t="s">
        <v>1330</v>
      </c>
      <c r="K342" s="270"/>
      <c r="L342" s="1048">
        <v>45017</v>
      </c>
      <c r="M342" s="1048">
        <v>45017</v>
      </c>
      <c r="N342" s="264" t="s">
        <v>898</v>
      </c>
      <c r="O342" s="389" t="s">
        <v>899</v>
      </c>
      <c r="P342" s="344">
        <v>4</v>
      </c>
      <c r="Q342" s="344" t="s">
        <v>1065</v>
      </c>
      <c r="R342" s="344"/>
      <c r="S342" s="390">
        <v>45231</v>
      </c>
      <c r="T342" s="348">
        <v>45017</v>
      </c>
      <c r="U342" s="270"/>
    </row>
    <row r="343" spans="1:21">
      <c r="A343" s="401">
        <v>11</v>
      </c>
      <c r="B343" s="1046" t="s">
        <v>1399</v>
      </c>
      <c r="C343" s="320"/>
      <c r="D343" s="340">
        <v>33866</v>
      </c>
      <c r="E343" s="317" t="s">
        <v>894</v>
      </c>
      <c r="F343" s="342">
        <v>41527</v>
      </c>
      <c r="G343" s="1019" t="s">
        <v>959</v>
      </c>
      <c r="H343" s="989" t="s">
        <v>876</v>
      </c>
      <c r="I343" s="989">
        <v>6</v>
      </c>
      <c r="J343" s="1047" t="s">
        <v>1330</v>
      </c>
      <c r="K343" s="270"/>
      <c r="L343" s="1048">
        <v>44986</v>
      </c>
      <c r="M343" s="1048">
        <v>44986</v>
      </c>
      <c r="N343" s="264" t="s">
        <v>898</v>
      </c>
      <c r="O343" s="389" t="s">
        <v>899</v>
      </c>
      <c r="P343" s="344">
        <v>4</v>
      </c>
      <c r="Q343" s="344" t="s">
        <v>1065</v>
      </c>
      <c r="R343" s="344"/>
      <c r="S343" s="390">
        <v>45231</v>
      </c>
      <c r="T343" s="348">
        <v>44986</v>
      </c>
      <c r="U343" s="270"/>
    </row>
    <row r="344" spans="1:21">
      <c r="A344" s="401">
        <v>12</v>
      </c>
      <c r="B344" s="1046" t="s">
        <v>1400</v>
      </c>
      <c r="C344" s="320"/>
      <c r="D344" s="340">
        <v>31048</v>
      </c>
      <c r="E344" s="317" t="s">
        <v>894</v>
      </c>
      <c r="F344" s="342">
        <v>43889</v>
      </c>
      <c r="G344" s="1019" t="s">
        <v>959</v>
      </c>
      <c r="H344" s="989" t="s">
        <v>876</v>
      </c>
      <c r="I344" s="989">
        <v>5</v>
      </c>
      <c r="J344" s="1047" t="s">
        <v>1082</v>
      </c>
      <c r="K344" s="270"/>
      <c r="L344" s="1048">
        <v>44621</v>
      </c>
      <c r="M344" s="1048">
        <v>44621</v>
      </c>
      <c r="N344" s="264" t="s">
        <v>898</v>
      </c>
      <c r="O344" s="389" t="s">
        <v>899</v>
      </c>
      <c r="P344" s="344">
        <v>3</v>
      </c>
      <c r="Q344" s="344" t="s">
        <v>1002</v>
      </c>
      <c r="R344" s="344"/>
      <c r="S344" s="390">
        <v>45231</v>
      </c>
      <c r="T344" s="392">
        <v>44621</v>
      </c>
      <c r="U344" s="270"/>
    </row>
    <row r="345" spans="1:21">
      <c r="A345" s="401">
        <v>13</v>
      </c>
      <c r="B345" s="1046" t="s">
        <v>1274</v>
      </c>
      <c r="C345" s="320"/>
      <c r="D345" s="340">
        <v>30209</v>
      </c>
      <c r="E345" s="317" t="s">
        <v>894</v>
      </c>
      <c r="F345" s="342">
        <v>42853</v>
      </c>
      <c r="G345" s="1019" t="s">
        <v>959</v>
      </c>
      <c r="H345" s="989" t="s">
        <v>876</v>
      </c>
      <c r="I345" s="989">
        <v>5</v>
      </c>
      <c r="J345" s="1047" t="s">
        <v>1082</v>
      </c>
      <c r="K345" s="270"/>
      <c r="L345" s="1048">
        <v>44621</v>
      </c>
      <c r="M345" s="1048">
        <v>44621</v>
      </c>
      <c r="N345" s="264" t="s">
        <v>898</v>
      </c>
      <c r="O345" s="389" t="s">
        <v>899</v>
      </c>
      <c r="P345" s="344">
        <v>3</v>
      </c>
      <c r="Q345" s="344" t="s">
        <v>1002</v>
      </c>
      <c r="R345" s="344"/>
      <c r="S345" s="390">
        <v>45231</v>
      </c>
      <c r="T345" s="392">
        <v>44621</v>
      </c>
      <c r="U345" s="270"/>
    </row>
    <row r="346" spans="1:21">
      <c r="A346" s="401">
        <v>14</v>
      </c>
      <c r="B346" s="1046" t="s">
        <v>1401</v>
      </c>
      <c r="C346" s="320"/>
      <c r="D346" s="340">
        <v>34187</v>
      </c>
      <c r="E346" s="317" t="s">
        <v>894</v>
      </c>
      <c r="F346" s="342">
        <v>42853</v>
      </c>
      <c r="G346" s="1019" t="s">
        <v>959</v>
      </c>
      <c r="H346" s="989" t="s">
        <v>876</v>
      </c>
      <c r="I346" s="989">
        <v>5</v>
      </c>
      <c r="J346" s="1047" t="s">
        <v>1082</v>
      </c>
      <c r="K346" s="270"/>
      <c r="L346" s="1048">
        <v>44652</v>
      </c>
      <c r="M346" s="1048">
        <v>44652</v>
      </c>
      <c r="N346" s="264" t="s">
        <v>898</v>
      </c>
      <c r="O346" s="389" t="s">
        <v>899</v>
      </c>
      <c r="P346" s="344">
        <v>3</v>
      </c>
      <c r="Q346" s="344" t="s">
        <v>1002</v>
      </c>
      <c r="R346" s="344"/>
      <c r="S346" s="390">
        <v>45231</v>
      </c>
      <c r="T346" s="392">
        <v>44652</v>
      </c>
      <c r="U346" s="270"/>
    </row>
    <row r="347" spans="1:21">
      <c r="A347" s="401">
        <v>15</v>
      </c>
      <c r="B347" s="1046" t="s">
        <v>1402</v>
      </c>
      <c r="C347" s="320"/>
      <c r="D347" s="340">
        <v>31434</v>
      </c>
      <c r="E347" s="317" t="s">
        <v>894</v>
      </c>
      <c r="F347" s="342">
        <v>43889</v>
      </c>
      <c r="G347" s="1019" t="s">
        <v>959</v>
      </c>
      <c r="H347" s="989" t="s">
        <v>876</v>
      </c>
      <c r="I347" s="989">
        <v>5</v>
      </c>
      <c r="J347" s="1047" t="s">
        <v>1082</v>
      </c>
      <c r="K347" s="270"/>
      <c r="L347" s="1048">
        <v>44986</v>
      </c>
      <c r="M347" s="1048">
        <v>44986</v>
      </c>
      <c r="N347" s="264" t="s">
        <v>898</v>
      </c>
      <c r="O347" s="389" t="s">
        <v>899</v>
      </c>
      <c r="P347" s="344">
        <v>3</v>
      </c>
      <c r="Q347" s="344" t="s">
        <v>1002</v>
      </c>
      <c r="R347" s="344"/>
      <c r="S347" s="390">
        <v>45231</v>
      </c>
      <c r="T347" s="400">
        <v>44986</v>
      </c>
      <c r="U347" s="270"/>
    </row>
    <row r="348" spans="1:21">
      <c r="A348" s="401">
        <v>16</v>
      </c>
      <c r="B348" s="1046" t="s">
        <v>1403</v>
      </c>
      <c r="C348" s="320"/>
      <c r="D348" s="340">
        <v>30835</v>
      </c>
      <c r="E348" s="317" t="s">
        <v>894</v>
      </c>
      <c r="F348" s="342">
        <v>42853</v>
      </c>
      <c r="G348" s="927" t="s">
        <v>2341</v>
      </c>
      <c r="H348" s="989" t="s">
        <v>876</v>
      </c>
      <c r="I348" s="989">
        <v>6</v>
      </c>
      <c r="J348" s="1047" t="s">
        <v>1330</v>
      </c>
      <c r="K348" s="270"/>
      <c r="L348" s="1048">
        <v>45170</v>
      </c>
      <c r="M348" s="1048">
        <v>45170</v>
      </c>
      <c r="N348" s="264" t="s">
        <v>890</v>
      </c>
      <c r="O348" s="389" t="s">
        <v>899</v>
      </c>
      <c r="P348" s="344">
        <v>4</v>
      </c>
      <c r="Q348" s="344" t="s">
        <v>1065</v>
      </c>
      <c r="R348" s="344"/>
      <c r="S348" s="390">
        <v>45231</v>
      </c>
      <c r="T348" s="400">
        <v>45170</v>
      </c>
      <c r="U348" s="270"/>
    </row>
    <row r="349" spans="1:21">
      <c r="A349" s="401">
        <v>17</v>
      </c>
      <c r="B349" s="1046" t="s">
        <v>1404</v>
      </c>
      <c r="C349" s="320"/>
      <c r="D349" s="340">
        <v>32849</v>
      </c>
      <c r="E349" s="317" t="s">
        <v>894</v>
      </c>
      <c r="F349" s="342">
        <v>43889</v>
      </c>
      <c r="G349" s="927" t="s">
        <v>207</v>
      </c>
      <c r="H349" s="989" t="s">
        <v>876</v>
      </c>
      <c r="I349" s="989">
        <v>5</v>
      </c>
      <c r="J349" s="1047" t="s">
        <v>1082</v>
      </c>
      <c r="K349" s="270"/>
      <c r="L349" s="1048">
        <v>44621</v>
      </c>
      <c r="M349" s="1048">
        <v>44621</v>
      </c>
      <c r="N349" s="264" t="s">
        <v>873</v>
      </c>
      <c r="O349" s="389" t="s">
        <v>899</v>
      </c>
      <c r="P349" s="344">
        <v>3</v>
      </c>
      <c r="Q349" s="344" t="s">
        <v>1002</v>
      </c>
      <c r="R349" s="344"/>
      <c r="S349" s="390">
        <v>45231</v>
      </c>
      <c r="T349" s="400">
        <v>44621</v>
      </c>
      <c r="U349" s="270"/>
    </row>
    <row r="350" spans="1:21">
      <c r="A350" s="401">
        <v>18</v>
      </c>
      <c r="B350" s="1046" t="s">
        <v>1405</v>
      </c>
      <c r="C350" s="320"/>
      <c r="D350" s="340">
        <v>30397</v>
      </c>
      <c r="E350" s="317" t="s">
        <v>894</v>
      </c>
      <c r="F350" s="342">
        <v>42853</v>
      </c>
      <c r="G350" s="927" t="s">
        <v>2341</v>
      </c>
      <c r="H350" s="989" t="s">
        <v>876</v>
      </c>
      <c r="I350" s="989">
        <v>5</v>
      </c>
      <c r="J350" s="1047" t="s">
        <v>1082</v>
      </c>
      <c r="K350" s="270"/>
      <c r="L350" s="1048">
        <v>45200</v>
      </c>
      <c r="M350" s="1048">
        <v>45200</v>
      </c>
      <c r="N350" s="264" t="s">
        <v>890</v>
      </c>
      <c r="O350" s="389" t="s">
        <v>899</v>
      </c>
      <c r="P350" s="344">
        <v>3</v>
      </c>
      <c r="Q350" s="344" t="s">
        <v>1002</v>
      </c>
      <c r="R350" s="344"/>
      <c r="S350" s="390">
        <v>45231</v>
      </c>
      <c r="T350" s="400">
        <v>45200</v>
      </c>
      <c r="U350" s="270"/>
    </row>
    <row r="351" spans="1:21">
      <c r="A351" s="401">
        <v>19</v>
      </c>
      <c r="B351" s="1046" t="s">
        <v>1406</v>
      </c>
      <c r="C351" s="320"/>
      <c r="D351" s="340">
        <v>34629</v>
      </c>
      <c r="E351" s="317" t="s">
        <v>894</v>
      </c>
      <c r="F351" s="342">
        <v>43889</v>
      </c>
      <c r="G351" s="927" t="s">
        <v>207</v>
      </c>
      <c r="H351" s="989" t="s">
        <v>876</v>
      </c>
      <c r="I351" s="989">
        <v>3</v>
      </c>
      <c r="J351" s="1047" t="s">
        <v>1088</v>
      </c>
      <c r="K351" s="270"/>
      <c r="L351" s="1048">
        <v>44682</v>
      </c>
      <c r="M351" s="1048">
        <v>44682</v>
      </c>
      <c r="N351" s="264" t="s">
        <v>873</v>
      </c>
      <c r="O351" s="389" t="s">
        <v>899</v>
      </c>
      <c r="P351" s="344">
        <v>2</v>
      </c>
      <c r="Q351" s="344" t="s">
        <v>1005</v>
      </c>
      <c r="R351" s="344"/>
      <c r="S351" s="390">
        <v>45231</v>
      </c>
      <c r="T351" s="400">
        <v>44682</v>
      </c>
      <c r="U351" s="270"/>
    </row>
    <row r="352" spans="1:21">
      <c r="A352" s="401">
        <v>20</v>
      </c>
      <c r="B352" s="1046" t="s">
        <v>1407</v>
      </c>
      <c r="C352" s="320"/>
      <c r="D352" s="340">
        <v>34661</v>
      </c>
      <c r="E352" s="317" t="s">
        <v>894</v>
      </c>
      <c r="F352" s="342">
        <v>43889</v>
      </c>
      <c r="G352" s="853" t="s">
        <v>207</v>
      </c>
      <c r="H352" s="989" t="s">
        <v>876</v>
      </c>
      <c r="I352" s="989">
        <v>3</v>
      </c>
      <c r="J352" s="1047" t="s">
        <v>1088</v>
      </c>
      <c r="K352" s="270"/>
      <c r="L352" s="1048">
        <v>44682</v>
      </c>
      <c r="M352" s="1048">
        <v>44682</v>
      </c>
      <c r="N352" s="264" t="s">
        <v>873</v>
      </c>
      <c r="O352" s="389" t="s">
        <v>899</v>
      </c>
      <c r="P352" s="344">
        <v>2</v>
      </c>
      <c r="Q352" s="344" t="s">
        <v>1005</v>
      </c>
      <c r="R352" s="344"/>
      <c r="S352" s="390">
        <v>45231</v>
      </c>
      <c r="T352" s="400">
        <v>44682</v>
      </c>
      <c r="U352" s="270"/>
    </row>
    <row r="353" spans="1:21">
      <c r="A353" s="401">
        <v>21</v>
      </c>
      <c r="B353" s="1046" t="s">
        <v>1408</v>
      </c>
      <c r="C353" s="320"/>
      <c r="D353" s="340">
        <v>32467</v>
      </c>
      <c r="E353" s="317" t="s">
        <v>894</v>
      </c>
      <c r="F353" s="342">
        <v>42941</v>
      </c>
      <c r="G353" s="927" t="s">
        <v>2345</v>
      </c>
      <c r="H353" s="989" t="s">
        <v>876</v>
      </c>
      <c r="I353" s="989">
        <v>5</v>
      </c>
      <c r="J353" s="1047" t="s">
        <v>1082</v>
      </c>
      <c r="K353" s="270"/>
      <c r="L353" s="1048">
        <v>45108</v>
      </c>
      <c r="M353" s="1048">
        <v>45108</v>
      </c>
      <c r="N353" s="264" t="s">
        <v>2346</v>
      </c>
      <c r="O353" s="389" t="s">
        <v>899</v>
      </c>
      <c r="P353" s="344">
        <v>3</v>
      </c>
      <c r="Q353" s="344" t="s">
        <v>1002</v>
      </c>
      <c r="R353" s="344"/>
      <c r="S353" s="390">
        <v>45231</v>
      </c>
      <c r="T353" s="400">
        <v>45108</v>
      </c>
      <c r="U353" s="264"/>
    </row>
    <row r="354" spans="1:21" ht="25.5" customHeight="1">
      <c r="A354" s="401">
        <v>22</v>
      </c>
      <c r="B354" s="1046" t="s">
        <v>1409</v>
      </c>
      <c r="C354" s="320"/>
      <c r="D354" s="340">
        <v>33315</v>
      </c>
      <c r="E354" s="317" t="s">
        <v>894</v>
      </c>
      <c r="F354" s="342">
        <v>43706</v>
      </c>
      <c r="G354" s="927" t="s">
        <v>883</v>
      </c>
      <c r="H354" s="989" t="s">
        <v>876</v>
      </c>
      <c r="I354" s="989">
        <v>5</v>
      </c>
      <c r="J354" s="1047" t="s">
        <v>1082</v>
      </c>
      <c r="K354" s="270"/>
      <c r="L354" s="1048">
        <v>44896</v>
      </c>
      <c r="M354" s="1048">
        <v>44896</v>
      </c>
      <c r="N354" s="264" t="s">
        <v>884</v>
      </c>
      <c r="O354" s="389" t="s">
        <v>899</v>
      </c>
      <c r="P354" s="344">
        <v>3</v>
      </c>
      <c r="Q354" s="344" t="s">
        <v>1002</v>
      </c>
      <c r="R354" s="344"/>
      <c r="S354" s="390">
        <v>45231</v>
      </c>
      <c r="T354" s="392">
        <v>44896</v>
      </c>
      <c r="U354" s="270"/>
    </row>
    <row r="355" spans="1:21">
      <c r="A355" s="1604" t="s">
        <v>1410</v>
      </c>
      <c r="B355" s="1605"/>
      <c r="C355" s="274"/>
      <c r="D355" s="275"/>
      <c r="E355" s="264"/>
      <c r="F355" s="275"/>
      <c r="G355" s="929"/>
      <c r="H355" s="922"/>
      <c r="I355" s="922"/>
      <c r="J355" s="923"/>
      <c r="K355" s="270"/>
      <c r="L355" s="280"/>
      <c r="M355" s="280"/>
      <c r="N355" s="270"/>
      <c r="O355" s="270"/>
      <c r="P355" s="268"/>
      <c r="Q355" s="269"/>
      <c r="R355" s="278"/>
      <c r="S355" s="120"/>
      <c r="T355" s="280"/>
      <c r="U355" s="264"/>
    </row>
    <row r="356" spans="1:21">
      <c r="A356" s="264"/>
      <c r="B356" s="924" t="s">
        <v>850</v>
      </c>
      <c r="C356" s="274"/>
      <c r="D356" s="275"/>
      <c r="E356" s="264"/>
      <c r="F356" s="275"/>
      <c r="G356" s="929"/>
      <c r="H356" s="922"/>
      <c r="I356" s="922"/>
      <c r="J356" s="923"/>
      <c r="K356" s="270"/>
      <c r="L356" s="280"/>
      <c r="M356" s="280"/>
      <c r="N356" s="270"/>
      <c r="O356" s="270"/>
      <c r="P356" s="268"/>
      <c r="Q356" s="269"/>
      <c r="R356" s="278"/>
      <c r="S356" s="120"/>
      <c r="T356" s="280"/>
      <c r="U356" s="264"/>
    </row>
    <row r="357" spans="1:21" ht="38.25">
      <c r="A357" s="264">
        <v>1</v>
      </c>
      <c r="B357" s="273" t="s">
        <v>1411</v>
      </c>
      <c r="C357" s="274"/>
      <c r="D357" s="267" t="s">
        <v>1412</v>
      </c>
      <c r="E357" s="378" t="s">
        <v>894</v>
      </c>
      <c r="F357" s="264" t="s">
        <v>853</v>
      </c>
      <c r="G357" s="1054" t="s">
        <v>1093</v>
      </c>
      <c r="H357" s="1028" t="s">
        <v>855</v>
      </c>
      <c r="I357" s="961">
        <v>6</v>
      </c>
      <c r="J357" s="961">
        <v>3.99</v>
      </c>
      <c r="K357" s="270"/>
      <c r="L357" s="402" t="s">
        <v>211</v>
      </c>
      <c r="M357" s="403" t="s">
        <v>211</v>
      </c>
      <c r="N357" s="264" t="s">
        <v>1413</v>
      </c>
      <c r="O357" s="310" t="s">
        <v>895</v>
      </c>
      <c r="P357" s="404">
        <v>6</v>
      </c>
      <c r="Q357" s="405">
        <v>3.99</v>
      </c>
      <c r="R357" s="310"/>
      <c r="S357" s="406" t="s">
        <v>33</v>
      </c>
      <c r="T357" s="321" t="s">
        <v>211</v>
      </c>
      <c r="U357" s="264" t="s">
        <v>1414</v>
      </c>
    </row>
    <row r="358" spans="1:21">
      <c r="A358" s="264"/>
      <c r="B358" s="359" t="s">
        <v>859</v>
      </c>
      <c r="C358" s="274"/>
      <c r="D358" s="275"/>
      <c r="E358" s="264"/>
      <c r="F358" s="275"/>
      <c r="G358" s="929"/>
      <c r="H358" s="922"/>
      <c r="I358" s="922"/>
      <c r="J358" s="923"/>
      <c r="K358" s="270"/>
      <c r="L358" s="280"/>
      <c r="M358" s="280"/>
      <c r="N358" s="270"/>
      <c r="O358" s="270"/>
      <c r="P358" s="268"/>
      <c r="Q358" s="269"/>
      <c r="R358" s="278"/>
      <c r="S358" s="120"/>
      <c r="T358" s="280"/>
      <c r="U358" s="264"/>
    </row>
    <row r="359" spans="1:21" ht="18.75">
      <c r="A359" s="401">
        <v>1</v>
      </c>
      <c r="B359" s="1055" t="s">
        <v>266</v>
      </c>
      <c r="C359" s="274"/>
      <c r="D359" s="267" t="s">
        <v>1415</v>
      </c>
      <c r="E359" s="264" t="s">
        <v>894</v>
      </c>
      <c r="F359" s="264" t="s">
        <v>996</v>
      </c>
      <c r="G359" s="927" t="s">
        <v>959</v>
      </c>
      <c r="H359" s="961" t="s">
        <v>860</v>
      </c>
      <c r="I359" s="961">
        <v>3</v>
      </c>
      <c r="J359" s="961">
        <v>2.72</v>
      </c>
      <c r="K359" s="117"/>
      <c r="L359" s="408" t="s">
        <v>293</v>
      </c>
      <c r="M359" s="409" t="str">
        <f t="shared" ref="M359:M372" si="28">L359</f>
        <v>03/2021</v>
      </c>
      <c r="N359" s="264" t="s">
        <v>898</v>
      </c>
      <c r="O359" s="410" t="s">
        <v>899</v>
      </c>
      <c r="P359" s="411">
        <f t="shared" ref="P359:Q361" si="29">I359</f>
        <v>3</v>
      </c>
      <c r="Q359" s="412">
        <f t="shared" si="29"/>
        <v>2.72</v>
      </c>
      <c r="R359" s="410"/>
      <c r="S359" s="406" t="s">
        <v>33</v>
      </c>
      <c r="T359" s="409" t="str">
        <f t="shared" ref="T359:T366" si="30">M359</f>
        <v>03/2021</v>
      </c>
      <c r="U359" s="292"/>
    </row>
    <row r="360" spans="1:21" ht="18.75">
      <c r="A360" s="401">
        <v>2</v>
      </c>
      <c r="B360" s="1055" t="s">
        <v>1416</v>
      </c>
      <c r="C360" s="274"/>
      <c r="D360" s="267" t="s">
        <v>1417</v>
      </c>
      <c r="E360" s="264" t="s">
        <v>894</v>
      </c>
      <c r="F360" s="264" t="s">
        <v>996</v>
      </c>
      <c r="G360" s="927" t="s">
        <v>959</v>
      </c>
      <c r="H360" s="961" t="s">
        <v>860</v>
      </c>
      <c r="I360" s="961">
        <v>3</v>
      </c>
      <c r="J360" s="961">
        <v>2.72</v>
      </c>
      <c r="K360" s="117"/>
      <c r="L360" s="408" t="s">
        <v>293</v>
      </c>
      <c r="M360" s="409" t="str">
        <f t="shared" si="28"/>
        <v>03/2021</v>
      </c>
      <c r="N360" s="264" t="s">
        <v>898</v>
      </c>
      <c r="O360" s="410" t="s">
        <v>899</v>
      </c>
      <c r="P360" s="411">
        <f t="shared" si="29"/>
        <v>3</v>
      </c>
      <c r="Q360" s="412">
        <f t="shared" si="29"/>
        <v>2.72</v>
      </c>
      <c r="R360" s="410"/>
      <c r="S360" s="406" t="s">
        <v>33</v>
      </c>
      <c r="T360" s="409" t="str">
        <f t="shared" si="30"/>
        <v>03/2021</v>
      </c>
      <c r="U360" s="292"/>
    </row>
    <row r="361" spans="1:21" ht="18.75">
      <c r="A361" s="401">
        <v>3</v>
      </c>
      <c r="B361" s="1055" t="s">
        <v>1418</v>
      </c>
      <c r="C361" s="277"/>
      <c r="D361" s="275" t="s">
        <v>1419</v>
      </c>
      <c r="E361" s="264" t="s">
        <v>938</v>
      </c>
      <c r="F361" s="264" t="s">
        <v>1135</v>
      </c>
      <c r="G361" s="927" t="s">
        <v>959</v>
      </c>
      <c r="H361" s="961" t="s">
        <v>860</v>
      </c>
      <c r="I361" s="961">
        <v>4</v>
      </c>
      <c r="J361" s="961">
        <v>3.03</v>
      </c>
      <c r="K361" s="117"/>
      <c r="L361" s="408" t="s">
        <v>211</v>
      </c>
      <c r="M361" s="409" t="str">
        <f t="shared" si="28"/>
        <v>05/2023</v>
      </c>
      <c r="N361" s="264" t="s">
        <v>898</v>
      </c>
      <c r="O361" s="410" t="s">
        <v>899</v>
      </c>
      <c r="P361" s="411">
        <f t="shared" si="29"/>
        <v>4</v>
      </c>
      <c r="Q361" s="412">
        <f t="shared" si="29"/>
        <v>3.03</v>
      </c>
      <c r="R361" s="410"/>
      <c r="S361" s="406" t="s">
        <v>33</v>
      </c>
      <c r="T361" s="409" t="str">
        <f t="shared" si="30"/>
        <v>05/2023</v>
      </c>
      <c r="U361" s="292"/>
    </row>
    <row r="362" spans="1:21" ht="18.75">
      <c r="A362" s="401">
        <v>4</v>
      </c>
      <c r="B362" s="1056" t="s">
        <v>1420</v>
      </c>
      <c r="C362" s="266"/>
      <c r="D362" s="1057" t="s">
        <v>1421</v>
      </c>
      <c r="E362" s="264" t="s">
        <v>894</v>
      </c>
      <c r="F362" s="260">
        <v>40129</v>
      </c>
      <c r="G362" s="927" t="s">
        <v>959</v>
      </c>
      <c r="H362" s="961" t="s">
        <v>860</v>
      </c>
      <c r="I362" s="961">
        <v>7</v>
      </c>
      <c r="J362" s="961">
        <v>3.96</v>
      </c>
      <c r="K362" s="117"/>
      <c r="L362" s="408" t="s">
        <v>211</v>
      </c>
      <c r="M362" s="409" t="str">
        <f t="shared" si="28"/>
        <v>05/2023</v>
      </c>
      <c r="N362" s="264" t="s">
        <v>898</v>
      </c>
      <c r="O362" s="410" t="s">
        <v>899</v>
      </c>
      <c r="P362" s="407">
        <v>7</v>
      </c>
      <c r="Q362" s="407">
        <v>3.96</v>
      </c>
      <c r="R362" s="410"/>
      <c r="S362" s="406" t="s">
        <v>33</v>
      </c>
      <c r="T362" s="409" t="str">
        <f t="shared" si="30"/>
        <v>05/2023</v>
      </c>
      <c r="U362" s="292"/>
    </row>
    <row r="363" spans="1:21" ht="18.75">
      <c r="A363" s="401">
        <v>5</v>
      </c>
      <c r="B363" s="1056" t="s">
        <v>1422</v>
      </c>
      <c r="C363" s="274"/>
      <c r="D363" s="283" t="s">
        <v>1423</v>
      </c>
      <c r="E363" s="264" t="s">
        <v>894</v>
      </c>
      <c r="F363" s="264" t="s">
        <v>1154</v>
      </c>
      <c r="G363" s="927" t="s">
        <v>959</v>
      </c>
      <c r="H363" s="961" t="s">
        <v>860</v>
      </c>
      <c r="I363" s="961">
        <v>6</v>
      </c>
      <c r="J363" s="961">
        <v>3.65</v>
      </c>
      <c r="K363" s="117"/>
      <c r="L363" s="408" t="s">
        <v>293</v>
      </c>
      <c r="M363" s="409" t="str">
        <f t="shared" si="28"/>
        <v>03/2021</v>
      </c>
      <c r="N363" s="264" t="s">
        <v>898</v>
      </c>
      <c r="O363" s="410" t="s">
        <v>899</v>
      </c>
      <c r="P363" s="407">
        <v>6</v>
      </c>
      <c r="Q363" s="407">
        <v>3.65</v>
      </c>
      <c r="R363" s="410"/>
      <c r="S363" s="406" t="s">
        <v>33</v>
      </c>
      <c r="T363" s="409" t="str">
        <f t="shared" si="30"/>
        <v>03/2021</v>
      </c>
      <c r="U363" s="292"/>
    </row>
    <row r="364" spans="1:21" ht="18.75">
      <c r="A364" s="401">
        <v>6</v>
      </c>
      <c r="B364" s="1056" t="s">
        <v>1424</v>
      </c>
      <c r="C364" s="274"/>
      <c r="D364" s="1057" t="s">
        <v>350</v>
      </c>
      <c r="E364" s="264" t="s">
        <v>894</v>
      </c>
      <c r="F364" s="260">
        <v>40129</v>
      </c>
      <c r="G364" s="927" t="s">
        <v>959</v>
      </c>
      <c r="H364" s="961" t="s">
        <v>860</v>
      </c>
      <c r="I364" s="961">
        <v>7</v>
      </c>
      <c r="J364" s="961">
        <v>3.96</v>
      </c>
      <c r="K364" s="117"/>
      <c r="L364" s="408" t="s">
        <v>231</v>
      </c>
      <c r="M364" s="409" t="str">
        <f t="shared" si="28"/>
        <v>11/2022</v>
      </c>
      <c r="N364" s="264" t="s">
        <v>898</v>
      </c>
      <c r="O364" s="410" t="s">
        <v>899</v>
      </c>
      <c r="P364" s="407">
        <v>7</v>
      </c>
      <c r="Q364" s="407">
        <v>3.96</v>
      </c>
      <c r="R364" s="410"/>
      <c r="S364" s="406" t="s">
        <v>33</v>
      </c>
      <c r="T364" s="409" t="str">
        <f t="shared" si="30"/>
        <v>11/2022</v>
      </c>
      <c r="U364" s="292"/>
    </row>
    <row r="365" spans="1:21" ht="18.75">
      <c r="A365" s="844">
        <v>7</v>
      </c>
      <c r="B365" s="273" t="s">
        <v>1425</v>
      </c>
      <c r="C365" s="320"/>
      <c r="D365" s="1058" t="s">
        <v>1426</v>
      </c>
      <c r="E365" s="264" t="s">
        <v>894</v>
      </c>
      <c r="F365" s="260">
        <v>40129</v>
      </c>
      <c r="G365" s="927" t="s">
        <v>959</v>
      </c>
      <c r="H365" s="961" t="s">
        <v>860</v>
      </c>
      <c r="I365" s="961">
        <v>7</v>
      </c>
      <c r="J365" s="961">
        <v>3.96</v>
      </c>
      <c r="K365" s="117"/>
      <c r="L365" s="408" t="s">
        <v>889</v>
      </c>
      <c r="M365" s="409" t="str">
        <f t="shared" si="28"/>
        <v>08/2022</v>
      </c>
      <c r="N365" s="264" t="s">
        <v>898</v>
      </c>
      <c r="O365" s="410" t="s">
        <v>899</v>
      </c>
      <c r="P365" s="407">
        <v>7</v>
      </c>
      <c r="Q365" s="407">
        <v>3.96</v>
      </c>
      <c r="R365" s="410"/>
      <c r="S365" s="406" t="s">
        <v>33</v>
      </c>
      <c r="T365" s="409" t="str">
        <f t="shared" si="30"/>
        <v>08/2022</v>
      </c>
      <c r="U365" s="292"/>
    </row>
    <row r="366" spans="1:21" ht="18.75">
      <c r="A366" s="401">
        <v>8</v>
      </c>
      <c r="B366" s="1059" t="s">
        <v>1427</v>
      </c>
      <c r="C366" s="380"/>
      <c r="D366" s="1060" t="s">
        <v>1428</v>
      </c>
      <c r="E366" s="376" t="s">
        <v>894</v>
      </c>
      <c r="F366" s="381" t="s">
        <v>1292</v>
      </c>
      <c r="G366" s="927" t="s">
        <v>883</v>
      </c>
      <c r="H366" s="1061" t="s">
        <v>876</v>
      </c>
      <c r="I366" s="966">
        <v>3</v>
      </c>
      <c r="J366" s="966">
        <v>2.2599999999999998</v>
      </c>
      <c r="K366" s="413"/>
      <c r="L366" s="414" t="s">
        <v>231</v>
      </c>
      <c r="M366" s="415" t="str">
        <f t="shared" si="28"/>
        <v>11/2022</v>
      </c>
      <c r="N366" s="113" t="s">
        <v>884</v>
      </c>
      <c r="O366" s="416" t="s">
        <v>899</v>
      </c>
      <c r="P366" s="416">
        <v>2</v>
      </c>
      <c r="Q366" s="417">
        <v>2.41</v>
      </c>
      <c r="R366" s="416"/>
      <c r="S366" s="406" t="s">
        <v>33</v>
      </c>
      <c r="T366" s="415" t="str">
        <f t="shared" si="30"/>
        <v>11/2022</v>
      </c>
      <c r="U366" s="418"/>
    </row>
    <row r="367" spans="1:21" ht="18.75">
      <c r="A367" s="401">
        <v>9</v>
      </c>
      <c r="B367" s="1059" t="s">
        <v>277</v>
      </c>
      <c r="C367" s="380"/>
      <c r="D367" s="1060" t="s">
        <v>1429</v>
      </c>
      <c r="E367" s="376" t="s">
        <v>894</v>
      </c>
      <c r="F367" s="381" t="s">
        <v>907</v>
      </c>
      <c r="G367" s="927" t="s">
        <v>883</v>
      </c>
      <c r="H367" s="1061" t="s">
        <v>876</v>
      </c>
      <c r="I367" s="966">
        <v>4</v>
      </c>
      <c r="J367" s="966">
        <v>2.46</v>
      </c>
      <c r="K367" s="413"/>
      <c r="L367" s="414" t="s">
        <v>29</v>
      </c>
      <c r="M367" s="415" t="str">
        <f t="shared" si="28"/>
        <v>01/2023</v>
      </c>
      <c r="N367" s="113" t="s">
        <v>884</v>
      </c>
      <c r="O367" s="416" t="s">
        <v>899</v>
      </c>
      <c r="P367" s="416">
        <v>3</v>
      </c>
      <c r="Q367" s="416">
        <v>2.72</v>
      </c>
      <c r="R367" s="416"/>
      <c r="S367" s="406" t="s">
        <v>33</v>
      </c>
      <c r="T367" s="415">
        <v>45231</v>
      </c>
      <c r="U367" s="418"/>
    </row>
    <row r="368" spans="1:21" ht="18.75">
      <c r="A368" s="401">
        <v>10</v>
      </c>
      <c r="B368" s="1059" t="s">
        <v>1174</v>
      </c>
      <c r="C368" s="380"/>
      <c r="D368" s="1060" t="s">
        <v>1430</v>
      </c>
      <c r="E368" s="376" t="s">
        <v>894</v>
      </c>
      <c r="F368" s="381" t="s">
        <v>1431</v>
      </c>
      <c r="G368" s="927" t="s">
        <v>883</v>
      </c>
      <c r="H368" s="1061" t="s">
        <v>876</v>
      </c>
      <c r="I368" s="966">
        <v>3</v>
      </c>
      <c r="J368" s="966">
        <v>2.2599999999999998</v>
      </c>
      <c r="K368" s="413"/>
      <c r="L368" s="414" t="s">
        <v>231</v>
      </c>
      <c r="M368" s="415" t="str">
        <f t="shared" si="28"/>
        <v>11/2022</v>
      </c>
      <c r="N368" s="113" t="s">
        <v>884</v>
      </c>
      <c r="O368" s="416" t="s">
        <v>899</v>
      </c>
      <c r="P368" s="416">
        <v>2</v>
      </c>
      <c r="Q368" s="416">
        <v>2.41</v>
      </c>
      <c r="R368" s="416"/>
      <c r="S368" s="406" t="s">
        <v>33</v>
      </c>
      <c r="T368" s="415" t="str">
        <f>M368</f>
        <v>11/2022</v>
      </c>
      <c r="U368" s="418"/>
    </row>
    <row r="369" spans="1:21" ht="18.75">
      <c r="A369" s="401">
        <v>11</v>
      </c>
      <c r="B369" s="1059" t="s">
        <v>1432</v>
      </c>
      <c r="C369" s="380"/>
      <c r="D369" s="1060" t="s">
        <v>1433</v>
      </c>
      <c r="E369" s="376" t="s">
        <v>894</v>
      </c>
      <c r="F369" s="381" t="s">
        <v>996</v>
      </c>
      <c r="G369" s="1062" t="s">
        <v>883</v>
      </c>
      <c r="H369" s="1061" t="s">
        <v>876</v>
      </c>
      <c r="I369" s="966">
        <v>4</v>
      </c>
      <c r="J369" s="966">
        <v>2.46</v>
      </c>
      <c r="K369" s="413"/>
      <c r="L369" s="414" t="s">
        <v>503</v>
      </c>
      <c r="M369" s="415" t="str">
        <f t="shared" si="28"/>
        <v>10/2022</v>
      </c>
      <c r="N369" s="113" t="s">
        <v>884</v>
      </c>
      <c r="O369" s="416" t="s">
        <v>899</v>
      </c>
      <c r="P369" s="416">
        <v>3</v>
      </c>
      <c r="Q369" s="416">
        <v>2.72</v>
      </c>
      <c r="R369" s="416"/>
      <c r="S369" s="406" t="s">
        <v>33</v>
      </c>
      <c r="T369" s="415">
        <v>45231</v>
      </c>
      <c r="U369" s="418"/>
    </row>
    <row r="370" spans="1:21" ht="18.75">
      <c r="A370" s="401">
        <v>12</v>
      </c>
      <c r="B370" s="1059" t="s">
        <v>1434</v>
      </c>
      <c r="C370" s="380"/>
      <c r="D370" s="1060" t="s">
        <v>1435</v>
      </c>
      <c r="E370" s="376" t="s">
        <v>894</v>
      </c>
      <c r="F370" s="835">
        <v>44785</v>
      </c>
      <c r="G370" s="927" t="s">
        <v>288</v>
      </c>
      <c r="H370" s="1061" t="s">
        <v>876</v>
      </c>
      <c r="I370" s="966">
        <v>5</v>
      </c>
      <c r="J370" s="966">
        <v>2.66</v>
      </c>
      <c r="K370" s="413"/>
      <c r="L370" s="414" t="s">
        <v>211</v>
      </c>
      <c r="M370" s="415" t="str">
        <f t="shared" si="28"/>
        <v>05/2023</v>
      </c>
      <c r="N370" s="113" t="s">
        <v>873</v>
      </c>
      <c r="O370" s="416" t="s">
        <v>899</v>
      </c>
      <c r="P370" s="416">
        <v>3</v>
      </c>
      <c r="Q370" s="416">
        <v>2.72</v>
      </c>
      <c r="R370" s="416"/>
      <c r="S370" s="406" t="s">
        <v>33</v>
      </c>
      <c r="T370" s="415" t="str">
        <f t="shared" ref="T370:T371" si="31">M370</f>
        <v>05/2023</v>
      </c>
      <c r="U370" s="418"/>
    </row>
    <row r="371" spans="1:21" ht="18.75">
      <c r="A371" s="401">
        <v>13</v>
      </c>
      <c r="B371" s="1059" t="s">
        <v>1436</v>
      </c>
      <c r="C371" s="380"/>
      <c r="D371" s="1060" t="s">
        <v>1437</v>
      </c>
      <c r="E371" s="376" t="s">
        <v>894</v>
      </c>
      <c r="F371" s="381" t="s">
        <v>910</v>
      </c>
      <c r="G371" s="927" t="s">
        <v>870</v>
      </c>
      <c r="H371" s="1061" t="s">
        <v>876</v>
      </c>
      <c r="I371" s="966">
        <v>5</v>
      </c>
      <c r="J371" s="966">
        <v>2.66</v>
      </c>
      <c r="K371" s="413"/>
      <c r="L371" s="414" t="s">
        <v>112</v>
      </c>
      <c r="M371" s="415" t="str">
        <f t="shared" si="28"/>
        <v>07/2022</v>
      </c>
      <c r="N371" s="113" t="s">
        <v>890</v>
      </c>
      <c r="O371" s="416" t="s">
        <v>899</v>
      </c>
      <c r="P371" s="419">
        <v>3</v>
      </c>
      <c r="Q371" s="417">
        <v>2.72</v>
      </c>
      <c r="R371" s="416"/>
      <c r="S371" s="406" t="s">
        <v>33</v>
      </c>
      <c r="T371" s="415" t="str">
        <f t="shared" si="31"/>
        <v>07/2022</v>
      </c>
      <c r="U371" s="418"/>
    </row>
    <row r="372" spans="1:21" ht="18.75">
      <c r="A372" s="401">
        <v>14</v>
      </c>
      <c r="B372" s="1059" t="s">
        <v>1205</v>
      </c>
      <c r="C372" s="380"/>
      <c r="D372" s="1060" t="s">
        <v>1438</v>
      </c>
      <c r="E372" s="376" t="s">
        <v>938</v>
      </c>
      <c r="F372" s="381" t="s">
        <v>1439</v>
      </c>
      <c r="G372" s="927" t="s">
        <v>288</v>
      </c>
      <c r="H372" s="1061" t="s">
        <v>876</v>
      </c>
      <c r="I372" s="966">
        <v>4</v>
      </c>
      <c r="J372" s="966">
        <v>2.46</v>
      </c>
      <c r="K372" s="413"/>
      <c r="L372" s="414" t="s">
        <v>903</v>
      </c>
      <c r="M372" s="415" t="str">
        <f t="shared" si="28"/>
        <v>04/2023</v>
      </c>
      <c r="N372" s="113" t="s">
        <v>873</v>
      </c>
      <c r="O372" s="416" t="s">
        <v>899</v>
      </c>
      <c r="P372" s="419">
        <v>3</v>
      </c>
      <c r="Q372" s="417">
        <v>2.72</v>
      </c>
      <c r="R372" s="416"/>
      <c r="S372" s="406" t="s">
        <v>33</v>
      </c>
      <c r="T372" s="415">
        <v>45231</v>
      </c>
      <c r="U372" s="418"/>
    </row>
    <row r="373" spans="1:21" s="1382" customFormat="1" ht="18.75">
      <c r="B373" s="1385" t="s">
        <v>2505</v>
      </c>
      <c r="G373" s="1386"/>
      <c r="Q373" s="1387"/>
    </row>
    <row r="374" spans="1:21" s="1382" customFormat="1" ht="18.75">
      <c r="B374" s="1385" t="s">
        <v>2506</v>
      </c>
      <c r="G374" s="1386"/>
      <c r="Q374" s="1387"/>
    </row>
  </sheetData>
  <mergeCells count="31">
    <mergeCell ref="A355:B355"/>
    <mergeCell ref="A257:C257"/>
    <mergeCell ref="A266:B266"/>
    <mergeCell ref="A292:B292"/>
    <mergeCell ref="A308:B308"/>
    <mergeCell ref="A329:B329"/>
    <mergeCell ref="B1:D1"/>
    <mergeCell ref="A2:U2"/>
    <mergeCell ref="A3:A4"/>
    <mergeCell ref="B3:B4"/>
    <mergeCell ref="C3:D3"/>
    <mergeCell ref="E3:F3"/>
    <mergeCell ref="G3:G4"/>
    <mergeCell ref="H3:M3"/>
    <mergeCell ref="N3:N4"/>
    <mergeCell ref="O3:T3"/>
    <mergeCell ref="U3:U4"/>
    <mergeCell ref="A6:B6"/>
    <mergeCell ref="A25:B25"/>
    <mergeCell ref="A76:B76"/>
    <mergeCell ref="A101:C101"/>
    <mergeCell ref="A116:C116"/>
    <mergeCell ref="A213:C213"/>
    <mergeCell ref="A232:C232"/>
    <mergeCell ref="A233:B233"/>
    <mergeCell ref="A235:B235"/>
    <mergeCell ref="A134:C134"/>
    <mergeCell ref="A162:C162"/>
    <mergeCell ref="A188:C188"/>
    <mergeCell ref="A209:C209"/>
    <mergeCell ref="A210:C210"/>
  </mergeCells>
  <conditionalFormatting sqref="B10:B12">
    <cfRule type="expression" dxfId="20" priority="1" stopIfTrue="1">
      <formula>A10=0</formula>
    </cfRule>
  </conditionalFormatting>
  <conditionalFormatting sqref="B85:B87">
    <cfRule type="expression" dxfId="19" priority="2" stopIfTrue="1">
      <formula>#REF!=0</formula>
    </cfRule>
  </conditionalFormatting>
  <conditionalFormatting sqref="B88">
    <cfRule type="expression" dxfId="18" priority="3" stopIfTrue="1">
      <formula>#REF!=0</formula>
    </cfRule>
  </conditionalFormatting>
  <conditionalFormatting sqref="B121">
    <cfRule type="expression" dxfId="17" priority="4">
      <formula>#REF!=0</formula>
    </cfRule>
  </conditionalFormatting>
  <conditionalFormatting sqref="B130">
    <cfRule type="expression" dxfId="16" priority="5">
      <formula>#REF!=0</formula>
    </cfRule>
  </conditionalFormatting>
  <conditionalFormatting sqref="B139">
    <cfRule type="expression" dxfId="15" priority="6">
      <formula>#REF!=0</formula>
    </cfRule>
  </conditionalFormatting>
  <conditionalFormatting sqref="B148">
    <cfRule type="expression" dxfId="14" priority="7">
      <formula>#REF!=0</formula>
    </cfRule>
  </conditionalFormatting>
  <conditionalFormatting sqref="B154:B156">
    <cfRule type="expression" dxfId="13" priority="8">
      <formula>#REF!=0</formula>
    </cfRule>
  </conditionalFormatting>
  <conditionalFormatting sqref="B199:B201">
    <cfRule type="expression" dxfId="12" priority="9" stopIfTrue="1">
      <formula>A199=0</formula>
    </cfRule>
  </conditionalFormatting>
  <conditionalFormatting sqref="B226:B227">
    <cfRule type="expression" dxfId="11" priority="10">
      <formula>A226=0</formula>
    </cfRule>
  </conditionalFormatting>
  <conditionalFormatting sqref="B245:B247">
    <cfRule type="expression" dxfId="10" priority="11" stopIfTrue="1">
      <formula>A245=0</formula>
    </cfRule>
  </conditionalFormatting>
  <conditionalFormatting sqref="B315">
    <cfRule type="expression" dxfId="9" priority="12" stopIfTrue="1">
      <formula>A315=0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22"/>
  <sheetViews>
    <sheetView workbookViewId="0">
      <selection activeCell="K13" sqref="K13"/>
    </sheetView>
  </sheetViews>
  <sheetFormatPr defaultRowHeight="18"/>
  <cols>
    <col min="1" max="1" width="3.69921875" customWidth="1"/>
    <col min="2" max="2" width="14" customWidth="1"/>
    <col min="3" max="3" width="7.09765625" customWidth="1"/>
    <col min="4" max="4" width="8.09765625" customWidth="1"/>
    <col min="5" max="5" width="5.296875" customWidth="1"/>
    <col min="6" max="6" width="7.3984375" customWidth="1"/>
    <col min="7" max="7" width="6.59765625" style="854" customWidth="1"/>
    <col min="9" max="9" width="4.796875" customWidth="1"/>
    <col min="10" max="10" width="4.3984375" customWidth="1"/>
    <col min="11" max="11" width="4" customWidth="1"/>
    <col min="12" max="12" width="8" customWidth="1"/>
    <col min="13" max="13" width="8.09765625" customWidth="1"/>
    <col min="14" max="14" width="9.09765625" style="854" customWidth="1"/>
    <col min="15" max="15" width="7.5" customWidth="1"/>
    <col min="16" max="16" width="4.3984375" customWidth="1"/>
    <col min="17" max="17" width="4" customWidth="1"/>
    <col min="18" max="18" width="2.3984375" customWidth="1"/>
    <col min="19" max="19" width="9.296875" style="1474" customWidth="1"/>
    <col min="20" max="20" width="6.09765625" style="1547" customWidth="1"/>
  </cols>
  <sheetData>
    <row r="1" spans="1:20" ht="36" customHeight="1">
      <c r="A1" s="1656" t="s">
        <v>21</v>
      </c>
      <c r="B1" s="1656"/>
      <c r="C1" s="1656"/>
      <c r="D1" s="421"/>
      <c r="E1" s="422"/>
      <c r="F1" s="423"/>
      <c r="H1" s="32"/>
      <c r="I1" s="33"/>
      <c r="J1" s="31"/>
      <c r="K1" s="31"/>
      <c r="L1" s="31"/>
      <c r="M1" s="33"/>
      <c r="N1" s="1127"/>
      <c r="O1" s="43"/>
      <c r="P1" s="43"/>
      <c r="Q1" s="43"/>
      <c r="R1" s="43"/>
      <c r="S1" s="1388"/>
      <c r="T1" s="1545" t="s">
        <v>0</v>
      </c>
    </row>
    <row r="2" spans="1:20" ht="67.5" customHeight="1">
      <c r="A2" s="1591" t="s">
        <v>2513</v>
      </c>
      <c r="B2" s="1592"/>
      <c r="C2" s="1592"/>
      <c r="D2" s="1592"/>
      <c r="E2" s="1592"/>
      <c r="F2" s="1592"/>
      <c r="G2" s="1592"/>
      <c r="H2" s="1592"/>
      <c r="I2" s="1592"/>
      <c r="J2" s="1592"/>
      <c r="K2" s="1592"/>
      <c r="L2" s="1592"/>
      <c r="M2" s="1592"/>
      <c r="N2" s="1592"/>
      <c r="O2" s="1592"/>
      <c r="P2" s="1592"/>
      <c r="Q2" s="1592"/>
      <c r="R2" s="1592"/>
      <c r="S2" s="1592"/>
      <c r="T2" s="1592"/>
    </row>
    <row r="3" spans="1:20" ht="42.75" customHeight="1">
      <c r="A3" s="1646" t="s">
        <v>1</v>
      </c>
      <c r="B3" s="1646" t="s">
        <v>2</v>
      </c>
      <c r="C3" s="1646" t="s">
        <v>3</v>
      </c>
      <c r="D3" s="1646"/>
      <c r="E3" s="1646" t="s">
        <v>4</v>
      </c>
      <c r="F3" s="1646"/>
      <c r="G3" s="1648" t="s">
        <v>2366</v>
      </c>
      <c r="H3" s="1099" t="s">
        <v>5</v>
      </c>
      <c r="I3" s="1099"/>
      <c r="J3" s="1099"/>
      <c r="K3" s="1099"/>
      <c r="L3" s="1099"/>
      <c r="M3" s="1099"/>
      <c r="N3" s="1647" t="s">
        <v>20</v>
      </c>
      <c r="O3" s="1646" t="s">
        <v>6</v>
      </c>
      <c r="P3" s="1646"/>
      <c r="Q3" s="1646"/>
      <c r="R3" s="1646"/>
      <c r="S3" s="1646"/>
      <c r="T3" s="1646"/>
    </row>
    <row r="4" spans="1:20" ht="87" customHeight="1">
      <c r="A4" s="1646"/>
      <c r="B4" s="1646"/>
      <c r="C4" s="445" t="s">
        <v>8</v>
      </c>
      <c r="D4" s="445" t="s">
        <v>9</v>
      </c>
      <c r="E4" s="445" t="s">
        <v>10</v>
      </c>
      <c r="F4" s="445" t="s">
        <v>11</v>
      </c>
      <c r="G4" s="1649"/>
      <c r="H4" s="446" t="s">
        <v>12</v>
      </c>
      <c r="I4" s="446" t="s">
        <v>13</v>
      </c>
      <c r="J4" s="445" t="s">
        <v>14</v>
      </c>
      <c r="K4" s="445" t="s">
        <v>15</v>
      </c>
      <c r="L4" s="445" t="s">
        <v>16</v>
      </c>
      <c r="M4" s="446" t="s">
        <v>17</v>
      </c>
      <c r="N4" s="1647"/>
      <c r="O4" s="446" t="s">
        <v>12</v>
      </c>
      <c r="P4" s="446" t="s">
        <v>13</v>
      </c>
      <c r="Q4" s="445" t="s">
        <v>14</v>
      </c>
      <c r="R4" s="445" t="s">
        <v>18</v>
      </c>
      <c r="S4" s="1389" t="s">
        <v>16</v>
      </c>
      <c r="T4" s="1390" t="s">
        <v>17</v>
      </c>
    </row>
    <row r="5" spans="1:20">
      <c r="A5" s="424">
        <v>1</v>
      </c>
      <c r="B5" s="424">
        <v>2</v>
      </c>
      <c r="C5" s="424">
        <v>3</v>
      </c>
      <c r="D5" s="424">
        <v>4</v>
      </c>
      <c r="E5" s="424">
        <v>5</v>
      </c>
      <c r="F5" s="424">
        <v>6</v>
      </c>
      <c r="G5" s="1100"/>
      <c r="H5" s="424">
        <v>7</v>
      </c>
      <c r="I5" s="424">
        <v>8</v>
      </c>
      <c r="J5" s="424">
        <v>9</v>
      </c>
      <c r="K5" s="424"/>
      <c r="L5" s="424">
        <v>10</v>
      </c>
      <c r="M5" s="424">
        <v>11</v>
      </c>
      <c r="N5" s="1100">
        <v>12</v>
      </c>
      <c r="O5" s="424">
        <v>13</v>
      </c>
      <c r="P5" s="424">
        <v>14</v>
      </c>
      <c r="Q5" s="424">
        <v>15</v>
      </c>
      <c r="R5" s="424">
        <v>16</v>
      </c>
      <c r="S5" s="1391">
        <v>17</v>
      </c>
      <c r="T5" s="1392">
        <v>18</v>
      </c>
    </row>
    <row r="6" spans="1:20">
      <c r="A6" s="425"/>
      <c r="B6" s="425"/>
      <c r="C6" s="425"/>
      <c r="D6" s="425"/>
      <c r="E6" s="425"/>
      <c r="F6" s="425"/>
      <c r="G6" s="1212"/>
      <c r="H6" s="425"/>
      <c r="I6" s="425"/>
      <c r="J6" s="425"/>
      <c r="K6" s="425"/>
      <c r="L6" s="425"/>
      <c r="M6" s="425"/>
      <c r="N6" s="1101"/>
      <c r="O6" s="425"/>
      <c r="P6" s="425"/>
      <c r="Q6" s="425"/>
      <c r="R6" s="425"/>
      <c r="S6" s="1393"/>
      <c r="T6" s="1394"/>
    </row>
    <row r="7" spans="1:20" ht="18.75" customHeight="1">
      <c r="A7" s="1637" t="s">
        <v>1440</v>
      </c>
      <c r="B7" s="1652"/>
      <c r="C7" s="1638"/>
      <c r="D7" s="448"/>
      <c r="E7" s="426"/>
      <c r="F7" s="449"/>
      <c r="G7" s="1102"/>
      <c r="H7" s="426"/>
      <c r="I7" s="252"/>
      <c r="J7" s="450"/>
      <c r="K7" s="451"/>
      <c r="L7" s="452"/>
      <c r="M7" s="452"/>
      <c r="N7" s="1116"/>
      <c r="O7" s="451"/>
      <c r="P7" s="252"/>
      <c r="Q7" s="450"/>
      <c r="R7" s="451"/>
      <c r="S7" s="1395"/>
      <c r="T7" s="1396"/>
    </row>
    <row r="8" spans="1:20" ht="25.5" customHeight="1">
      <c r="A8" s="1637" t="s">
        <v>1441</v>
      </c>
      <c r="B8" s="1638"/>
      <c r="C8" s="447"/>
      <c r="D8" s="448"/>
      <c r="E8" s="426"/>
      <c r="F8" s="449"/>
      <c r="G8" s="1102"/>
      <c r="H8" s="426"/>
      <c r="I8" s="252"/>
      <c r="J8" s="450"/>
      <c r="K8" s="451"/>
      <c r="L8" s="452"/>
      <c r="M8" s="452"/>
      <c r="N8" s="1116"/>
      <c r="O8" s="451"/>
      <c r="P8" s="252"/>
      <c r="Q8" s="450"/>
      <c r="R8" s="451"/>
      <c r="S8" s="1395"/>
      <c r="T8" s="1396"/>
    </row>
    <row r="9" spans="1:20" ht="30">
      <c r="A9" s="426">
        <v>1</v>
      </c>
      <c r="B9" s="429" t="s">
        <v>1442</v>
      </c>
      <c r="C9" s="447"/>
      <c r="D9" s="453" t="s">
        <v>1443</v>
      </c>
      <c r="E9" s="426" t="s">
        <v>1444</v>
      </c>
      <c r="F9" s="449" t="s">
        <v>1445</v>
      </c>
      <c r="G9" s="1102" t="s">
        <v>292</v>
      </c>
      <c r="H9" s="426" t="s">
        <v>1446</v>
      </c>
      <c r="I9" s="454">
        <v>9</v>
      </c>
      <c r="J9" s="451" t="s">
        <v>422</v>
      </c>
      <c r="K9" s="451"/>
      <c r="L9" s="455" t="s">
        <v>143</v>
      </c>
      <c r="M9" s="455" t="s">
        <v>143</v>
      </c>
      <c r="N9" s="1116" t="s">
        <v>1447</v>
      </c>
      <c r="O9" s="426" t="s">
        <v>1448</v>
      </c>
      <c r="P9" s="451" t="s">
        <v>40</v>
      </c>
      <c r="Q9" s="451" t="s">
        <v>452</v>
      </c>
      <c r="R9" s="451"/>
      <c r="S9" s="1397" t="s">
        <v>33</v>
      </c>
      <c r="T9" s="1077" t="s">
        <v>1449</v>
      </c>
    </row>
    <row r="10" spans="1:20">
      <c r="A10" s="426">
        <v>2</v>
      </c>
      <c r="B10" s="429" t="s">
        <v>1102</v>
      </c>
      <c r="C10" s="456"/>
      <c r="D10" s="453" t="s">
        <v>1450</v>
      </c>
      <c r="E10" s="426" t="s">
        <v>1444</v>
      </c>
      <c r="F10" s="449" t="s">
        <v>1451</v>
      </c>
      <c r="G10" s="1102" t="s">
        <v>1452</v>
      </c>
      <c r="H10" s="426" t="s">
        <v>1446</v>
      </c>
      <c r="I10" s="454">
        <v>9</v>
      </c>
      <c r="J10" s="451" t="s">
        <v>422</v>
      </c>
      <c r="K10" s="451" t="s">
        <v>1453</v>
      </c>
      <c r="L10" s="455" t="s">
        <v>173</v>
      </c>
      <c r="M10" s="455" t="s">
        <v>173</v>
      </c>
      <c r="N10" s="1098" t="s">
        <v>1454</v>
      </c>
      <c r="O10" s="426" t="s">
        <v>1448</v>
      </c>
      <c r="P10" s="451" t="s">
        <v>47</v>
      </c>
      <c r="Q10" s="451" t="s">
        <v>678</v>
      </c>
      <c r="R10" s="451"/>
      <c r="S10" s="1397" t="s">
        <v>33</v>
      </c>
      <c r="T10" s="1414" t="s">
        <v>33</v>
      </c>
    </row>
    <row r="11" spans="1:20">
      <c r="A11" s="426">
        <v>3</v>
      </c>
      <c r="B11" s="429" t="s">
        <v>1455</v>
      </c>
      <c r="C11" s="456"/>
      <c r="D11" s="453" t="s">
        <v>1456</v>
      </c>
      <c r="E11" s="426" t="s">
        <v>1444</v>
      </c>
      <c r="F11" s="449" t="s">
        <v>1457</v>
      </c>
      <c r="G11" s="1102" t="s">
        <v>1452</v>
      </c>
      <c r="H11" s="426" t="s">
        <v>1446</v>
      </c>
      <c r="I11" s="454">
        <v>9</v>
      </c>
      <c r="J11" s="451" t="s">
        <v>422</v>
      </c>
      <c r="K11" s="451" t="s">
        <v>1453</v>
      </c>
      <c r="L11" s="455" t="s">
        <v>136</v>
      </c>
      <c r="M11" s="455" t="s">
        <v>136</v>
      </c>
      <c r="N11" s="1098" t="s">
        <v>1454</v>
      </c>
      <c r="O11" s="426" t="s">
        <v>1448</v>
      </c>
      <c r="P11" s="451" t="s">
        <v>47</v>
      </c>
      <c r="Q11" s="451" t="s">
        <v>678</v>
      </c>
      <c r="R11" s="451"/>
      <c r="S11" s="1397" t="s">
        <v>33</v>
      </c>
      <c r="T11" s="1414" t="s">
        <v>33</v>
      </c>
    </row>
    <row r="12" spans="1:20">
      <c r="A12" s="426">
        <v>4</v>
      </c>
      <c r="B12" s="429" t="s">
        <v>1458</v>
      </c>
      <c r="C12" s="457"/>
      <c r="D12" s="453" t="s">
        <v>1459</v>
      </c>
      <c r="E12" s="426" t="s">
        <v>1444</v>
      </c>
      <c r="F12" s="449" t="s">
        <v>1460</v>
      </c>
      <c r="G12" s="1102" t="s">
        <v>292</v>
      </c>
      <c r="H12" s="426" t="s">
        <v>1446</v>
      </c>
      <c r="I12" s="454">
        <v>9</v>
      </c>
      <c r="J12" s="455" t="s">
        <v>422</v>
      </c>
      <c r="K12" s="455"/>
      <c r="L12" s="455" t="s">
        <v>1461</v>
      </c>
      <c r="M12" s="455" t="s">
        <v>1461</v>
      </c>
      <c r="N12" s="1116" t="s">
        <v>1447</v>
      </c>
      <c r="O12" s="426" t="s">
        <v>1448</v>
      </c>
      <c r="P12" s="451" t="s">
        <v>40</v>
      </c>
      <c r="Q12" s="451" t="s">
        <v>452</v>
      </c>
      <c r="R12" s="451"/>
      <c r="S12" s="1397" t="s">
        <v>33</v>
      </c>
      <c r="T12" s="1077" t="s">
        <v>502</v>
      </c>
    </row>
    <row r="13" spans="1:20">
      <c r="A13" s="426">
        <v>5</v>
      </c>
      <c r="B13" s="429" t="s">
        <v>1209</v>
      </c>
      <c r="C13" s="458"/>
      <c r="D13" s="453" t="s">
        <v>1462</v>
      </c>
      <c r="E13" s="426" t="s">
        <v>1444</v>
      </c>
      <c r="F13" s="449" t="s">
        <v>1460</v>
      </c>
      <c r="G13" s="1102" t="s">
        <v>1452</v>
      </c>
      <c r="H13" s="426" t="s">
        <v>1446</v>
      </c>
      <c r="I13" s="454">
        <v>9</v>
      </c>
      <c r="J13" s="451" t="s">
        <v>422</v>
      </c>
      <c r="K13" s="451" t="s">
        <v>1463</v>
      </c>
      <c r="L13" s="455" t="s">
        <v>1464</v>
      </c>
      <c r="M13" s="455" t="s">
        <v>1464</v>
      </c>
      <c r="N13" s="1098" t="s">
        <v>1454</v>
      </c>
      <c r="O13" s="426" t="s">
        <v>1448</v>
      </c>
      <c r="P13" s="451" t="s">
        <v>47</v>
      </c>
      <c r="Q13" s="451" t="s">
        <v>678</v>
      </c>
      <c r="R13" s="451"/>
      <c r="S13" s="1397" t="s">
        <v>33</v>
      </c>
      <c r="T13" s="1414" t="s">
        <v>33</v>
      </c>
    </row>
    <row r="14" spans="1:20">
      <c r="A14" s="426">
        <v>6</v>
      </c>
      <c r="B14" s="429" t="s">
        <v>1465</v>
      </c>
      <c r="C14" s="456"/>
      <c r="D14" s="453" t="s">
        <v>1466</v>
      </c>
      <c r="E14" s="426" t="s">
        <v>1444</v>
      </c>
      <c r="F14" s="449" t="s">
        <v>1460</v>
      </c>
      <c r="G14" s="1102" t="s">
        <v>505</v>
      </c>
      <c r="H14" s="426" t="s">
        <v>1446</v>
      </c>
      <c r="I14" s="454">
        <v>9</v>
      </c>
      <c r="J14" s="451" t="s">
        <v>422</v>
      </c>
      <c r="K14" s="451"/>
      <c r="L14" s="455" t="s">
        <v>1467</v>
      </c>
      <c r="M14" s="455" t="s">
        <v>1467</v>
      </c>
      <c r="N14" s="1098" t="s">
        <v>1454</v>
      </c>
      <c r="O14" s="426" t="s">
        <v>1448</v>
      </c>
      <c r="P14" s="451" t="s">
        <v>40</v>
      </c>
      <c r="Q14" s="451" t="s">
        <v>452</v>
      </c>
      <c r="R14" s="451"/>
      <c r="S14" s="1397" t="s">
        <v>33</v>
      </c>
      <c r="T14" s="1077" t="s">
        <v>207</v>
      </c>
    </row>
    <row r="15" spans="1:20">
      <c r="A15" s="426">
        <v>7</v>
      </c>
      <c r="B15" s="429" t="s">
        <v>1468</v>
      </c>
      <c r="C15" s="456"/>
      <c r="D15" s="453" t="s">
        <v>1469</v>
      </c>
      <c r="E15" s="426" t="s">
        <v>1444</v>
      </c>
      <c r="F15" s="449" t="s">
        <v>1451</v>
      </c>
      <c r="G15" s="1102" t="s">
        <v>329</v>
      </c>
      <c r="H15" s="426" t="s">
        <v>1446</v>
      </c>
      <c r="I15" s="454">
        <v>9</v>
      </c>
      <c r="J15" s="451" t="s">
        <v>422</v>
      </c>
      <c r="K15" s="451"/>
      <c r="L15" s="455" t="s">
        <v>1470</v>
      </c>
      <c r="M15" s="455" t="s">
        <v>1470</v>
      </c>
      <c r="N15" s="1116" t="s">
        <v>1471</v>
      </c>
      <c r="O15" s="426" t="s">
        <v>1448</v>
      </c>
      <c r="P15" s="451" t="s">
        <v>40</v>
      </c>
      <c r="Q15" s="451" t="s">
        <v>452</v>
      </c>
      <c r="R15" s="451"/>
      <c r="S15" s="1397" t="s">
        <v>33</v>
      </c>
      <c r="T15" s="1077" t="s">
        <v>523</v>
      </c>
    </row>
    <row r="16" spans="1:20">
      <c r="A16" s="426">
        <v>8</v>
      </c>
      <c r="B16" s="429" t="s">
        <v>1472</v>
      </c>
      <c r="C16" s="456"/>
      <c r="D16" s="453" t="s">
        <v>1473</v>
      </c>
      <c r="E16" s="426" t="s">
        <v>1444</v>
      </c>
      <c r="F16" s="449" t="s">
        <v>1460</v>
      </c>
      <c r="G16" s="1102" t="s">
        <v>340</v>
      </c>
      <c r="H16" s="426" t="s">
        <v>1446</v>
      </c>
      <c r="I16" s="454">
        <v>9</v>
      </c>
      <c r="J16" s="451" t="s">
        <v>422</v>
      </c>
      <c r="K16" s="451"/>
      <c r="L16" s="455" t="s">
        <v>185</v>
      </c>
      <c r="M16" s="455" t="s">
        <v>185</v>
      </c>
      <c r="N16" s="1116" t="s">
        <v>1474</v>
      </c>
      <c r="O16" s="426" t="s">
        <v>1448</v>
      </c>
      <c r="P16" s="451" t="s">
        <v>40</v>
      </c>
      <c r="Q16" s="451" t="s">
        <v>452</v>
      </c>
      <c r="R16" s="451"/>
      <c r="S16" s="1397" t="s">
        <v>33</v>
      </c>
      <c r="T16" s="1077" t="s">
        <v>29</v>
      </c>
    </row>
    <row r="17" spans="1:20">
      <c r="A17" s="426">
        <v>9</v>
      </c>
      <c r="B17" s="429" t="s">
        <v>1475</v>
      </c>
      <c r="C17" s="456"/>
      <c r="D17" s="453" t="s">
        <v>1476</v>
      </c>
      <c r="E17" s="426" t="s">
        <v>1444</v>
      </c>
      <c r="F17" s="449" t="s">
        <v>1460</v>
      </c>
      <c r="G17" s="1102" t="s">
        <v>340</v>
      </c>
      <c r="H17" s="426" t="s">
        <v>1446</v>
      </c>
      <c r="I17" s="454">
        <v>8</v>
      </c>
      <c r="J17" s="451" t="s">
        <v>661</v>
      </c>
      <c r="K17" s="451"/>
      <c r="L17" s="455" t="s">
        <v>1467</v>
      </c>
      <c r="M17" s="455" t="s">
        <v>1467</v>
      </c>
      <c r="N17" s="1116" t="s">
        <v>1477</v>
      </c>
      <c r="O17" s="426" t="s">
        <v>1448</v>
      </c>
      <c r="P17" s="451" t="s">
        <v>79</v>
      </c>
      <c r="Q17" s="451" t="s">
        <v>508</v>
      </c>
      <c r="R17" s="451"/>
      <c r="S17" s="1397" t="s">
        <v>33</v>
      </c>
      <c r="T17" s="1077" t="s">
        <v>207</v>
      </c>
    </row>
    <row r="18" spans="1:20">
      <c r="A18" s="426">
        <v>10</v>
      </c>
      <c r="B18" s="429" t="s">
        <v>1478</v>
      </c>
      <c r="C18" s="459" t="s">
        <v>1479</v>
      </c>
      <c r="D18" s="453"/>
      <c r="E18" s="426" t="s">
        <v>1444</v>
      </c>
      <c r="F18" s="449" t="s">
        <v>309</v>
      </c>
      <c r="G18" s="1102" t="s">
        <v>665</v>
      </c>
      <c r="H18" s="426" t="s">
        <v>1446</v>
      </c>
      <c r="I18" s="454">
        <v>6</v>
      </c>
      <c r="J18" s="451" t="s">
        <v>493</v>
      </c>
      <c r="K18" s="451"/>
      <c r="L18" s="455" t="s">
        <v>180</v>
      </c>
      <c r="M18" s="455" t="s">
        <v>180</v>
      </c>
      <c r="N18" s="1116" t="s">
        <v>1480</v>
      </c>
      <c r="O18" s="426" t="s">
        <v>1448</v>
      </c>
      <c r="P18" s="451" t="s">
        <v>90</v>
      </c>
      <c r="Q18" s="451" t="s">
        <v>519</v>
      </c>
      <c r="R18" s="451"/>
      <c r="S18" s="1397" t="s">
        <v>33</v>
      </c>
      <c r="T18" s="1077" t="s">
        <v>244</v>
      </c>
    </row>
    <row r="19" spans="1:20">
      <c r="A19" s="426">
        <v>11</v>
      </c>
      <c r="B19" s="429" t="s">
        <v>1481</v>
      </c>
      <c r="C19" s="456"/>
      <c r="D19" s="453" t="s">
        <v>1482</v>
      </c>
      <c r="E19" s="426" t="s">
        <v>1444</v>
      </c>
      <c r="F19" s="449" t="s">
        <v>1483</v>
      </c>
      <c r="G19" s="1102" t="s">
        <v>1484</v>
      </c>
      <c r="H19" s="426" t="s">
        <v>1446</v>
      </c>
      <c r="I19" s="454">
        <v>6</v>
      </c>
      <c r="J19" s="451" t="s">
        <v>493</v>
      </c>
      <c r="K19" s="451"/>
      <c r="L19" s="455" t="s">
        <v>120</v>
      </c>
      <c r="M19" s="455" t="s">
        <v>120</v>
      </c>
      <c r="N19" s="1116" t="s">
        <v>1485</v>
      </c>
      <c r="O19" s="426" t="s">
        <v>1448</v>
      </c>
      <c r="P19" s="451" t="s">
        <v>90</v>
      </c>
      <c r="Q19" s="451" t="s">
        <v>519</v>
      </c>
      <c r="R19" s="451"/>
      <c r="S19" s="1397" t="s">
        <v>33</v>
      </c>
      <c r="T19" s="1077" t="s">
        <v>417</v>
      </c>
    </row>
    <row r="20" spans="1:20">
      <c r="A20" s="426">
        <v>12</v>
      </c>
      <c r="B20" s="429" t="s">
        <v>1486</v>
      </c>
      <c r="C20" s="456"/>
      <c r="D20" s="453" t="s">
        <v>1487</v>
      </c>
      <c r="E20" s="426" t="s">
        <v>1444</v>
      </c>
      <c r="F20" s="449" t="s">
        <v>1488</v>
      </c>
      <c r="G20" s="1102" t="s">
        <v>310</v>
      </c>
      <c r="H20" s="426" t="s">
        <v>1446</v>
      </c>
      <c r="I20" s="454">
        <v>7</v>
      </c>
      <c r="J20" s="451" t="s">
        <v>497</v>
      </c>
      <c r="K20" s="451"/>
      <c r="L20" s="455" t="s">
        <v>143</v>
      </c>
      <c r="M20" s="455" t="s">
        <v>143</v>
      </c>
      <c r="N20" s="1116" t="s">
        <v>735</v>
      </c>
      <c r="O20" s="426" t="s">
        <v>1448</v>
      </c>
      <c r="P20" s="451" t="s">
        <v>71</v>
      </c>
      <c r="Q20" s="451" t="s">
        <v>475</v>
      </c>
      <c r="R20" s="451"/>
      <c r="S20" s="1397" t="s">
        <v>33</v>
      </c>
      <c r="T20" s="1077" t="s">
        <v>686</v>
      </c>
    </row>
    <row r="21" spans="1:20" ht="30">
      <c r="A21" s="426">
        <v>13</v>
      </c>
      <c r="B21" s="429" t="s">
        <v>1489</v>
      </c>
      <c r="C21" s="456"/>
      <c r="D21" s="453" t="s">
        <v>1490</v>
      </c>
      <c r="E21" s="426" t="s">
        <v>1444</v>
      </c>
      <c r="F21" s="449" t="s">
        <v>1491</v>
      </c>
      <c r="G21" s="1102" t="s">
        <v>518</v>
      </c>
      <c r="H21" s="426" t="s">
        <v>1446</v>
      </c>
      <c r="I21" s="454">
        <v>4</v>
      </c>
      <c r="J21" s="451" t="s">
        <v>524</v>
      </c>
      <c r="K21" s="451"/>
      <c r="L21" s="455" t="s">
        <v>1256</v>
      </c>
      <c r="M21" s="455" t="s">
        <v>1256</v>
      </c>
      <c r="N21" s="1116" t="s">
        <v>1492</v>
      </c>
      <c r="O21" s="426" t="s">
        <v>1448</v>
      </c>
      <c r="P21" s="451" t="s">
        <v>90</v>
      </c>
      <c r="Q21" s="451" t="s">
        <v>519</v>
      </c>
      <c r="R21" s="451"/>
      <c r="S21" s="1397" t="s">
        <v>33</v>
      </c>
      <c r="T21" s="1077" t="s">
        <v>33</v>
      </c>
    </row>
    <row r="22" spans="1:20">
      <c r="A22" s="426">
        <v>14</v>
      </c>
      <c r="B22" s="429" t="s">
        <v>1024</v>
      </c>
      <c r="C22" s="456"/>
      <c r="D22" s="453" t="s">
        <v>1493</v>
      </c>
      <c r="E22" s="426" t="s">
        <v>1444</v>
      </c>
      <c r="F22" s="449" t="s">
        <v>1494</v>
      </c>
      <c r="G22" s="1102" t="s">
        <v>1452</v>
      </c>
      <c r="H22" s="426" t="s">
        <v>1446</v>
      </c>
      <c r="I22" s="454">
        <v>9</v>
      </c>
      <c r="J22" s="451" t="s">
        <v>422</v>
      </c>
      <c r="K22" s="451" t="s">
        <v>1463</v>
      </c>
      <c r="L22" s="455" t="s">
        <v>1246</v>
      </c>
      <c r="M22" s="455" t="s">
        <v>1246</v>
      </c>
      <c r="N22" s="1098" t="s">
        <v>1454</v>
      </c>
      <c r="O22" s="426" t="s">
        <v>1448</v>
      </c>
      <c r="P22" s="451" t="s">
        <v>47</v>
      </c>
      <c r="Q22" s="451" t="s">
        <v>678</v>
      </c>
      <c r="R22" s="451"/>
      <c r="S22" s="1397" t="s">
        <v>33</v>
      </c>
      <c r="T22" s="1414" t="s">
        <v>33</v>
      </c>
    </row>
    <row r="23" spans="1:20" ht="38.25" customHeight="1">
      <c r="A23" s="1637" t="s">
        <v>1495</v>
      </c>
      <c r="B23" s="1638"/>
      <c r="C23" s="456"/>
      <c r="D23" s="453"/>
      <c r="E23" s="426"/>
      <c r="F23" s="449"/>
      <c r="G23" s="1102"/>
      <c r="H23" s="426"/>
      <c r="I23" s="454"/>
      <c r="J23" s="451"/>
      <c r="K23" s="451"/>
      <c r="L23" s="455"/>
      <c r="M23" s="455"/>
      <c r="N23" s="1116"/>
      <c r="O23" s="426"/>
      <c r="P23" s="451"/>
      <c r="Q23" s="451"/>
      <c r="R23" s="451"/>
      <c r="S23" s="1397"/>
      <c r="T23" s="1398"/>
    </row>
    <row r="24" spans="1:20" ht="38.25" customHeight="1">
      <c r="A24" s="426">
        <v>1</v>
      </c>
      <c r="B24" s="429" t="s">
        <v>1496</v>
      </c>
      <c r="C24" s="456"/>
      <c r="D24" s="453" t="s">
        <v>1497</v>
      </c>
      <c r="E24" s="426" t="s">
        <v>1444</v>
      </c>
      <c r="F24" s="449" t="s">
        <v>1498</v>
      </c>
      <c r="G24" s="1102" t="s">
        <v>1499</v>
      </c>
      <c r="H24" s="426" t="s">
        <v>1500</v>
      </c>
      <c r="I24" s="454">
        <v>3</v>
      </c>
      <c r="J24" s="451" t="s">
        <v>1002</v>
      </c>
      <c r="K24" s="451"/>
      <c r="L24" s="455" t="s">
        <v>160</v>
      </c>
      <c r="M24" s="455"/>
      <c r="N24" s="1098" t="s">
        <v>2406</v>
      </c>
      <c r="O24" s="426" t="s">
        <v>1501</v>
      </c>
      <c r="P24" s="451" t="s">
        <v>79</v>
      </c>
      <c r="Q24" s="451" t="s">
        <v>1502</v>
      </c>
      <c r="R24" s="451"/>
      <c r="S24" s="1397" t="s">
        <v>33</v>
      </c>
      <c r="T24" s="1077" t="s">
        <v>683</v>
      </c>
    </row>
    <row r="25" spans="1:20" ht="36" customHeight="1">
      <c r="A25" s="426">
        <v>2</v>
      </c>
      <c r="B25" s="429" t="s">
        <v>1503</v>
      </c>
      <c r="C25" s="459" t="s">
        <v>1504</v>
      </c>
      <c r="D25" s="453"/>
      <c r="E25" s="426" t="s">
        <v>1444</v>
      </c>
      <c r="F25" s="449" t="s">
        <v>1505</v>
      </c>
      <c r="G25" s="1102" t="s">
        <v>1499</v>
      </c>
      <c r="H25" s="426" t="s">
        <v>1500</v>
      </c>
      <c r="I25" s="454">
        <v>3</v>
      </c>
      <c r="J25" s="451" t="s">
        <v>1002</v>
      </c>
      <c r="K25" s="451"/>
      <c r="L25" s="455" t="s">
        <v>126</v>
      </c>
      <c r="M25" s="455"/>
      <c r="N25" s="1098" t="s">
        <v>2405</v>
      </c>
      <c r="O25" s="426" t="s">
        <v>1501</v>
      </c>
      <c r="P25" s="451" t="s">
        <v>90</v>
      </c>
      <c r="Q25" s="451" t="s">
        <v>498</v>
      </c>
      <c r="R25" s="451"/>
      <c r="S25" s="1397" t="s">
        <v>33</v>
      </c>
      <c r="T25" s="1077" t="s">
        <v>758</v>
      </c>
    </row>
    <row r="26" spans="1:20" ht="42" customHeight="1">
      <c r="A26" s="1650" t="s">
        <v>1506</v>
      </c>
      <c r="B26" s="1651"/>
      <c r="C26" s="460"/>
      <c r="D26" s="461"/>
      <c r="E26" s="462"/>
      <c r="F26" s="463"/>
      <c r="G26" s="1103"/>
      <c r="H26" s="462"/>
      <c r="I26" s="462"/>
      <c r="J26" s="464"/>
      <c r="K26" s="465"/>
      <c r="L26" s="466"/>
      <c r="M26" s="466"/>
      <c r="N26" s="1128"/>
      <c r="O26" s="462"/>
      <c r="P26" s="467"/>
      <c r="Q26" s="465"/>
      <c r="R26" s="461"/>
      <c r="S26" s="1399"/>
      <c r="T26" s="1400"/>
    </row>
    <row r="27" spans="1:20" ht="43.5" customHeight="1">
      <c r="A27" s="1659" t="s">
        <v>1507</v>
      </c>
      <c r="B27" s="1660"/>
      <c r="C27" s="460"/>
      <c r="D27" s="461"/>
      <c r="E27" s="468"/>
      <c r="F27" s="463"/>
      <c r="G27" s="1104"/>
      <c r="H27" s="468"/>
      <c r="I27" s="468"/>
      <c r="J27" s="469"/>
      <c r="K27" s="465"/>
      <c r="L27" s="470"/>
      <c r="M27" s="470"/>
      <c r="N27" s="1128"/>
      <c r="O27" s="462"/>
      <c r="P27" s="467"/>
      <c r="Q27" s="465"/>
      <c r="R27" s="461"/>
      <c r="S27" s="1399"/>
      <c r="T27" s="1400"/>
    </row>
    <row r="28" spans="1:20" ht="30">
      <c r="A28" s="471">
        <v>1</v>
      </c>
      <c r="B28" s="472" t="s">
        <v>1508</v>
      </c>
      <c r="C28" s="447"/>
      <c r="D28" s="473" t="s">
        <v>1509</v>
      </c>
      <c r="E28" s="471" t="s">
        <v>325</v>
      </c>
      <c r="F28" s="455" t="s">
        <v>1510</v>
      </c>
      <c r="G28" s="1105" t="s">
        <v>1452</v>
      </c>
      <c r="H28" s="471" t="s">
        <v>1446</v>
      </c>
      <c r="I28" s="471">
        <v>9</v>
      </c>
      <c r="J28" s="474">
        <v>4.9800000000000004</v>
      </c>
      <c r="K28" s="426">
        <f>J28*5%</f>
        <v>0.24900000000000003</v>
      </c>
      <c r="L28" s="475" t="s">
        <v>94</v>
      </c>
      <c r="M28" s="475" t="s">
        <v>94</v>
      </c>
      <c r="N28" s="1098" t="s">
        <v>89</v>
      </c>
      <c r="O28" s="457" t="s">
        <v>1448</v>
      </c>
      <c r="P28" s="451" t="s">
        <v>47</v>
      </c>
      <c r="Q28" s="476">
        <v>5.36</v>
      </c>
      <c r="R28" s="451"/>
      <c r="S28" s="1397" t="s">
        <v>33</v>
      </c>
      <c r="T28" s="1401" t="s">
        <v>33</v>
      </c>
    </row>
    <row r="29" spans="1:20" ht="30">
      <c r="A29" s="471">
        <v>2</v>
      </c>
      <c r="B29" s="472" t="s">
        <v>1511</v>
      </c>
      <c r="C29" s="456"/>
      <c r="D29" s="473" t="s">
        <v>1512</v>
      </c>
      <c r="E29" s="471" t="s">
        <v>652</v>
      </c>
      <c r="F29" s="455" t="s">
        <v>1460</v>
      </c>
      <c r="G29" s="1106" t="s">
        <v>650</v>
      </c>
      <c r="H29" s="477" t="s">
        <v>1446</v>
      </c>
      <c r="I29" s="471">
        <v>9</v>
      </c>
      <c r="J29" s="474">
        <v>4.9800000000000004</v>
      </c>
      <c r="K29" s="426">
        <f>J29*5%</f>
        <v>0.24900000000000003</v>
      </c>
      <c r="L29" s="475" t="s">
        <v>112</v>
      </c>
      <c r="M29" s="475" t="s">
        <v>112</v>
      </c>
      <c r="N29" s="1098" t="s">
        <v>157</v>
      </c>
      <c r="O29" s="457" t="s">
        <v>1448</v>
      </c>
      <c r="P29" s="451" t="s">
        <v>47</v>
      </c>
      <c r="Q29" s="476">
        <v>5.36</v>
      </c>
      <c r="R29" s="451"/>
      <c r="S29" s="1397" t="s">
        <v>33</v>
      </c>
      <c r="T29" s="1401" t="s">
        <v>33</v>
      </c>
    </row>
    <row r="30" spans="1:20">
      <c r="A30" s="471">
        <v>3</v>
      </c>
      <c r="B30" s="139" t="s">
        <v>1513</v>
      </c>
      <c r="C30" s="456"/>
      <c r="D30" s="473" t="s">
        <v>1514</v>
      </c>
      <c r="E30" s="471" t="s">
        <v>652</v>
      </c>
      <c r="F30" s="455" t="s">
        <v>50</v>
      </c>
      <c r="G30" s="1106" t="s">
        <v>1515</v>
      </c>
      <c r="H30" s="477" t="s">
        <v>1446</v>
      </c>
      <c r="I30" s="477">
        <v>8</v>
      </c>
      <c r="J30" s="478">
        <v>4.6500000000000004</v>
      </c>
      <c r="K30" s="426"/>
      <c r="L30" s="479" t="s">
        <v>38</v>
      </c>
      <c r="M30" s="479" t="s">
        <v>38</v>
      </c>
      <c r="N30" s="1098" t="s">
        <v>100</v>
      </c>
      <c r="O30" s="429" t="s">
        <v>1448</v>
      </c>
      <c r="P30" s="426">
        <v>3</v>
      </c>
      <c r="Q30" s="476">
        <v>4.68</v>
      </c>
      <c r="R30" s="480"/>
      <c r="S30" s="1397" t="s">
        <v>33</v>
      </c>
      <c r="T30" s="1401" t="s">
        <v>38</v>
      </c>
    </row>
    <row r="31" spans="1:20">
      <c r="A31" s="471">
        <v>4</v>
      </c>
      <c r="B31" s="139" t="s">
        <v>1516</v>
      </c>
      <c r="C31" s="457"/>
      <c r="D31" s="473" t="s">
        <v>1517</v>
      </c>
      <c r="E31" s="477" t="s">
        <v>652</v>
      </c>
      <c r="F31" s="455" t="s">
        <v>1451</v>
      </c>
      <c r="G31" s="1106" t="s">
        <v>660</v>
      </c>
      <c r="H31" s="477" t="s">
        <v>1446</v>
      </c>
      <c r="I31" s="477">
        <v>8</v>
      </c>
      <c r="J31" s="478">
        <v>4.6500000000000004</v>
      </c>
      <c r="K31" s="481"/>
      <c r="L31" s="479" t="s">
        <v>114</v>
      </c>
      <c r="M31" s="479" t="s">
        <v>114</v>
      </c>
      <c r="N31" s="1098" t="s">
        <v>89</v>
      </c>
      <c r="O31" s="429" t="s">
        <v>1448</v>
      </c>
      <c r="P31" s="451" t="s">
        <v>79</v>
      </c>
      <c r="Q31" s="476">
        <v>4.68</v>
      </c>
      <c r="R31" s="451"/>
      <c r="S31" s="1397" t="s">
        <v>33</v>
      </c>
      <c r="T31" s="1401" t="s">
        <v>114</v>
      </c>
    </row>
    <row r="32" spans="1:20">
      <c r="A32" s="471">
        <v>5</v>
      </c>
      <c r="B32" s="139" t="s">
        <v>1518</v>
      </c>
      <c r="C32" s="458"/>
      <c r="D32" s="473" t="s">
        <v>1519</v>
      </c>
      <c r="E32" s="477" t="s">
        <v>652</v>
      </c>
      <c r="F32" s="455" t="s">
        <v>1520</v>
      </c>
      <c r="G32" s="1106" t="s">
        <v>1521</v>
      </c>
      <c r="H32" s="477" t="s">
        <v>1446</v>
      </c>
      <c r="I32" s="477">
        <v>7</v>
      </c>
      <c r="J32" s="478">
        <f>3.99+0.33</f>
        <v>4.32</v>
      </c>
      <c r="K32" s="426"/>
      <c r="L32" s="479" t="s">
        <v>63</v>
      </c>
      <c r="M32" s="479" t="s">
        <v>63</v>
      </c>
      <c r="N32" s="1098" t="s">
        <v>121</v>
      </c>
      <c r="O32" s="429" t="s">
        <v>1448</v>
      </c>
      <c r="P32" s="426">
        <v>2</v>
      </c>
      <c r="Q32" s="476">
        <v>4.34</v>
      </c>
      <c r="R32" s="480"/>
      <c r="S32" s="1397" t="s">
        <v>33</v>
      </c>
      <c r="T32" s="1401" t="s">
        <v>195</v>
      </c>
    </row>
    <row r="33" spans="1:20">
      <c r="A33" s="471">
        <v>6</v>
      </c>
      <c r="B33" s="139" t="s">
        <v>1522</v>
      </c>
      <c r="C33" s="456"/>
      <c r="D33" s="473" t="s">
        <v>1523</v>
      </c>
      <c r="E33" s="477" t="s">
        <v>652</v>
      </c>
      <c r="F33" s="455" t="s">
        <v>1494</v>
      </c>
      <c r="G33" s="1106" t="s">
        <v>1452</v>
      </c>
      <c r="H33" s="477" t="s">
        <v>1446</v>
      </c>
      <c r="I33" s="477">
        <v>9</v>
      </c>
      <c r="J33" s="478">
        <v>4.9800000000000004</v>
      </c>
      <c r="K33" s="426">
        <f>J33*7%</f>
        <v>0.34860000000000008</v>
      </c>
      <c r="L33" s="479" t="s">
        <v>52</v>
      </c>
      <c r="M33" s="479" t="s">
        <v>52</v>
      </c>
      <c r="N33" s="1098" t="s">
        <v>89</v>
      </c>
      <c r="O33" s="429" t="s">
        <v>1448</v>
      </c>
      <c r="P33" s="451" t="s">
        <v>47</v>
      </c>
      <c r="Q33" s="476">
        <v>5.36</v>
      </c>
      <c r="R33" s="451"/>
      <c r="S33" s="1397" t="s">
        <v>33</v>
      </c>
      <c r="T33" s="1401" t="s">
        <v>33</v>
      </c>
    </row>
    <row r="34" spans="1:20">
      <c r="A34" s="471">
        <v>7</v>
      </c>
      <c r="B34" s="139" t="s">
        <v>1524</v>
      </c>
      <c r="C34" s="456"/>
      <c r="D34" s="473" t="s">
        <v>1525</v>
      </c>
      <c r="E34" s="477" t="s">
        <v>652</v>
      </c>
      <c r="F34" s="455" t="s">
        <v>1526</v>
      </c>
      <c r="G34" s="1106" t="s">
        <v>340</v>
      </c>
      <c r="H34" s="477" t="s">
        <v>1446</v>
      </c>
      <c r="I34" s="477">
        <v>7</v>
      </c>
      <c r="J34" s="478">
        <v>4.32</v>
      </c>
      <c r="K34" s="426"/>
      <c r="L34" s="479" t="s">
        <v>244</v>
      </c>
      <c r="M34" s="479" t="s">
        <v>244</v>
      </c>
      <c r="N34" s="1098" t="s">
        <v>100</v>
      </c>
      <c r="O34" s="429" t="s">
        <v>1448</v>
      </c>
      <c r="P34" s="426">
        <v>2</v>
      </c>
      <c r="Q34" s="476">
        <v>4.34</v>
      </c>
      <c r="R34" s="480"/>
      <c r="S34" s="1397" t="s">
        <v>33</v>
      </c>
      <c r="T34" s="1401" t="s">
        <v>244</v>
      </c>
    </row>
    <row r="35" spans="1:20">
      <c r="A35" s="471">
        <v>8</v>
      </c>
      <c r="B35" s="139" t="s">
        <v>1527</v>
      </c>
      <c r="C35" s="456"/>
      <c r="D35" s="473" t="s">
        <v>1528</v>
      </c>
      <c r="E35" s="477" t="s">
        <v>652</v>
      </c>
      <c r="F35" s="455" t="s">
        <v>1526</v>
      </c>
      <c r="G35" s="1106" t="s">
        <v>1529</v>
      </c>
      <c r="H35" s="477" t="s">
        <v>1446</v>
      </c>
      <c r="I35" s="477">
        <v>8</v>
      </c>
      <c r="J35" s="478">
        <v>4.6500000000000004</v>
      </c>
      <c r="K35" s="481"/>
      <c r="L35" s="479" t="s">
        <v>503</v>
      </c>
      <c r="M35" s="479" t="s">
        <v>503</v>
      </c>
      <c r="N35" s="1098" t="s">
        <v>100</v>
      </c>
      <c r="O35" s="429" t="s">
        <v>1448</v>
      </c>
      <c r="P35" s="426">
        <v>3</v>
      </c>
      <c r="Q35" s="476">
        <v>4.68</v>
      </c>
      <c r="R35" s="426"/>
      <c r="S35" s="1397" t="s">
        <v>33</v>
      </c>
      <c r="T35" s="1402" t="s">
        <v>503</v>
      </c>
    </row>
    <row r="36" spans="1:20" ht="30">
      <c r="A36" s="471">
        <v>9</v>
      </c>
      <c r="B36" s="139" t="s">
        <v>1530</v>
      </c>
      <c r="C36" s="456"/>
      <c r="D36" s="473" t="s">
        <v>1531</v>
      </c>
      <c r="E36" s="477" t="s">
        <v>652</v>
      </c>
      <c r="F36" s="455" t="s">
        <v>1460</v>
      </c>
      <c r="G36" s="1106" t="s">
        <v>660</v>
      </c>
      <c r="H36" s="477" t="s">
        <v>1446</v>
      </c>
      <c r="I36" s="477">
        <v>7</v>
      </c>
      <c r="J36" s="478">
        <v>4.32</v>
      </c>
      <c r="K36" s="426"/>
      <c r="L36" s="479" t="s">
        <v>38</v>
      </c>
      <c r="M36" s="479" t="s">
        <v>38</v>
      </c>
      <c r="N36" s="1098" t="s">
        <v>89</v>
      </c>
      <c r="O36" s="429" t="s">
        <v>1448</v>
      </c>
      <c r="P36" s="426">
        <v>2</v>
      </c>
      <c r="Q36" s="476">
        <v>4.34</v>
      </c>
      <c r="R36" s="480"/>
      <c r="S36" s="1397" t="s">
        <v>33</v>
      </c>
      <c r="T36" s="1401" t="s">
        <v>38</v>
      </c>
    </row>
    <row r="37" spans="1:20">
      <c r="A37" s="471">
        <v>10</v>
      </c>
      <c r="B37" s="139" t="s">
        <v>1532</v>
      </c>
      <c r="C37" s="456"/>
      <c r="D37" s="473" t="s">
        <v>1533</v>
      </c>
      <c r="E37" s="477" t="s">
        <v>652</v>
      </c>
      <c r="F37" s="455" t="s">
        <v>1460</v>
      </c>
      <c r="G37" s="1106" t="s">
        <v>1534</v>
      </c>
      <c r="H37" s="477" t="s">
        <v>1446</v>
      </c>
      <c r="I37" s="477">
        <v>7</v>
      </c>
      <c r="J37" s="478">
        <v>4.32</v>
      </c>
      <c r="K37" s="426"/>
      <c r="L37" s="479" t="s">
        <v>29</v>
      </c>
      <c r="M37" s="479" t="s">
        <v>29</v>
      </c>
      <c r="N37" s="1098" t="s">
        <v>334</v>
      </c>
      <c r="O37" s="429" t="s">
        <v>1448</v>
      </c>
      <c r="P37" s="451" t="s">
        <v>71</v>
      </c>
      <c r="Q37" s="476">
        <v>4.34</v>
      </c>
      <c r="R37" s="451"/>
      <c r="S37" s="1397" t="s">
        <v>33</v>
      </c>
      <c r="T37" s="1402" t="s">
        <v>29</v>
      </c>
    </row>
    <row r="38" spans="1:20">
      <c r="A38" s="471">
        <v>11</v>
      </c>
      <c r="B38" s="139" t="s">
        <v>1535</v>
      </c>
      <c r="C38" s="456"/>
      <c r="D38" s="473" t="s">
        <v>1536</v>
      </c>
      <c r="E38" s="477" t="s">
        <v>652</v>
      </c>
      <c r="F38" s="455" t="s">
        <v>268</v>
      </c>
      <c r="G38" s="1106" t="s">
        <v>340</v>
      </c>
      <c r="H38" s="477" t="s">
        <v>1446</v>
      </c>
      <c r="I38" s="477">
        <v>9</v>
      </c>
      <c r="J38" s="478">
        <v>4.9800000000000004</v>
      </c>
      <c r="K38" s="426"/>
      <c r="L38" s="479" t="s">
        <v>190</v>
      </c>
      <c r="M38" s="479" t="s">
        <v>190</v>
      </c>
      <c r="N38" s="1098" t="s">
        <v>89</v>
      </c>
      <c r="O38" s="429" t="s">
        <v>1448</v>
      </c>
      <c r="P38" s="451" t="s">
        <v>40</v>
      </c>
      <c r="Q38" s="476">
        <v>5.0199999999999996</v>
      </c>
      <c r="R38" s="451"/>
      <c r="S38" s="1397" t="s">
        <v>33</v>
      </c>
      <c r="T38" s="1402" t="s">
        <v>278</v>
      </c>
    </row>
    <row r="39" spans="1:20">
      <c r="A39" s="471">
        <v>12</v>
      </c>
      <c r="B39" s="139" t="s">
        <v>1537</v>
      </c>
      <c r="C39" s="456"/>
      <c r="D39" s="473" t="s">
        <v>1538</v>
      </c>
      <c r="E39" s="477" t="s">
        <v>652</v>
      </c>
      <c r="F39" s="455" t="s">
        <v>1539</v>
      </c>
      <c r="G39" s="1106" t="s">
        <v>1540</v>
      </c>
      <c r="H39" s="477" t="s">
        <v>1446</v>
      </c>
      <c r="I39" s="477">
        <v>9</v>
      </c>
      <c r="J39" s="478">
        <v>4.9800000000000004</v>
      </c>
      <c r="K39" s="426">
        <f>J39*5%</f>
        <v>0.24900000000000003</v>
      </c>
      <c r="L39" s="479" t="s">
        <v>686</v>
      </c>
      <c r="M39" s="479" t="s">
        <v>686</v>
      </c>
      <c r="N39" s="1098" t="s">
        <v>89</v>
      </c>
      <c r="O39" s="429" t="s">
        <v>1448</v>
      </c>
      <c r="P39" s="451" t="s">
        <v>47</v>
      </c>
      <c r="Q39" s="476">
        <v>5.36</v>
      </c>
      <c r="R39" s="451"/>
      <c r="S39" s="1397" t="s">
        <v>33</v>
      </c>
      <c r="T39" s="1402" t="s">
        <v>33</v>
      </c>
    </row>
    <row r="40" spans="1:20">
      <c r="A40" s="471">
        <v>13</v>
      </c>
      <c r="B40" s="139" t="s">
        <v>806</v>
      </c>
      <c r="C40" s="456"/>
      <c r="D40" s="473" t="s">
        <v>1541</v>
      </c>
      <c r="E40" s="477" t="s">
        <v>652</v>
      </c>
      <c r="F40" s="455" t="s">
        <v>1542</v>
      </c>
      <c r="G40" s="1106" t="s">
        <v>665</v>
      </c>
      <c r="H40" s="477" t="s">
        <v>1446</v>
      </c>
      <c r="I40" s="477">
        <v>6</v>
      </c>
      <c r="J40" s="478">
        <v>3.99</v>
      </c>
      <c r="K40" s="426"/>
      <c r="L40" s="479" t="s">
        <v>29</v>
      </c>
      <c r="M40" s="479" t="s">
        <v>29</v>
      </c>
      <c r="N40" s="1098" t="s">
        <v>334</v>
      </c>
      <c r="O40" s="429" t="s">
        <v>1448</v>
      </c>
      <c r="P40" s="426">
        <v>1</v>
      </c>
      <c r="Q40" s="476">
        <v>4</v>
      </c>
      <c r="R40" s="426"/>
      <c r="S40" s="1397" t="s">
        <v>33</v>
      </c>
      <c r="T40" s="1402" t="s">
        <v>29</v>
      </c>
    </row>
    <row r="41" spans="1:20">
      <c r="A41" s="471">
        <v>14</v>
      </c>
      <c r="B41" s="139" t="s">
        <v>1543</v>
      </c>
      <c r="C41" s="473" t="s">
        <v>1544</v>
      </c>
      <c r="D41" s="482"/>
      <c r="E41" s="477" t="s">
        <v>652</v>
      </c>
      <c r="F41" s="455" t="s">
        <v>775</v>
      </c>
      <c r="G41" s="1106" t="s">
        <v>62</v>
      </c>
      <c r="H41" s="477" t="s">
        <v>1446</v>
      </c>
      <c r="I41" s="477">
        <v>8</v>
      </c>
      <c r="J41" s="478">
        <f>4.32+0.33</f>
        <v>4.6500000000000004</v>
      </c>
      <c r="K41" s="426"/>
      <c r="L41" s="479" t="s">
        <v>63</v>
      </c>
      <c r="M41" s="479" t="s">
        <v>63</v>
      </c>
      <c r="N41" s="1098" t="s">
        <v>296</v>
      </c>
      <c r="O41" s="429" t="s">
        <v>1448</v>
      </c>
      <c r="P41" s="451" t="s">
        <v>79</v>
      </c>
      <c r="Q41" s="476">
        <v>4.68</v>
      </c>
      <c r="R41" s="451"/>
      <c r="S41" s="1397" t="s">
        <v>33</v>
      </c>
      <c r="T41" s="1402" t="s">
        <v>195</v>
      </c>
    </row>
    <row r="42" spans="1:20">
      <c r="A42" s="471">
        <v>15</v>
      </c>
      <c r="B42" s="139" t="s">
        <v>1545</v>
      </c>
      <c r="C42" s="456"/>
      <c r="D42" s="473" t="s">
        <v>1546</v>
      </c>
      <c r="E42" s="477" t="s">
        <v>652</v>
      </c>
      <c r="F42" s="455" t="s">
        <v>1547</v>
      </c>
      <c r="G42" s="1106" t="s">
        <v>1548</v>
      </c>
      <c r="H42" s="477" t="s">
        <v>1446</v>
      </c>
      <c r="I42" s="477">
        <v>5</v>
      </c>
      <c r="J42" s="478">
        <v>3.66</v>
      </c>
      <c r="K42" s="426"/>
      <c r="L42" s="479" t="s">
        <v>244</v>
      </c>
      <c r="M42" s="479" t="s">
        <v>244</v>
      </c>
      <c r="N42" s="1098" t="s">
        <v>181</v>
      </c>
      <c r="O42" s="429" t="s">
        <v>1448</v>
      </c>
      <c r="P42" s="426">
        <v>1</v>
      </c>
      <c r="Q42" s="476">
        <v>4</v>
      </c>
      <c r="R42" s="480"/>
      <c r="S42" s="1397" t="s">
        <v>33</v>
      </c>
      <c r="T42" s="1401" t="s">
        <v>33</v>
      </c>
    </row>
    <row r="43" spans="1:20">
      <c r="A43" s="471">
        <v>16</v>
      </c>
      <c r="B43" s="139" t="s">
        <v>1549</v>
      </c>
      <c r="C43" s="456"/>
      <c r="D43" s="473" t="s">
        <v>1550</v>
      </c>
      <c r="E43" s="477" t="s">
        <v>652</v>
      </c>
      <c r="F43" s="455" t="s">
        <v>1494</v>
      </c>
      <c r="G43" s="1106" t="s">
        <v>1551</v>
      </c>
      <c r="H43" s="477" t="s">
        <v>1446</v>
      </c>
      <c r="I43" s="477">
        <v>5</v>
      </c>
      <c r="J43" s="478">
        <v>3.99</v>
      </c>
      <c r="K43" s="481"/>
      <c r="L43" s="479" t="s">
        <v>1030</v>
      </c>
      <c r="M43" s="479" t="s">
        <v>1030</v>
      </c>
      <c r="N43" s="1098" t="s">
        <v>1552</v>
      </c>
      <c r="O43" s="429" t="s">
        <v>1448</v>
      </c>
      <c r="P43" s="451" t="s">
        <v>90</v>
      </c>
      <c r="Q43" s="476">
        <v>4</v>
      </c>
      <c r="R43" s="451"/>
      <c r="S43" s="1397" t="s">
        <v>33</v>
      </c>
      <c r="T43" s="1402" t="s">
        <v>1030</v>
      </c>
    </row>
    <row r="44" spans="1:20">
      <c r="A44" s="471">
        <v>17</v>
      </c>
      <c r="B44" s="139" t="s">
        <v>1553</v>
      </c>
      <c r="C44" s="456"/>
      <c r="D44" s="473" t="s">
        <v>1554</v>
      </c>
      <c r="E44" s="477" t="s">
        <v>652</v>
      </c>
      <c r="F44" s="455" t="s">
        <v>1494</v>
      </c>
      <c r="G44" s="1106" t="s">
        <v>1555</v>
      </c>
      <c r="H44" s="477" t="s">
        <v>1446</v>
      </c>
      <c r="I44" s="477">
        <v>3</v>
      </c>
      <c r="J44" s="478">
        <v>3</v>
      </c>
      <c r="K44" s="481"/>
      <c r="L44" s="479" t="s">
        <v>288</v>
      </c>
      <c r="M44" s="479" t="s">
        <v>288</v>
      </c>
      <c r="N44" s="1098" t="s">
        <v>157</v>
      </c>
      <c r="O44" s="429" t="s">
        <v>1448</v>
      </c>
      <c r="P44" s="451" t="s">
        <v>90</v>
      </c>
      <c r="Q44" s="476">
        <v>4</v>
      </c>
      <c r="R44" s="451"/>
      <c r="S44" s="1397" t="s">
        <v>33</v>
      </c>
      <c r="T44" s="1402" t="s">
        <v>33</v>
      </c>
    </row>
    <row r="45" spans="1:20" ht="30">
      <c r="A45" s="471">
        <v>18</v>
      </c>
      <c r="B45" s="139" t="s">
        <v>1556</v>
      </c>
      <c r="C45" s="456"/>
      <c r="D45" s="473" t="s">
        <v>1557</v>
      </c>
      <c r="E45" s="477" t="s">
        <v>652</v>
      </c>
      <c r="F45" s="455" t="s">
        <v>1558</v>
      </c>
      <c r="G45" s="1106" t="s">
        <v>1555</v>
      </c>
      <c r="H45" s="477" t="s">
        <v>1446</v>
      </c>
      <c r="I45" s="477">
        <v>3</v>
      </c>
      <c r="J45" s="478">
        <f>2.67+0.33</f>
        <v>3</v>
      </c>
      <c r="K45" s="481"/>
      <c r="L45" s="479" t="s">
        <v>115</v>
      </c>
      <c r="M45" s="479" t="s">
        <v>115</v>
      </c>
      <c r="N45" s="1098" t="s">
        <v>1559</v>
      </c>
      <c r="O45" s="429" t="s">
        <v>1448</v>
      </c>
      <c r="P45" s="451" t="s">
        <v>90</v>
      </c>
      <c r="Q45" s="476">
        <v>4</v>
      </c>
      <c r="R45" s="451"/>
      <c r="S45" s="1397" t="s">
        <v>33</v>
      </c>
      <c r="T45" s="1402" t="s">
        <v>33</v>
      </c>
    </row>
    <row r="46" spans="1:20" ht="25.5" customHeight="1">
      <c r="A46" s="1657" t="s">
        <v>1560</v>
      </c>
      <c r="B46" s="1658"/>
      <c r="C46" s="456"/>
      <c r="D46" s="473"/>
      <c r="E46" s="477"/>
      <c r="F46" s="455"/>
      <c r="G46" s="1106"/>
      <c r="H46" s="477"/>
      <c r="I46" s="477"/>
      <c r="J46" s="478"/>
      <c r="K46" s="481"/>
      <c r="L46" s="479"/>
      <c r="M46" s="479"/>
      <c r="N46" s="1129"/>
      <c r="O46" s="451"/>
      <c r="P46" s="476"/>
      <c r="Q46" s="451"/>
      <c r="R46" s="451"/>
      <c r="S46" s="1403"/>
      <c r="T46" s="1398"/>
    </row>
    <row r="47" spans="1:20">
      <c r="A47" s="471">
        <v>1</v>
      </c>
      <c r="B47" s="139" t="s">
        <v>1561</v>
      </c>
      <c r="C47" s="473" t="s">
        <v>1562</v>
      </c>
      <c r="D47" s="482"/>
      <c r="E47" s="477" t="s">
        <v>652</v>
      </c>
      <c r="F47" s="455" t="s">
        <v>1563</v>
      </c>
      <c r="G47" s="1106"/>
      <c r="H47" s="477" t="s">
        <v>1564</v>
      </c>
      <c r="I47" s="477">
        <v>10</v>
      </c>
      <c r="J47" s="478">
        <f>3.46+0.2+0.2</f>
        <v>3.8600000000000003</v>
      </c>
      <c r="K47" s="426"/>
      <c r="L47" s="479" t="s">
        <v>1565</v>
      </c>
      <c r="M47" s="479" t="s">
        <v>1565</v>
      </c>
      <c r="N47" s="1129"/>
      <c r="O47" s="429" t="s">
        <v>1501</v>
      </c>
      <c r="P47" s="426">
        <v>6</v>
      </c>
      <c r="Q47" s="476">
        <v>3.99</v>
      </c>
      <c r="R47" s="480"/>
      <c r="S47" s="1397" t="s">
        <v>33</v>
      </c>
      <c r="T47" s="1401" t="s">
        <v>29</v>
      </c>
    </row>
    <row r="48" spans="1:20">
      <c r="A48" s="471">
        <v>2</v>
      </c>
      <c r="B48" s="139" t="s">
        <v>1566</v>
      </c>
      <c r="C48" s="456"/>
      <c r="D48" s="473" t="s">
        <v>1567</v>
      </c>
      <c r="E48" s="477" t="s">
        <v>652</v>
      </c>
      <c r="F48" s="455" t="s">
        <v>1568</v>
      </c>
      <c r="G48" s="1106"/>
      <c r="H48" s="477" t="s">
        <v>1500</v>
      </c>
      <c r="I48" s="477">
        <v>7</v>
      </c>
      <c r="J48" s="478">
        <f>3.65+0.31</f>
        <v>3.96</v>
      </c>
      <c r="K48" s="426"/>
      <c r="L48" s="479" t="s">
        <v>503</v>
      </c>
      <c r="M48" s="479" t="s">
        <v>503</v>
      </c>
      <c r="N48" s="1129"/>
      <c r="O48" s="429" t="s">
        <v>1501</v>
      </c>
      <c r="P48" s="451" t="s">
        <v>32</v>
      </c>
      <c r="Q48" s="476">
        <v>3.99</v>
      </c>
      <c r="R48" s="451"/>
      <c r="S48" s="1397" t="s">
        <v>33</v>
      </c>
      <c r="T48" s="1402" t="s">
        <v>57</v>
      </c>
    </row>
    <row r="49" spans="1:20" ht="27.75" customHeight="1">
      <c r="A49" s="1486">
        <v>3</v>
      </c>
      <c r="B49" s="1487" t="s">
        <v>2508</v>
      </c>
      <c r="C49" s="456"/>
      <c r="D49" s="473" t="s">
        <v>2509</v>
      </c>
      <c r="E49" s="477"/>
      <c r="F49" s="455" t="s">
        <v>2425</v>
      </c>
      <c r="G49" s="1106" t="s">
        <v>485</v>
      </c>
      <c r="H49" s="429" t="s">
        <v>1501</v>
      </c>
      <c r="I49" s="477">
        <v>1</v>
      </c>
      <c r="J49" s="478">
        <v>2.34</v>
      </c>
      <c r="K49" s="426"/>
      <c r="L49" s="479" t="s">
        <v>94</v>
      </c>
      <c r="M49" s="479" t="s">
        <v>231</v>
      </c>
      <c r="N49" s="1129"/>
      <c r="O49" s="429"/>
      <c r="P49" s="451"/>
      <c r="Q49" s="476"/>
      <c r="R49" s="451"/>
      <c r="S49" s="1397"/>
      <c r="T49" s="1402" t="s">
        <v>2510</v>
      </c>
    </row>
    <row r="50" spans="1:20" ht="41.25" customHeight="1">
      <c r="A50" s="1663" t="s">
        <v>1569</v>
      </c>
      <c r="B50" s="1664"/>
      <c r="C50" s="483"/>
      <c r="D50" s="484"/>
      <c r="E50" s="485"/>
      <c r="F50" s="483"/>
      <c r="G50" s="1107"/>
      <c r="H50" s="486"/>
      <c r="I50" s="485"/>
      <c r="J50" s="487"/>
      <c r="K50" s="483"/>
      <c r="L50" s="488"/>
      <c r="M50" s="488"/>
      <c r="N50" s="1128"/>
      <c r="O50" s="485"/>
      <c r="P50" s="489"/>
      <c r="Q50" s="490"/>
      <c r="R50" s="461"/>
      <c r="S50" s="1404"/>
      <c r="T50" s="1400"/>
    </row>
    <row r="51" spans="1:20" ht="32.25" customHeight="1">
      <c r="A51" s="1661" t="s">
        <v>1507</v>
      </c>
      <c r="B51" s="1662"/>
      <c r="C51" s="483"/>
      <c r="D51" s="484"/>
      <c r="E51" s="485"/>
      <c r="F51" s="483"/>
      <c r="G51" s="1107"/>
      <c r="H51" s="486"/>
      <c r="I51" s="485"/>
      <c r="J51" s="487"/>
      <c r="K51" s="483"/>
      <c r="L51" s="488"/>
      <c r="M51" s="488"/>
      <c r="N51" s="1128"/>
      <c r="O51" s="485"/>
      <c r="P51" s="489"/>
      <c r="Q51" s="490"/>
      <c r="R51" s="461"/>
      <c r="S51" s="1404"/>
      <c r="T51" s="1400"/>
    </row>
    <row r="52" spans="1:20">
      <c r="A52" s="491">
        <v>1</v>
      </c>
      <c r="B52" s="492" t="s">
        <v>1570</v>
      </c>
      <c r="C52" s="493"/>
      <c r="D52" s="494">
        <v>28713</v>
      </c>
      <c r="E52" s="491" t="s">
        <v>325</v>
      </c>
      <c r="F52" s="495" t="s">
        <v>1571</v>
      </c>
      <c r="G52" s="1158" t="s">
        <v>1572</v>
      </c>
      <c r="H52" s="491" t="s">
        <v>1446</v>
      </c>
      <c r="I52" s="491">
        <v>9</v>
      </c>
      <c r="J52" s="491">
        <v>4.9800000000000004</v>
      </c>
      <c r="K52" s="491"/>
      <c r="L52" s="495" t="s">
        <v>314</v>
      </c>
      <c r="M52" s="495" t="s">
        <v>314</v>
      </c>
      <c r="N52" s="1108">
        <v>24</v>
      </c>
      <c r="O52" s="491" t="s">
        <v>1448</v>
      </c>
      <c r="P52" s="491">
        <v>4</v>
      </c>
      <c r="Q52" s="491">
        <v>5.0199999999999996</v>
      </c>
      <c r="R52" s="491"/>
      <c r="S52" s="1405" t="s">
        <v>33</v>
      </c>
      <c r="T52" s="1406" t="s">
        <v>314</v>
      </c>
    </row>
    <row r="53" spans="1:20">
      <c r="A53" s="491">
        <v>2</v>
      </c>
      <c r="B53" s="492" t="s">
        <v>1405</v>
      </c>
      <c r="C53" s="496"/>
      <c r="D53" s="494">
        <v>31913</v>
      </c>
      <c r="E53" s="491" t="s">
        <v>325</v>
      </c>
      <c r="F53" s="491">
        <v>2022</v>
      </c>
      <c r="G53" s="1159" t="s">
        <v>1573</v>
      </c>
      <c r="H53" s="491" t="s">
        <v>1446</v>
      </c>
      <c r="I53" s="491">
        <v>5</v>
      </c>
      <c r="J53" s="491">
        <v>3.66</v>
      </c>
      <c r="K53" s="491"/>
      <c r="L53" s="495" t="s">
        <v>231</v>
      </c>
      <c r="M53" s="495" t="s">
        <v>231</v>
      </c>
      <c r="N53" s="1108">
        <v>11</v>
      </c>
      <c r="O53" s="491" t="s">
        <v>1448</v>
      </c>
      <c r="P53" s="491">
        <v>1</v>
      </c>
      <c r="Q53" s="498">
        <v>4</v>
      </c>
      <c r="R53" s="491"/>
      <c r="S53" s="1405" t="s">
        <v>33</v>
      </c>
      <c r="T53" s="1407" t="str">
        <f>S53</f>
        <v>11/2023</v>
      </c>
    </row>
    <row r="54" spans="1:20">
      <c r="A54" s="491">
        <v>3</v>
      </c>
      <c r="B54" s="492" t="s">
        <v>277</v>
      </c>
      <c r="C54" s="496"/>
      <c r="D54" s="499" t="s">
        <v>1574</v>
      </c>
      <c r="E54" s="491" t="s">
        <v>652</v>
      </c>
      <c r="F54" s="495" t="s">
        <v>385</v>
      </c>
      <c r="G54" s="1158" t="s">
        <v>1572</v>
      </c>
      <c r="H54" s="491" t="s">
        <v>1446</v>
      </c>
      <c r="I54" s="491">
        <v>9</v>
      </c>
      <c r="J54" s="491">
        <v>4.9800000000000004</v>
      </c>
      <c r="K54" s="491"/>
      <c r="L54" s="500" t="s">
        <v>244</v>
      </c>
      <c r="M54" s="500" t="s">
        <v>244</v>
      </c>
      <c r="N54" s="1108">
        <v>24</v>
      </c>
      <c r="O54" s="491" t="s">
        <v>1448</v>
      </c>
      <c r="P54" s="491">
        <v>4</v>
      </c>
      <c r="Q54" s="491">
        <v>5.0199999999999996</v>
      </c>
      <c r="R54" s="491"/>
      <c r="S54" s="1405" t="s">
        <v>33</v>
      </c>
      <c r="T54" s="1406" t="str">
        <f>M54</f>
        <v>10/2021</v>
      </c>
    </row>
    <row r="55" spans="1:20">
      <c r="A55" s="491">
        <v>4</v>
      </c>
      <c r="B55" s="492" t="s">
        <v>1575</v>
      </c>
      <c r="C55" s="496"/>
      <c r="D55" s="499" t="s">
        <v>1576</v>
      </c>
      <c r="E55" s="491" t="s">
        <v>652</v>
      </c>
      <c r="F55" s="491">
        <v>2006</v>
      </c>
      <c r="G55" s="1158" t="s">
        <v>1572</v>
      </c>
      <c r="H55" s="491" t="s">
        <v>1446</v>
      </c>
      <c r="I55" s="491">
        <v>9</v>
      </c>
      <c r="J55" s="491">
        <v>4.9800000000000004</v>
      </c>
      <c r="K55" s="491"/>
      <c r="L55" s="499" t="s">
        <v>112</v>
      </c>
      <c r="M55" s="499" t="s">
        <v>112</v>
      </c>
      <c r="N55" s="1108">
        <v>25</v>
      </c>
      <c r="O55" s="491" t="s">
        <v>1448</v>
      </c>
      <c r="P55" s="491">
        <v>4</v>
      </c>
      <c r="Q55" s="491">
        <v>5.0199999999999996</v>
      </c>
      <c r="R55" s="491"/>
      <c r="S55" s="1405" t="s">
        <v>33</v>
      </c>
      <c r="T55" s="1406" t="str">
        <f>M55</f>
        <v>07/2022</v>
      </c>
    </row>
    <row r="56" spans="1:20">
      <c r="A56" s="491">
        <v>5</v>
      </c>
      <c r="B56" s="501" t="s">
        <v>1577</v>
      </c>
      <c r="C56" s="502"/>
      <c r="D56" s="503">
        <v>26982</v>
      </c>
      <c r="E56" s="504" t="s">
        <v>652</v>
      </c>
      <c r="F56" s="505" t="s">
        <v>400</v>
      </c>
      <c r="G56" s="1160" t="s">
        <v>1578</v>
      </c>
      <c r="H56" s="504" t="s">
        <v>1446</v>
      </c>
      <c r="I56" s="504">
        <v>9</v>
      </c>
      <c r="J56" s="504">
        <v>4.9800000000000004</v>
      </c>
      <c r="K56" s="506">
        <v>0.05</v>
      </c>
      <c r="L56" s="505" t="s">
        <v>903</v>
      </c>
      <c r="M56" s="505" t="s">
        <v>903</v>
      </c>
      <c r="N56" s="1109">
        <v>29</v>
      </c>
      <c r="O56" s="504" t="s">
        <v>1448</v>
      </c>
      <c r="P56" s="504">
        <v>5</v>
      </c>
      <c r="Q56" s="504">
        <v>5.36</v>
      </c>
      <c r="R56" s="504"/>
      <c r="S56" s="1405" t="s">
        <v>33</v>
      </c>
      <c r="T56" s="1414" t="s">
        <v>33</v>
      </c>
    </row>
    <row r="57" spans="1:20">
      <c r="A57" s="491">
        <v>6</v>
      </c>
      <c r="B57" s="507" t="s">
        <v>1579</v>
      </c>
      <c r="C57" s="502"/>
      <c r="D57" s="503">
        <v>27441</v>
      </c>
      <c r="E57" s="504" t="s">
        <v>652</v>
      </c>
      <c r="F57" s="505" t="s">
        <v>400</v>
      </c>
      <c r="G57" s="1158" t="s">
        <v>1572</v>
      </c>
      <c r="H57" s="504" t="s">
        <v>1446</v>
      </c>
      <c r="I57" s="504">
        <v>7</v>
      </c>
      <c r="J57" s="504">
        <v>4.32</v>
      </c>
      <c r="K57" s="504"/>
      <c r="L57" s="505" t="s">
        <v>1580</v>
      </c>
      <c r="M57" s="505" t="s">
        <v>1580</v>
      </c>
      <c r="N57" s="1109">
        <v>24</v>
      </c>
      <c r="O57" s="504" t="s">
        <v>1448</v>
      </c>
      <c r="P57" s="504">
        <v>2</v>
      </c>
      <c r="Q57" s="504">
        <v>4.34</v>
      </c>
      <c r="R57" s="504"/>
      <c r="S57" s="1405" t="s">
        <v>33</v>
      </c>
      <c r="T57" s="1406" t="str">
        <f>M57</f>
        <v>01/2022</v>
      </c>
    </row>
    <row r="58" spans="1:20">
      <c r="A58" s="491">
        <v>7</v>
      </c>
      <c r="B58" s="507" t="s">
        <v>1049</v>
      </c>
      <c r="C58" s="502"/>
      <c r="D58" s="503">
        <v>26896</v>
      </c>
      <c r="E58" s="504" t="s">
        <v>652</v>
      </c>
      <c r="F58" s="504">
        <v>2007</v>
      </c>
      <c r="G58" s="1161" t="s">
        <v>1581</v>
      </c>
      <c r="H58" s="504" t="s">
        <v>1446</v>
      </c>
      <c r="I58" s="504">
        <v>9</v>
      </c>
      <c r="J58" s="504">
        <v>4.9800000000000004</v>
      </c>
      <c r="K58" s="504"/>
      <c r="L58" s="505" t="s">
        <v>288</v>
      </c>
      <c r="M58" s="505" t="s">
        <v>288</v>
      </c>
      <c r="N58" s="1109">
        <v>26</v>
      </c>
      <c r="O58" s="504" t="s">
        <v>1448</v>
      </c>
      <c r="P58" s="504">
        <v>4</v>
      </c>
      <c r="Q58" s="504">
        <v>5.0199999999999996</v>
      </c>
      <c r="R58" s="504"/>
      <c r="S58" s="1405" t="s">
        <v>33</v>
      </c>
      <c r="T58" s="1406" t="str">
        <f>M58</f>
        <v>07/2020</v>
      </c>
    </row>
    <row r="59" spans="1:20">
      <c r="A59" s="491">
        <v>8</v>
      </c>
      <c r="B59" s="507" t="s">
        <v>998</v>
      </c>
      <c r="C59" s="502"/>
      <c r="D59" s="503">
        <v>28722</v>
      </c>
      <c r="E59" s="504" t="s">
        <v>652</v>
      </c>
      <c r="F59" s="505" t="s">
        <v>375</v>
      </c>
      <c r="G59" s="1160" t="s">
        <v>1582</v>
      </c>
      <c r="H59" s="504" t="s">
        <v>1446</v>
      </c>
      <c r="I59" s="504">
        <v>6</v>
      </c>
      <c r="J59" s="504">
        <v>3.99</v>
      </c>
      <c r="K59" s="504"/>
      <c r="L59" s="505" t="s">
        <v>288</v>
      </c>
      <c r="M59" s="505" t="s">
        <v>288</v>
      </c>
      <c r="N59" s="1109">
        <v>19</v>
      </c>
      <c r="O59" s="504" t="s">
        <v>1448</v>
      </c>
      <c r="P59" s="504">
        <v>1</v>
      </c>
      <c r="Q59" s="508">
        <v>4</v>
      </c>
      <c r="R59" s="504"/>
      <c r="S59" s="1405" t="s">
        <v>33</v>
      </c>
      <c r="T59" s="1406" t="str">
        <f>M59</f>
        <v>07/2020</v>
      </c>
    </row>
    <row r="60" spans="1:20">
      <c r="A60" s="491">
        <v>9</v>
      </c>
      <c r="B60" s="507" t="s">
        <v>1583</v>
      </c>
      <c r="C60" s="504"/>
      <c r="D60" s="503">
        <v>28082</v>
      </c>
      <c r="E60" s="504" t="s">
        <v>652</v>
      </c>
      <c r="F60" s="504">
        <v>2006</v>
      </c>
      <c r="G60" s="1158" t="s">
        <v>1572</v>
      </c>
      <c r="H60" s="504" t="s">
        <v>1446</v>
      </c>
      <c r="I60" s="504">
        <v>8</v>
      </c>
      <c r="J60" s="504">
        <v>4.6500000000000004</v>
      </c>
      <c r="K60" s="504"/>
      <c r="L60" s="505" t="s">
        <v>195</v>
      </c>
      <c r="M60" s="505" t="s">
        <v>195</v>
      </c>
      <c r="N60" s="1109">
        <v>25</v>
      </c>
      <c r="O60" s="504" t="s">
        <v>1448</v>
      </c>
      <c r="P60" s="504">
        <v>3</v>
      </c>
      <c r="Q60" s="504">
        <v>4.68</v>
      </c>
      <c r="R60" s="504"/>
      <c r="S60" s="1405" t="s">
        <v>33</v>
      </c>
      <c r="T60" s="1406" t="str">
        <f>M60</f>
        <v>06/2021</v>
      </c>
    </row>
    <row r="61" spans="1:20">
      <c r="A61" s="491">
        <v>10</v>
      </c>
      <c r="B61" s="507" t="s">
        <v>1584</v>
      </c>
      <c r="C61" s="502"/>
      <c r="D61" s="503">
        <v>27689</v>
      </c>
      <c r="E61" s="504" t="s">
        <v>718</v>
      </c>
      <c r="F61" s="509" t="s">
        <v>375</v>
      </c>
      <c r="G61" s="1160" t="s">
        <v>1585</v>
      </c>
      <c r="H61" s="504" t="s">
        <v>1446</v>
      </c>
      <c r="I61" s="504">
        <v>9</v>
      </c>
      <c r="J61" s="504">
        <v>4.9800000000000004</v>
      </c>
      <c r="K61" s="506">
        <v>0.05</v>
      </c>
      <c r="L61" s="505" t="s">
        <v>903</v>
      </c>
      <c r="M61" s="505" t="s">
        <v>903</v>
      </c>
      <c r="N61" s="1109">
        <v>26</v>
      </c>
      <c r="O61" s="504" t="s">
        <v>1448</v>
      </c>
      <c r="P61" s="504">
        <v>5</v>
      </c>
      <c r="Q61" s="504">
        <v>5.36</v>
      </c>
      <c r="R61" s="504"/>
      <c r="S61" s="1405" t="s">
        <v>33</v>
      </c>
      <c r="T61" s="1414" t="s">
        <v>33</v>
      </c>
    </row>
    <row r="62" spans="1:20">
      <c r="A62" s="491">
        <v>11</v>
      </c>
      <c r="B62" s="493" t="s">
        <v>1586</v>
      </c>
      <c r="C62" s="496"/>
      <c r="D62" s="494">
        <v>29824</v>
      </c>
      <c r="E62" s="491" t="s">
        <v>652</v>
      </c>
      <c r="F62" s="495" t="s">
        <v>400</v>
      </c>
      <c r="G62" s="1158" t="s">
        <v>671</v>
      </c>
      <c r="H62" s="491" t="s">
        <v>1446</v>
      </c>
      <c r="I62" s="491">
        <v>6</v>
      </c>
      <c r="J62" s="491">
        <v>3.99</v>
      </c>
      <c r="K62" s="491"/>
      <c r="L62" s="495" t="s">
        <v>38</v>
      </c>
      <c r="M62" s="495" t="s">
        <v>38</v>
      </c>
      <c r="N62" s="1108">
        <v>17</v>
      </c>
      <c r="O62" s="491" t="s">
        <v>1448</v>
      </c>
      <c r="P62" s="491">
        <v>1</v>
      </c>
      <c r="Q62" s="498">
        <v>4</v>
      </c>
      <c r="R62" s="491"/>
      <c r="S62" s="1405" t="s">
        <v>33</v>
      </c>
      <c r="T62" s="1406" t="str">
        <f>M62</f>
        <v>12/2021</v>
      </c>
    </row>
    <row r="63" spans="1:20">
      <c r="A63" s="491">
        <v>12</v>
      </c>
      <c r="B63" s="493" t="s">
        <v>905</v>
      </c>
      <c r="C63" s="496"/>
      <c r="D63" s="494">
        <v>27585</v>
      </c>
      <c r="E63" s="491" t="s">
        <v>652</v>
      </c>
      <c r="F63" s="510" t="s">
        <v>465</v>
      </c>
      <c r="G63" s="1158" t="s">
        <v>1587</v>
      </c>
      <c r="H63" s="491" t="s">
        <v>1446</v>
      </c>
      <c r="I63" s="491">
        <v>9</v>
      </c>
      <c r="J63" s="491">
        <v>4.9800000000000004</v>
      </c>
      <c r="K63" s="491"/>
      <c r="L63" s="495" t="s">
        <v>113</v>
      </c>
      <c r="M63" s="495" t="s">
        <v>113</v>
      </c>
      <c r="N63" s="1108">
        <v>27</v>
      </c>
      <c r="O63" s="491" t="s">
        <v>1448</v>
      </c>
      <c r="P63" s="491">
        <v>4</v>
      </c>
      <c r="Q63" s="491">
        <v>5.0199999999999996</v>
      </c>
      <c r="R63" s="491"/>
      <c r="S63" s="1405" t="s">
        <v>33</v>
      </c>
      <c r="T63" s="1406" t="str">
        <f>M63</f>
        <v>04/2022</v>
      </c>
    </row>
    <row r="64" spans="1:20">
      <c r="A64" s="491">
        <v>13</v>
      </c>
      <c r="B64" s="493" t="s">
        <v>1588</v>
      </c>
      <c r="C64" s="496"/>
      <c r="D64" s="494">
        <v>29711</v>
      </c>
      <c r="E64" s="491" t="s">
        <v>652</v>
      </c>
      <c r="F64" s="491">
        <v>2006</v>
      </c>
      <c r="G64" s="1159" t="s">
        <v>1589</v>
      </c>
      <c r="H64" s="491" t="s">
        <v>1446</v>
      </c>
      <c r="I64" s="491">
        <v>6</v>
      </c>
      <c r="J64" s="491">
        <v>3.99</v>
      </c>
      <c r="K64" s="491"/>
      <c r="L64" s="499" t="s">
        <v>112</v>
      </c>
      <c r="M64" s="499" t="s">
        <v>112</v>
      </c>
      <c r="N64" s="1108">
        <v>14</v>
      </c>
      <c r="O64" s="491" t="s">
        <v>1448</v>
      </c>
      <c r="P64" s="491">
        <v>1</v>
      </c>
      <c r="Q64" s="498">
        <v>4</v>
      </c>
      <c r="R64" s="491"/>
      <c r="S64" s="1405" t="s">
        <v>33</v>
      </c>
      <c r="T64" s="1406" t="str">
        <f>M64</f>
        <v>07/2022</v>
      </c>
    </row>
    <row r="65" spans="1:20">
      <c r="A65" s="491">
        <v>14</v>
      </c>
      <c r="B65" s="1063" t="s">
        <v>2347</v>
      </c>
      <c r="C65" s="1064"/>
      <c r="D65" s="1065">
        <v>31961</v>
      </c>
      <c r="E65" s="1066" t="s">
        <v>652</v>
      </c>
      <c r="F65" s="1067" t="s">
        <v>391</v>
      </c>
      <c r="G65" s="1162" t="s">
        <v>2348</v>
      </c>
      <c r="H65" s="1066" t="s">
        <v>1446</v>
      </c>
      <c r="I65" s="1066">
        <v>3</v>
      </c>
      <c r="J65" s="1068">
        <v>3</v>
      </c>
      <c r="K65" s="1066"/>
      <c r="L65" s="1067" t="s">
        <v>758</v>
      </c>
      <c r="M65" s="1067" t="s">
        <v>758</v>
      </c>
      <c r="N65" s="1130" t="s">
        <v>2365</v>
      </c>
      <c r="O65" s="491" t="s">
        <v>1448</v>
      </c>
      <c r="P65" s="491">
        <v>1</v>
      </c>
      <c r="Q65" s="498">
        <v>4</v>
      </c>
      <c r="R65" s="491"/>
      <c r="S65" s="1405" t="s">
        <v>33</v>
      </c>
      <c r="T65" s="1408" t="s">
        <v>33</v>
      </c>
    </row>
    <row r="66" spans="1:20">
      <c r="A66" s="491">
        <v>15</v>
      </c>
      <c r="B66" s="1063" t="s">
        <v>2349</v>
      </c>
      <c r="C66" s="1064"/>
      <c r="D66" s="1066" t="s">
        <v>2350</v>
      </c>
      <c r="E66" s="1066" t="s">
        <v>652</v>
      </c>
      <c r="F66" s="1067" t="s">
        <v>391</v>
      </c>
      <c r="G66" s="1162" t="s">
        <v>2348</v>
      </c>
      <c r="H66" s="1066" t="s">
        <v>2216</v>
      </c>
      <c r="I66" s="1066">
        <v>3</v>
      </c>
      <c r="J66" s="1066" t="s">
        <v>440</v>
      </c>
      <c r="K66" s="1066"/>
      <c r="L66" s="1067" t="s">
        <v>758</v>
      </c>
      <c r="M66" s="1067" t="s">
        <v>758</v>
      </c>
      <c r="N66" s="1130" t="s">
        <v>800</v>
      </c>
      <c r="O66" s="491" t="s">
        <v>1448</v>
      </c>
      <c r="P66" s="491">
        <v>1</v>
      </c>
      <c r="Q66" s="498">
        <v>4</v>
      </c>
      <c r="R66" s="491"/>
      <c r="S66" s="1405" t="s">
        <v>33</v>
      </c>
      <c r="T66" s="1408" t="s">
        <v>33</v>
      </c>
    </row>
    <row r="67" spans="1:20">
      <c r="A67" s="491">
        <v>16</v>
      </c>
      <c r="B67" s="1063" t="s">
        <v>2351</v>
      </c>
      <c r="C67" s="1064"/>
      <c r="D67" s="1065">
        <v>30975</v>
      </c>
      <c r="E67" s="1066" t="s">
        <v>718</v>
      </c>
      <c r="F67" s="1067" t="s">
        <v>375</v>
      </c>
      <c r="G67" s="1162" t="s">
        <v>2348</v>
      </c>
      <c r="H67" s="1066" t="s">
        <v>2216</v>
      </c>
      <c r="I67" s="1066">
        <v>3</v>
      </c>
      <c r="J67" s="1068">
        <v>3</v>
      </c>
      <c r="K67" s="1066"/>
      <c r="L67" s="1067" t="s">
        <v>288</v>
      </c>
      <c r="M67" s="1067" t="s">
        <v>288</v>
      </c>
      <c r="N67" s="1130" t="s">
        <v>1612</v>
      </c>
      <c r="O67" s="491" t="s">
        <v>1448</v>
      </c>
      <c r="P67" s="491">
        <v>1</v>
      </c>
      <c r="Q67" s="498">
        <v>4</v>
      </c>
      <c r="R67" s="491"/>
      <c r="S67" s="1405" t="s">
        <v>33</v>
      </c>
      <c r="T67" s="1408" t="s">
        <v>33</v>
      </c>
    </row>
    <row r="68" spans="1:20">
      <c r="A68" s="491">
        <v>17</v>
      </c>
      <c r="B68" s="1063" t="s">
        <v>2352</v>
      </c>
      <c r="C68" s="1064"/>
      <c r="D68" s="1065">
        <v>29984</v>
      </c>
      <c r="E68" s="1066" t="s">
        <v>652</v>
      </c>
      <c r="F68" s="1067" t="s">
        <v>391</v>
      </c>
      <c r="G68" s="1162" t="s">
        <v>2348</v>
      </c>
      <c r="H68" s="1066" t="s">
        <v>1446</v>
      </c>
      <c r="I68" s="1066">
        <v>3</v>
      </c>
      <c r="J68" s="1066" t="s">
        <v>440</v>
      </c>
      <c r="K68" s="1066"/>
      <c r="L68" s="1067" t="s">
        <v>288</v>
      </c>
      <c r="M68" s="1067" t="s">
        <v>288</v>
      </c>
      <c r="N68" s="1130" t="s">
        <v>1612</v>
      </c>
      <c r="O68" s="491" t="s">
        <v>1448</v>
      </c>
      <c r="P68" s="491">
        <v>1</v>
      </c>
      <c r="Q68" s="498">
        <v>4</v>
      </c>
      <c r="R68" s="491"/>
      <c r="S68" s="1405" t="s">
        <v>33</v>
      </c>
      <c r="T68" s="1408" t="s">
        <v>33</v>
      </c>
    </row>
    <row r="69" spans="1:20" ht="33" customHeight="1">
      <c r="A69" s="1657" t="s">
        <v>1560</v>
      </c>
      <c r="B69" s="1658"/>
      <c r="C69" s="496"/>
      <c r="D69" s="494"/>
      <c r="E69" s="491"/>
      <c r="F69" s="491"/>
      <c r="G69" s="1108"/>
      <c r="H69" s="497"/>
      <c r="I69" s="491"/>
      <c r="J69" s="491"/>
      <c r="K69" s="491"/>
      <c r="L69" s="491"/>
      <c r="M69" s="499"/>
      <c r="N69" s="1108"/>
      <c r="O69" s="491"/>
      <c r="P69" s="491"/>
      <c r="Q69" s="498"/>
      <c r="R69" s="491"/>
      <c r="S69" s="1405"/>
      <c r="T69" s="1406"/>
    </row>
    <row r="70" spans="1:20">
      <c r="A70" s="491">
        <v>1</v>
      </c>
      <c r="B70" s="507" t="s">
        <v>1590</v>
      </c>
      <c r="C70" s="502"/>
      <c r="D70" s="503">
        <v>27684</v>
      </c>
      <c r="E70" s="504" t="s">
        <v>652</v>
      </c>
      <c r="F70" s="505" t="s">
        <v>479</v>
      </c>
      <c r="G70" s="1160" t="s">
        <v>1591</v>
      </c>
      <c r="H70" s="504" t="s">
        <v>1564</v>
      </c>
      <c r="I70" s="504">
        <v>12</v>
      </c>
      <c r="J70" s="504">
        <v>4.0599999999999996</v>
      </c>
      <c r="K70" s="506">
        <v>7.0000000000000007E-2</v>
      </c>
      <c r="L70" s="505" t="s">
        <v>114</v>
      </c>
      <c r="M70" s="505" t="s">
        <v>114</v>
      </c>
      <c r="N70" s="1109">
        <v>25</v>
      </c>
      <c r="O70" s="504" t="s">
        <v>1501</v>
      </c>
      <c r="P70" s="504">
        <v>8</v>
      </c>
      <c r="Q70" s="504">
        <v>4.6500000000000004</v>
      </c>
      <c r="R70" s="504"/>
      <c r="S70" s="1405" t="s">
        <v>33</v>
      </c>
      <c r="T70" s="1409" t="s">
        <v>33</v>
      </c>
    </row>
    <row r="71" spans="1:20">
      <c r="A71" s="491">
        <v>2</v>
      </c>
      <c r="B71" s="492" t="s">
        <v>1592</v>
      </c>
      <c r="C71" s="496"/>
      <c r="D71" s="494">
        <v>26074</v>
      </c>
      <c r="E71" s="491" t="s">
        <v>652</v>
      </c>
      <c r="F71" s="495" t="s">
        <v>491</v>
      </c>
      <c r="G71" s="1158" t="s">
        <v>1578</v>
      </c>
      <c r="H71" s="491" t="s">
        <v>1593</v>
      </c>
      <c r="I71" s="491">
        <v>10</v>
      </c>
      <c r="J71" s="491">
        <v>4.8899999999999997</v>
      </c>
      <c r="K71" s="491"/>
      <c r="L71" s="495" t="s">
        <v>275</v>
      </c>
      <c r="M71" s="495" t="s">
        <v>275</v>
      </c>
      <c r="N71" s="1108">
        <v>28</v>
      </c>
      <c r="O71" s="491" t="s">
        <v>1501</v>
      </c>
      <c r="P71" s="491">
        <v>9</v>
      </c>
      <c r="Q71" s="491">
        <v>4.9800000000000004</v>
      </c>
      <c r="R71" s="491"/>
      <c r="S71" s="1405" t="s">
        <v>33</v>
      </c>
      <c r="T71" s="1407" t="str">
        <f>M71</f>
        <v>03/2022</v>
      </c>
    </row>
    <row r="72" spans="1:20">
      <c r="A72" s="491">
        <v>3</v>
      </c>
      <c r="B72" s="492" t="s">
        <v>965</v>
      </c>
      <c r="C72" s="496"/>
      <c r="D72" s="494">
        <v>27821</v>
      </c>
      <c r="E72" s="491" t="s">
        <v>652</v>
      </c>
      <c r="F72" s="495" t="s">
        <v>491</v>
      </c>
      <c r="G72" s="1158" t="s">
        <v>1594</v>
      </c>
      <c r="H72" s="491" t="s">
        <v>1500</v>
      </c>
      <c r="I72" s="491">
        <v>9</v>
      </c>
      <c r="J72" s="491">
        <v>4.58</v>
      </c>
      <c r="K72" s="491"/>
      <c r="L72" s="495" t="s">
        <v>113</v>
      </c>
      <c r="M72" s="495" t="s">
        <v>113</v>
      </c>
      <c r="N72" s="1108">
        <v>26</v>
      </c>
      <c r="O72" s="491" t="s">
        <v>1501</v>
      </c>
      <c r="P72" s="491">
        <v>8</v>
      </c>
      <c r="Q72" s="491">
        <v>4.6500000000000004</v>
      </c>
      <c r="R72" s="491"/>
      <c r="S72" s="1405" t="s">
        <v>33</v>
      </c>
      <c r="T72" s="1407" t="str">
        <f>M72</f>
        <v>04/2022</v>
      </c>
    </row>
    <row r="73" spans="1:20">
      <c r="A73" s="491">
        <v>4</v>
      </c>
      <c r="B73" s="501" t="s">
        <v>1595</v>
      </c>
      <c r="C73" s="502"/>
      <c r="D73" s="503">
        <v>25796</v>
      </c>
      <c r="E73" s="504" t="s">
        <v>652</v>
      </c>
      <c r="F73" s="511">
        <v>44743</v>
      </c>
      <c r="G73" s="1161" t="s">
        <v>1572</v>
      </c>
      <c r="H73" s="504" t="s">
        <v>1500</v>
      </c>
      <c r="I73" s="504">
        <v>8</v>
      </c>
      <c r="J73" s="504">
        <v>4.2699999999999996</v>
      </c>
      <c r="K73" s="504"/>
      <c r="L73" s="505" t="s">
        <v>288</v>
      </c>
      <c r="M73" s="505" t="s">
        <v>288</v>
      </c>
      <c r="N73" s="1109">
        <v>24</v>
      </c>
      <c r="O73" s="491" t="s">
        <v>1501</v>
      </c>
      <c r="P73" s="504">
        <v>2</v>
      </c>
      <c r="Q73" s="504">
        <v>4.34</v>
      </c>
      <c r="R73" s="504"/>
      <c r="S73" s="1405" t="s">
        <v>33</v>
      </c>
      <c r="T73" s="1407" t="str">
        <f>M73</f>
        <v>07/2020</v>
      </c>
    </row>
    <row r="74" spans="1:20">
      <c r="A74" s="491">
        <v>5</v>
      </c>
      <c r="B74" s="493" t="s">
        <v>1596</v>
      </c>
      <c r="C74" s="496"/>
      <c r="D74" s="494" t="s">
        <v>1597</v>
      </c>
      <c r="E74" s="491" t="s">
        <v>652</v>
      </c>
      <c r="F74" s="491">
        <v>2021</v>
      </c>
      <c r="G74" s="1159" t="s">
        <v>1598</v>
      </c>
      <c r="H74" s="491" t="s">
        <v>1500</v>
      </c>
      <c r="I74" s="491">
        <v>9</v>
      </c>
      <c r="J74" s="491">
        <v>4.58</v>
      </c>
      <c r="K74" s="491"/>
      <c r="L74" s="495" t="s">
        <v>114</v>
      </c>
      <c r="M74" s="495" t="s">
        <v>114</v>
      </c>
      <c r="N74" s="1108">
        <v>25</v>
      </c>
      <c r="O74" s="491" t="s">
        <v>1501</v>
      </c>
      <c r="P74" s="491">
        <v>8</v>
      </c>
      <c r="Q74" s="491">
        <v>4.6500000000000004</v>
      </c>
      <c r="R74" s="491"/>
      <c r="S74" s="1405" t="s">
        <v>33</v>
      </c>
      <c r="T74" s="1407" t="str">
        <f>M74</f>
        <v>12/2022</v>
      </c>
    </row>
    <row r="75" spans="1:20">
      <c r="A75" s="1233">
        <v>6</v>
      </c>
      <c r="B75" s="1234" t="s">
        <v>2407</v>
      </c>
      <c r="C75" s="1235"/>
      <c r="D75" s="1236" t="s">
        <v>2408</v>
      </c>
      <c r="E75" s="1237" t="s">
        <v>718</v>
      </c>
      <c r="F75" s="1235"/>
      <c r="G75" s="1241" t="s">
        <v>1300</v>
      </c>
      <c r="H75" s="1238" t="s">
        <v>1501</v>
      </c>
      <c r="I75" s="1239">
        <v>2</v>
      </c>
      <c r="J75" s="1237">
        <v>2.67</v>
      </c>
      <c r="K75" s="1235"/>
      <c r="L75" s="1240" t="s">
        <v>523</v>
      </c>
      <c r="M75" s="1240" t="str">
        <f>L75</f>
        <v>11/2021</v>
      </c>
      <c r="N75" s="1108"/>
      <c r="O75" s="491"/>
      <c r="P75" s="491"/>
      <c r="Q75" s="491"/>
      <c r="R75" s="491"/>
      <c r="S75" s="1405"/>
      <c r="T75" s="494" t="s">
        <v>2542</v>
      </c>
    </row>
    <row r="76" spans="1:20">
      <c r="A76" s="1233">
        <v>7</v>
      </c>
      <c r="B76" s="1350" t="s">
        <v>998</v>
      </c>
      <c r="C76" s="1351"/>
      <c r="D76" s="1352">
        <v>32084</v>
      </c>
      <c r="E76" s="1353" t="s">
        <v>718</v>
      </c>
      <c r="F76" s="1354" t="s">
        <v>491</v>
      </c>
      <c r="G76" s="1355" t="s">
        <v>2375</v>
      </c>
      <c r="H76" s="1353" t="s">
        <v>1500</v>
      </c>
      <c r="I76" s="1353">
        <v>3</v>
      </c>
      <c r="J76" s="1353">
        <v>2.72</v>
      </c>
      <c r="K76" s="1353"/>
      <c r="L76" s="1356" t="s">
        <v>758</v>
      </c>
      <c r="M76" s="1352" t="str">
        <f t="shared" ref="M76" si="0">L76</f>
        <v>04/2021</v>
      </c>
      <c r="N76" s="1108"/>
      <c r="O76" s="491"/>
      <c r="P76" s="491">
        <v>3</v>
      </c>
      <c r="Q76" s="499" t="s">
        <v>440</v>
      </c>
      <c r="R76" s="491"/>
      <c r="S76" s="1405" t="s">
        <v>33</v>
      </c>
      <c r="T76" s="1406" t="s">
        <v>758</v>
      </c>
    </row>
    <row r="77" spans="1:20" ht="36.75" customHeight="1">
      <c r="A77" s="1650" t="s">
        <v>1599</v>
      </c>
      <c r="B77" s="1651"/>
      <c r="C77" s="512"/>
      <c r="D77" s="513"/>
      <c r="E77" s="850"/>
      <c r="F77" s="514"/>
      <c r="G77" s="1110"/>
      <c r="H77" s="515"/>
      <c r="I77" s="515"/>
      <c r="J77" s="516"/>
      <c r="K77" s="517"/>
      <c r="L77" s="518"/>
      <c r="M77" s="518"/>
      <c r="N77" s="1131"/>
      <c r="O77" s="490"/>
      <c r="P77" s="519"/>
      <c r="Q77" s="490"/>
      <c r="R77" s="517"/>
      <c r="S77" s="1410"/>
      <c r="T77" s="1400"/>
    </row>
    <row r="78" spans="1:20" ht="25.5" customHeight="1">
      <c r="A78" s="1637" t="s">
        <v>1507</v>
      </c>
      <c r="B78" s="1652"/>
      <c r="C78" s="1638"/>
      <c r="D78" s="513"/>
      <c r="E78" s="850"/>
      <c r="F78" s="514"/>
      <c r="G78" s="1110"/>
      <c r="H78" s="515"/>
      <c r="I78" s="515"/>
      <c r="J78" s="516"/>
      <c r="K78" s="517"/>
      <c r="L78" s="518"/>
      <c r="M78" s="518"/>
      <c r="N78" s="1131"/>
      <c r="O78" s="490"/>
      <c r="P78" s="519"/>
      <c r="Q78" s="490"/>
      <c r="R78" s="517"/>
      <c r="S78" s="1410"/>
      <c r="T78" s="1400"/>
    </row>
    <row r="79" spans="1:20">
      <c r="A79" s="426">
        <v>1</v>
      </c>
      <c r="B79" s="520" t="s">
        <v>196</v>
      </c>
      <c r="C79" s="455"/>
      <c r="D79" s="521">
        <v>27096</v>
      </c>
      <c r="E79" s="477" t="s">
        <v>718</v>
      </c>
      <c r="F79" s="449" t="s">
        <v>1600</v>
      </c>
      <c r="G79" s="1102" t="s">
        <v>588</v>
      </c>
      <c r="H79" s="477" t="s">
        <v>1446</v>
      </c>
      <c r="I79" s="477">
        <v>9</v>
      </c>
      <c r="J79" s="522">
        <v>4.9800000000000004</v>
      </c>
      <c r="K79" s="451"/>
      <c r="L79" s="479" t="s">
        <v>1601</v>
      </c>
      <c r="M79" s="479" t="s">
        <v>1601</v>
      </c>
      <c r="N79" s="1132">
        <v>16</v>
      </c>
      <c r="O79" s="1132" t="s">
        <v>1448</v>
      </c>
      <c r="P79" s="252">
        <v>4</v>
      </c>
      <c r="Q79" s="523">
        <v>5.0199999999999996</v>
      </c>
      <c r="R79" s="524"/>
      <c r="S79" s="1433" t="s">
        <v>33</v>
      </c>
      <c r="T79" s="1412" t="s">
        <v>1601</v>
      </c>
    </row>
    <row r="80" spans="1:20">
      <c r="A80" s="426">
        <v>2</v>
      </c>
      <c r="B80" s="520" t="s">
        <v>1603</v>
      </c>
      <c r="C80" s="451"/>
      <c r="D80" s="479" t="s">
        <v>1604</v>
      </c>
      <c r="E80" s="477" t="s">
        <v>718</v>
      </c>
      <c r="F80" s="455" t="s">
        <v>1605</v>
      </c>
      <c r="G80" s="1106" t="s">
        <v>2409</v>
      </c>
      <c r="H80" s="477" t="s">
        <v>1446</v>
      </c>
      <c r="I80" s="477">
        <v>9</v>
      </c>
      <c r="J80" s="522">
        <v>4.9800000000000004</v>
      </c>
      <c r="K80" s="451"/>
      <c r="L80" s="479" t="s">
        <v>1606</v>
      </c>
      <c r="M80" s="524" t="s">
        <v>1606</v>
      </c>
      <c r="N80" s="1132">
        <v>18</v>
      </c>
      <c r="O80" s="1132" t="s">
        <v>1448</v>
      </c>
      <c r="P80" s="252">
        <v>4</v>
      </c>
      <c r="Q80" s="523">
        <v>5.0199999999999996</v>
      </c>
      <c r="R80" s="524"/>
      <c r="S80" s="1433" t="s">
        <v>33</v>
      </c>
      <c r="T80" s="1411" t="s">
        <v>1606</v>
      </c>
    </row>
    <row r="81" spans="1:20" ht="30">
      <c r="A81" s="426">
        <v>3</v>
      </c>
      <c r="B81" s="520" t="s">
        <v>1607</v>
      </c>
      <c r="C81" s="451"/>
      <c r="D81" s="525">
        <v>26614</v>
      </c>
      <c r="E81" s="477" t="s">
        <v>718</v>
      </c>
      <c r="F81" s="455" t="s">
        <v>1510</v>
      </c>
      <c r="G81" s="1106" t="s">
        <v>1658</v>
      </c>
      <c r="H81" s="477" t="s">
        <v>1446</v>
      </c>
      <c r="I81" s="477" t="s">
        <v>1608</v>
      </c>
      <c r="J81" s="522">
        <v>4.9800000000000004</v>
      </c>
      <c r="K81" s="522">
        <v>0.35</v>
      </c>
      <c r="L81" s="479" t="s">
        <v>1609</v>
      </c>
      <c r="M81" s="524" t="s">
        <v>503</v>
      </c>
      <c r="N81" s="1132">
        <v>18</v>
      </c>
      <c r="O81" s="1132" t="s">
        <v>1448</v>
      </c>
      <c r="P81" s="252">
        <v>5</v>
      </c>
      <c r="Q81" s="523">
        <v>5.36</v>
      </c>
      <c r="R81" s="524"/>
      <c r="S81" s="1433" t="s">
        <v>33</v>
      </c>
      <c r="T81" s="1414" t="s">
        <v>33</v>
      </c>
    </row>
    <row r="82" spans="1:20" ht="30">
      <c r="A82" s="426">
        <v>4</v>
      </c>
      <c r="B82" s="520" t="s">
        <v>1610</v>
      </c>
      <c r="C82" s="451"/>
      <c r="D82" s="525">
        <v>25758</v>
      </c>
      <c r="E82" s="477" t="s">
        <v>718</v>
      </c>
      <c r="F82" s="455" t="s">
        <v>988</v>
      </c>
      <c r="G82" s="1106" t="s">
        <v>2402</v>
      </c>
      <c r="H82" s="477" t="s">
        <v>1446</v>
      </c>
      <c r="I82" s="477" t="s">
        <v>1611</v>
      </c>
      <c r="J82" s="522">
        <v>4.9800000000000004</v>
      </c>
      <c r="K82" s="522">
        <v>0.25</v>
      </c>
      <c r="L82" s="479" t="s">
        <v>1609</v>
      </c>
      <c r="M82" s="524" t="s">
        <v>503</v>
      </c>
      <c r="N82" s="1132">
        <v>15</v>
      </c>
      <c r="O82" s="1132" t="s">
        <v>1448</v>
      </c>
      <c r="P82" s="252">
        <v>5</v>
      </c>
      <c r="Q82" s="523">
        <v>5.36</v>
      </c>
      <c r="R82" s="524"/>
      <c r="S82" s="1433" t="s">
        <v>33</v>
      </c>
      <c r="T82" s="1414" t="s">
        <v>33</v>
      </c>
    </row>
    <row r="83" spans="1:20" ht="30">
      <c r="A83" s="426">
        <v>5</v>
      </c>
      <c r="B83" s="520" t="s">
        <v>1613</v>
      </c>
      <c r="C83" s="451"/>
      <c r="D83" s="525" t="s">
        <v>1614</v>
      </c>
      <c r="E83" s="477" t="s">
        <v>718</v>
      </c>
      <c r="F83" s="455" t="s">
        <v>1510</v>
      </c>
      <c r="G83" s="1106" t="s">
        <v>2402</v>
      </c>
      <c r="H83" s="477" t="s">
        <v>1446</v>
      </c>
      <c r="I83" s="477" t="s">
        <v>1615</v>
      </c>
      <c r="J83" s="522">
        <v>4.9800000000000004</v>
      </c>
      <c r="K83" s="522">
        <v>0.3</v>
      </c>
      <c r="L83" s="479" t="s">
        <v>1616</v>
      </c>
      <c r="M83" s="479" t="s">
        <v>1616</v>
      </c>
      <c r="N83" s="1132">
        <v>18</v>
      </c>
      <c r="O83" s="1132" t="s">
        <v>1448</v>
      </c>
      <c r="P83" s="252">
        <v>5</v>
      </c>
      <c r="Q83" s="523">
        <v>5.36</v>
      </c>
      <c r="R83" s="524"/>
      <c r="S83" s="1433" t="s">
        <v>33</v>
      </c>
      <c r="T83" s="1414" t="s">
        <v>33</v>
      </c>
    </row>
    <row r="84" spans="1:20">
      <c r="A84" s="426">
        <v>6</v>
      </c>
      <c r="B84" s="520" t="s">
        <v>1617</v>
      </c>
      <c r="C84" s="451"/>
      <c r="D84" s="525" t="s">
        <v>1618</v>
      </c>
      <c r="E84" s="477" t="s">
        <v>718</v>
      </c>
      <c r="F84" s="455" t="s">
        <v>988</v>
      </c>
      <c r="G84" s="1106" t="s">
        <v>351</v>
      </c>
      <c r="H84" s="477" t="s">
        <v>1446</v>
      </c>
      <c r="I84" s="477">
        <v>8</v>
      </c>
      <c r="J84" s="522">
        <v>4.6500000000000004</v>
      </c>
      <c r="K84" s="451"/>
      <c r="L84" s="479" t="s">
        <v>1449</v>
      </c>
      <c r="M84" s="479" t="s">
        <v>1449</v>
      </c>
      <c r="N84" s="1132">
        <v>14</v>
      </c>
      <c r="O84" s="1132" t="s">
        <v>1448</v>
      </c>
      <c r="P84" s="252">
        <v>3</v>
      </c>
      <c r="Q84" s="523">
        <v>4.68</v>
      </c>
      <c r="R84" s="524"/>
      <c r="S84" s="1433" t="s">
        <v>33</v>
      </c>
      <c r="T84" s="1411" t="s">
        <v>1449</v>
      </c>
    </row>
    <row r="85" spans="1:20">
      <c r="A85" s="426">
        <v>7</v>
      </c>
      <c r="B85" s="428" t="s">
        <v>1620</v>
      </c>
      <c r="C85" s="451"/>
      <c r="D85" s="525">
        <v>28491</v>
      </c>
      <c r="E85" s="477" t="s">
        <v>718</v>
      </c>
      <c r="F85" s="455" t="s">
        <v>988</v>
      </c>
      <c r="G85" s="1106" t="s">
        <v>351</v>
      </c>
      <c r="H85" s="477" t="s">
        <v>1446</v>
      </c>
      <c r="I85" s="477">
        <v>8</v>
      </c>
      <c r="J85" s="522">
        <v>4.6500000000000004</v>
      </c>
      <c r="K85" s="455"/>
      <c r="L85" s="479" t="s">
        <v>38</v>
      </c>
      <c r="M85" s="524" t="s">
        <v>38</v>
      </c>
      <c r="N85" s="1132">
        <v>14</v>
      </c>
      <c r="O85" s="1132" t="s">
        <v>1448</v>
      </c>
      <c r="P85" s="252">
        <v>3</v>
      </c>
      <c r="Q85" s="523">
        <v>4.68</v>
      </c>
      <c r="R85" s="524"/>
      <c r="S85" s="1433" t="s">
        <v>33</v>
      </c>
      <c r="T85" s="1411" t="s">
        <v>38</v>
      </c>
    </row>
    <row r="86" spans="1:20">
      <c r="A86" s="426">
        <v>8</v>
      </c>
      <c r="B86" s="520" t="s">
        <v>164</v>
      </c>
      <c r="C86" s="451"/>
      <c r="D86" s="525">
        <v>28132</v>
      </c>
      <c r="E86" s="477" t="s">
        <v>718</v>
      </c>
      <c r="F86" s="455" t="s">
        <v>988</v>
      </c>
      <c r="G86" s="1106" t="s">
        <v>292</v>
      </c>
      <c r="H86" s="477" t="s">
        <v>1446</v>
      </c>
      <c r="I86" s="477">
        <v>9</v>
      </c>
      <c r="J86" s="522">
        <v>4.9800000000000004</v>
      </c>
      <c r="K86" s="451"/>
      <c r="L86" s="479" t="s">
        <v>1621</v>
      </c>
      <c r="M86" s="479" t="s">
        <v>1621</v>
      </c>
      <c r="N86" s="1132">
        <v>15</v>
      </c>
      <c r="O86" s="1132" t="s">
        <v>1448</v>
      </c>
      <c r="P86" s="252">
        <v>4</v>
      </c>
      <c r="Q86" s="523">
        <v>5.0199999999999996</v>
      </c>
      <c r="R86" s="524"/>
      <c r="S86" s="1433" t="s">
        <v>33</v>
      </c>
      <c r="T86" s="1411" t="s">
        <v>1621</v>
      </c>
    </row>
    <row r="87" spans="1:20" ht="30">
      <c r="A87" s="426">
        <v>9</v>
      </c>
      <c r="B87" s="520" t="s">
        <v>1622</v>
      </c>
      <c r="C87" s="451"/>
      <c r="D87" s="525">
        <v>26330</v>
      </c>
      <c r="E87" s="477" t="s">
        <v>718</v>
      </c>
      <c r="F87" s="455" t="s">
        <v>1510</v>
      </c>
      <c r="G87" s="1106" t="s">
        <v>2402</v>
      </c>
      <c r="H87" s="477" t="s">
        <v>1446</v>
      </c>
      <c r="I87" s="477" t="s">
        <v>1611</v>
      </c>
      <c r="J87" s="522">
        <v>4.9800000000000004</v>
      </c>
      <c r="K87" s="522">
        <v>0.25</v>
      </c>
      <c r="L87" s="479" t="s">
        <v>1609</v>
      </c>
      <c r="M87" s="524" t="s">
        <v>503</v>
      </c>
      <c r="N87" s="1132">
        <v>18</v>
      </c>
      <c r="O87" s="1132" t="s">
        <v>1448</v>
      </c>
      <c r="P87" s="252">
        <v>5</v>
      </c>
      <c r="Q87" s="523">
        <v>5.36</v>
      </c>
      <c r="R87" s="524"/>
      <c r="S87" s="1433" t="s">
        <v>33</v>
      </c>
      <c r="T87" s="1414" t="s">
        <v>33</v>
      </c>
    </row>
    <row r="88" spans="1:20">
      <c r="A88" s="426">
        <v>10</v>
      </c>
      <c r="B88" s="520" t="s">
        <v>1623</v>
      </c>
      <c r="C88" s="451"/>
      <c r="D88" s="479" t="s">
        <v>1624</v>
      </c>
      <c r="E88" s="477" t="s">
        <v>718</v>
      </c>
      <c r="F88" s="455" t="s">
        <v>988</v>
      </c>
      <c r="G88" s="1106" t="s">
        <v>2410</v>
      </c>
      <c r="H88" s="477" t="s">
        <v>1446</v>
      </c>
      <c r="I88" s="477">
        <v>9</v>
      </c>
      <c r="J88" s="522">
        <v>4.9800000000000004</v>
      </c>
      <c r="K88" s="451"/>
      <c r="L88" s="479" t="s">
        <v>1625</v>
      </c>
      <c r="M88" s="479" t="s">
        <v>1625</v>
      </c>
      <c r="N88" s="1132">
        <v>13</v>
      </c>
      <c r="O88" s="1132" t="s">
        <v>1448</v>
      </c>
      <c r="P88" s="252">
        <v>4</v>
      </c>
      <c r="Q88" s="523">
        <v>5.0199999999999996</v>
      </c>
      <c r="R88" s="524"/>
      <c r="S88" s="1433" t="s">
        <v>33</v>
      </c>
      <c r="T88" s="1411" t="s">
        <v>1625</v>
      </c>
    </row>
    <row r="89" spans="1:20" ht="30">
      <c r="A89" s="426">
        <v>11</v>
      </c>
      <c r="B89" s="520" t="s">
        <v>1626</v>
      </c>
      <c r="C89" s="451"/>
      <c r="D89" s="527" t="s">
        <v>1627</v>
      </c>
      <c r="E89" s="477" t="s">
        <v>718</v>
      </c>
      <c r="F89" s="455" t="s">
        <v>1510</v>
      </c>
      <c r="G89" s="1106" t="s">
        <v>2402</v>
      </c>
      <c r="H89" s="477" t="s">
        <v>1446</v>
      </c>
      <c r="I89" s="477" t="s">
        <v>1608</v>
      </c>
      <c r="J89" s="522">
        <v>4.9800000000000004</v>
      </c>
      <c r="K89" s="522">
        <v>0.35</v>
      </c>
      <c r="L89" s="479" t="s">
        <v>1606</v>
      </c>
      <c r="M89" s="479" t="s">
        <v>1606</v>
      </c>
      <c r="N89" s="1132">
        <v>18</v>
      </c>
      <c r="O89" s="1132" t="s">
        <v>1448</v>
      </c>
      <c r="P89" s="252">
        <v>5</v>
      </c>
      <c r="Q89" s="523">
        <v>5.36</v>
      </c>
      <c r="R89" s="524"/>
      <c r="S89" s="1433" t="s">
        <v>33</v>
      </c>
      <c r="T89" s="1414" t="s">
        <v>33</v>
      </c>
    </row>
    <row r="90" spans="1:20">
      <c r="A90" s="426">
        <v>12</v>
      </c>
      <c r="B90" s="520" t="s">
        <v>1268</v>
      </c>
      <c r="C90" s="451"/>
      <c r="D90" s="527" t="s">
        <v>1628</v>
      </c>
      <c r="E90" s="477" t="s">
        <v>718</v>
      </c>
      <c r="F90" s="455" t="s">
        <v>1526</v>
      </c>
      <c r="G90" s="1106" t="s">
        <v>292</v>
      </c>
      <c r="H90" s="477" t="s">
        <v>1446</v>
      </c>
      <c r="I90" s="477">
        <v>7</v>
      </c>
      <c r="J90" s="522">
        <v>4.32</v>
      </c>
      <c r="K90" s="451"/>
      <c r="L90" s="479" t="s">
        <v>1601</v>
      </c>
      <c r="M90" s="479" t="s">
        <v>1601</v>
      </c>
      <c r="N90" s="1132">
        <v>16</v>
      </c>
      <c r="O90" s="1132" t="s">
        <v>1448</v>
      </c>
      <c r="P90" s="252">
        <v>2</v>
      </c>
      <c r="Q90" s="523">
        <v>4.34</v>
      </c>
      <c r="R90" s="524"/>
      <c r="S90" s="1433" t="s">
        <v>33</v>
      </c>
      <c r="T90" s="1411" t="s">
        <v>1601</v>
      </c>
    </row>
    <row r="91" spans="1:20">
      <c r="A91" s="426">
        <v>13</v>
      </c>
      <c r="B91" s="528" t="s">
        <v>1524</v>
      </c>
      <c r="C91" s="451"/>
      <c r="D91" s="527">
        <v>28741</v>
      </c>
      <c r="E91" s="477" t="s">
        <v>718</v>
      </c>
      <c r="F91" s="455" t="s">
        <v>988</v>
      </c>
      <c r="G91" s="1106" t="s">
        <v>351</v>
      </c>
      <c r="H91" s="477" t="s">
        <v>1446</v>
      </c>
      <c r="I91" s="477">
        <v>7</v>
      </c>
      <c r="J91" s="522">
        <v>4.32</v>
      </c>
      <c r="K91" s="451"/>
      <c r="L91" s="479" t="s">
        <v>1629</v>
      </c>
      <c r="M91" s="479" t="s">
        <v>1629</v>
      </c>
      <c r="N91" s="1132">
        <v>14</v>
      </c>
      <c r="O91" s="1132" t="s">
        <v>1448</v>
      </c>
      <c r="P91" s="252">
        <v>2</v>
      </c>
      <c r="Q91" s="523">
        <v>4.34</v>
      </c>
      <c r="R91" s="524"/>
      <c r="S91" s="1433" t="s">
        <v>33</v>
      </c>
      <c r="T91" s="1412" t="s">
        <v>1629</v>
      </c>
    </row>
    <row r="92" spans="1:20">
      <c r="A92" s="426">
        <v>14</v>
      </c>
      <c r="B92" s="528" t="s">
        <v>816</v>
      </c>
      <c r="C92" s="453"/>
      <c r="D92" s="527" t="s">
        <v>1630</v>
      </c>
      <c r="E92" s="477" t="s">
        <v>718</v>
      </c>
      <c r="F92" s="455" t="s">
        <v>1631</v>
      </c>
      <c r="G92" s="1106" t="s">
        <v>351</v>
      </c>
      <c r="H92" s="477" t="s">
        <v>1446</v>
      </c>
      <c r="I92" s="477">
        <v>6</v>
      </c>
      <c r="J92" s="522">
        <v>3.99</v>
      </c>
      <c r="K92" s="451"/>
      <c r="L92" s="479" t="s">
        <v>1629</v>
      </c>
      <c r="M92" s="479" t="s">
        <v>1629</v>
      </c>
      <c r="N92" s="1132">
        <v>18</v>
      </c>
      <c r="O92" s="1132" t="s">
        <v>1448</v>
      </c>
      <c r="P92" s="252">
        <v>1</v>
      </c>
      <c r="Q92" s="529">
        <v>4</v>
      </c>
      <c r="R92" s="524"/>
      <c r="S92" s="1433" t="s">
        <v>33</v>
      </c>
      <c r="T92" s="1412" t="s">
        <v>1629</v>
      </c>
    </row>
    <row r="93" spans="1:20">
      <c r="A93" s="426">
        <v>15</v>
      </c>
      <c r="B93" s="528" t="s">
        <v>1357</v>
      </c>
      <c r="C93" s="451"/>
      <c r="D93" s="527" t="s">
        <v>1632</v>
      </c>
      <c r="E93" s="477" t="s">
        <v>718</v>
      </c>
      <c r="F93" s="455" t="s">
        <v>1633</v>
      </c>
      <c r="G93" s="1106" t="s">
        <v>2411</v>
      </c>
      <c r="H93" s="477" t="s">
        <v>1446</v>
      </c>
      <c r="I93" s="477">
        <v>8</v>
      </c>
      <c r="J93" s="522">
        <v>4.6500000000000004</v>
      </c>
      <c r="K93" s="455"/>
      <c r="L93" s="479" t="s">
        <v>1616</v>
      </c>
      <c r="M93" s="479" t="s">
        <v>1616</v>
      </c>
      <c r="N93" s="1218" t="s">
        <v>554</v>
      </c>
      <c r="O93" s="1132" t="s">
        <v>1448</v>
      </c>
      <c r="P93" s="252">
        <v>3</v>
      </c>
      <c r="Q93" s="523">
        <v>4.68</v>
      </c>
      <c r="R93" s="524"/>
      <c r="S93" s="1433" t="s">
        <v>33</v>
      </c>
      <c r="T93" s="1412" t="s">
        <v>1616</v>
      </c>
    </row>
    <row r="94" spans="1:20" ht="30">
      <c r="A94" s="426">
        <v>16</v>
      </c>
      <c r="B94" s="528" t="s">
        <v>1635</v>
      </c>
      <c r="C94" s="455" t="s">
        <v>1636</v>
      </c>
      <c r="D94" s="527"/>
      <c r="E94" s="477" t="s">
        <v>718</v>
      </c>
      <c r="F94" s="455" t="s">
        <v>988</v>
      </c>
      <c r="G94" s="1106" t="s">
        <v>292</v>
      </c>
      <c r="H94" s="477" t="s">
        <v>1446</v>
      </c>
      <c r="I94" s="477">
        <v>8</v>
      </c>
      <c r="J94" s="522">
        <v>4.6500000000000004</v>
      </c>
      <c r="K94" s="451"/>
      <c r="L94" s="451" t="s">
        <v>207</v>
      </c>
      <c r="M94" s="451" t="s">
        <v>207</v>
      </c>
      <c r="N94" s="1132">
        <v>18</v>
      </c>
      <c r="O94" s="1132" t="s">
        <v>1448</v>
      </c>
      <c r="P94" s="252">
        <v>3</v>
      </c>
      <c r="Q94" s="523">
        <v>4.68</v>
      </c>
      <c r="R94" s="524"/>
      <c r="S94" s="1433" t="s">
        <v>33</v>
      </c>
      <c r="T94" s="1414" t="s">
        <v>207</v>
      </c>
    </row>
    <row r="95" spans="1:20">
      <c r="A95" s="426">
        <v>17</v>
      </c>
      <c r="B95" s="520" t="s">
        <v>1637</v>
      </c>
      <c r="C95" s="527" t="s">
        <v>1638</v>
      </c>
      <c r="D95" s="426"/>
      <c r="E95" s="477" t="s">
        <v>718</v>
      </c>
      <c r="F95" s="455" t="s">
        <v>988</v>
      </c>
      <c r="G95" s="1106" t="s">
        <v>2412</v>
      </c>
      <c r="H95" s="477" t="s">
        <v>1446</v>
      </c>
      <c r="I95" s="477">
        <v>8</v>
      </c>
      <c r="J95" s="522">
        <v>4.6500000000000004</v>
      </c>
      <c r="K95" s="455"/>
      <c r="L95" s="479" t="s">
        <v>85</v>
      </c>
      <c r="M95" s="479" t="s">
        <v>85</v>
      </c>
      <c r="N95" s="1132">
        <v>14</v>
      </c>
      <c r="O95" s="1132" t="s">
        <v>1448</v>
      </c>
      <c r="P95" s="252">
        <v>3</v>
      </c>
      <c r="Q95" s="523">
        <v>4.68</v>
      </c>
      <c r="R95" s="524"/>
      <c r="S95" s="1433" t="s">
        <v>33</v>
      </c>
      <c r="T95" s="1412" t="s">
        <v>85</v>
      </c>
    </row>
    <row r="96" spans="1:20" s="909" customFormat="1">
      <c r="A96" s="904">
        <v>18</v>
      </c>
      <c r="B96" s="906" t="s">
        <v>1404</v>
      </c>
      <c r="C96" s="165"/>
      <c r="D96" s="224" t="s">
        <v>2303</v>
      </c>
      <c r="E96" s="57" t="s">
        <v>718</v>
      </c>
      <c r="F96" s="907" t="s">
        <v>2304</v>
      </c>
      <c r="G96" s="63" t="s">
        <v>1499</v>
      </c>
      <c r="H96" s="69" t="s">
        <v>1446</v>
      </c>
      <c r="I96" s="69">
        <v>3</v>
      </c>
      <c r="J96" s="70">
        <v>3</v>
      </c>
      <c r="K96" s="907"/>
      <c r="L96" s="908">
        <v>44287</v>
      </c>
      <c r="M96" s="908">
        <v>44287</v>
      </c>
      <c r="N96" s="1132"/>
      <c r="O96" s="1132" t="s">
        <v>1448</v>
      </c>
      <c r="P96" s="252">
        <v>1</v>
      </c>
      <c r="Q96" s="523">
        <v>4</v>
      </c>
      <c r="R96" s="524"/>
      <c r="S96" s="1433" t="s">
        <v>33</v>
      </c>
      <c r="T96" s="1411" t="s">
        <v>33</v>
      </c>
    </row>
    <row r="97" spans="1:30">
      <c r="A97" s="530" t="s">
        <v>1495</v>
      </c>
      <c r="B97" s="531"/>
      <c r="C97" s="527"/>
      <c r="D97" s="426"/>
      <c r="E97" s="477"/>
      <c r="F97" s="455"/>
      <c r="G97" s="1106"/>
      <c r="H97" s="477"/>
      <c r="I97" s="477"/>
      <c r="J97" s="522"/>
      <c r="K97" s="455"/>
      <c r="L97" s="479"/>
      <c r="M97" s="479"/>
      <c r="N97" s="1132"/>
      <c r="O97" s="252"/>
      <c r="P97" s="523"/>
      <c r="Q97" s="451"/>
      <c r="R97" s="524"/>
      <c r="S97" s="1415"/>
      <c r="T97" s="1398"/>
    </row>
    <row r="98" spans="1:30" ht="30">
      <c r="A98" s="426">
        <v>1</v>
      </c>
      <c r="B98" s="528" t="s">
        <v>196</v>
      </c>
      <c r="C98" s="451"/>
      <c r="D98" s="449" t="s">
        <v>1639</v>
      </c>
      <c r="E98" s="252" t="s">
        <v>718</v>
      </c>
      <c r="F98" s="455" t="s">
        <v>1568</v>
      </c>
      <c r="G98" s="1106" t="s">
        <v>226</v>
      </c>
      <c r="H98" s="477" t="s">
        <v>1500</v>
      </c>
      <c r="I98" s="477">
        <v>6</v>
      </c>
      <c r="J98" s="522">
        <v>3.65</v>
      </c>
      <c r="K98" s="455"/>
      <c r="L98" s="479" t="s">
        <v>1625</v>
      </c>
      <c r="M98" s="479" t="s">
        <v>1625</v>
      </c>
      <c r="N98" s="1098" t="s">
        <v>1612</v>
      </c>
      <c r="O98" s="252" t="s">
        <v>1501</v>
      </c>
      <c r="P98" s="252">
        <v>5</v>
      </c>
      <c r="Q98" s="523">
        <v>3.66</v>
      </c>
      <c r="R98" s="451"/>
      <c r="S98" s="1416" t="s">
        <v>33</v>
      </c>
      <c r="T98" s="1411" t="s">
        <v>275</v>
      </c>
    </row>
    <row r="99" spans="1:30" ht="30">
      <c r="A99" s="426">
        <v>2</v>
      </c>
      <c r="B99" s="520" t="s">
        <v>1640</v>
      </c>
      <c r="C99" s="451"/>
      <c r="D99" s="453" t="s">
        <v>1641</v>
      </c>
      <c r="E99" s="252" t="s">
        <v>718</v>
      </c>
      <c r="F99" s="455" t="s">
        <v>1642</v>
      </c>
      <c r="G99" s="1106" t="s">
        <v>1643</v>
      </c>
      <c r="H99" s="477" t="s">
        <v>1500</v>
      </c>
      <c r="I99" s="477">
        <v>6</v>
      </c>
      <c r="J99" s="522">
        <v>3.65</v>
      </c>
      <c r="K99" s="451"/>
      <c r="L99" s="479" t="s">
        <v>1644</v>
      </c>
      <c r="M99" s="479" t="s">
        <v>1644</v>
      </c>
      <c r="N99" s="1098" t="s">
        <v>1645</v>
      </c>
      <c r="O99" s="252" t="s">
        <v>1501</v>
      </c>
      <c r="P99" s="252">
        <v>5</v>
      </c>
      <c r="Q99" s="523">
        <v>3.66</v>
      </c>
      <c r="R99" s="452"/>
      <c r="S99" s="1416" t="s">
        <v>33</v>
      </c>
      <c r="T99" s="1412" t="s">
        <v>1644</v>
      </c>
      <c r="U99" s="1251"/>
      <c r="V99" s="1252"/>
      <c r="W99" s="1253"/>
      <c r="X99" s="1251"/>
      <c r="Y99" s="1254"/>
      <c r="Z99" s="1255"/>
      <c r="AA99" s="1256"/>
      <c r="AB99" s="1251"/>
      <c r="AC99" s="1251"/>
      <c r="AD99" s="1257"/>
    </row>
    <row r="100" spans="1:30">
      <c r="A100" s="426">
        <v>3</v>
      </c>
      <c r="B100" s="906" t="s">
        <v>2380</v>
      </c>
      <c r="C100" s="165"/>
      <c r="D100" s="224" t="s">
        <v>2381</v>
      </c>
      <c r="E100" s="57" t="s">
        <v>718</v>
      </c>
      <c r="F100" s="907" t="s">
        <v>2323</v>
      </c>
      <c r="G100" s="63" t="s">
        <v>2375</v>
      </c>
      <c r="H100" s="69" t="s">
        <v>1500</v>
      </c>
      <c r="I100" s="69">
        <v>3</v>
      </c>
      <c r="J100" s="70">
        <v>2.72</v>
      </c>
      <c r="K100" s="907"/>
      <c r="L100" s="908">
        <v>44287</v>
      </c>
      <c r="M100" s="908">
        <v>44287</v>
      </c>
      <c r="N100" s="1098" t="s">
        <v>2417</v>
      </c>
      <c r="O100" s="252" t="s">
        <v>1501</v>
      </c>
      <c r="P100" s="252">
        <v>3</v>
      </c>
      <c r="Q100" s="523">
        <v>3</v>
      </c>
      <c r="R100" s="452"/>
      <c r="S100" s="1416" t="s">
        <v>33</v>
      </c>
      <c r="T100" s="908">
        <v>44287</v>
      </c>
      <c r="U100" s="1251"/>
      <c r="V100" s="1252"/>
      <c r="W100" s="1253"/>
      <c r="X100" s="1251"/>
      <c r="Y100" s="1254"/>
      <c r="Z100" s="1255"/>
      <c r="AA100" s="1256"/>
      <c r="AB100" s="1251"/>
      <c r="AC100" s="1251"/>
      <c r="AD100" s="1257"/>
    </row>
    <row r="101" spans="1:30">
      <c r="A101" s="426">
        <v>4</v>
      </c>
      <c r="B101" s="1243" t="s">
        <v>2413</v>
      </c>
      <c r="C101" s="1235"/>
      <c r="D101" s="1244" t="s">
        <v>2414</v>
      </c>
      <c r="E101" s="1245" t="s">
        <v>718</v>
      </c>
      <c r="F101" s="1235"/>
      <c r="G101" s="1246" t="s">
        <v>1501</v>
      </c>
      <c r="H101" s="1247">
        <v>5</v>
      </c>
      <c r="I101" s="1248">
        <v>3.66</v>
      </c>
      <c r="J101" s="1235"/>
      <c r="K101" s="1235"/>
      <c r="L101" s="1249" t="s">
        <v>503</v>
      </c>
      <c r="M101" s="908"/>
      <c r="N101" s="1098"/>
      <c r="O101" s="252"/>
      <c r="P101" s="252"/>
      <c r="Q101" s="523"/>
      <c r="R101" s="452"/>
      <c r="S101" s="1416"/>
      <c r="T101" s="1412" t="s">
        <v>2507</v>
      </c>
    </row>
    <row r="102" spans="1:30">
      <c r="A102" s="426">
        <v>5</v>
      </c>
      <c r="B102" s="1243" t="s">
        <v>2415</v>
      </c>
      <c r="C102" s="1235"/>
      <c r="D102" s="1244" t="s">
        <v>2416</v>
      </c>
      <c r="E102" s="1245" t="s">
        <v>718</v>
      </c>
      <c r="F102" s="1235"/>
      <c r="G102" s="1246" t="s">
        <v>1501</v>
      </c>
      <c r="H102" s="1247">
        <v>2</v>
      </c>
      <c r="I102" s="1248">
        <v>2.67</v>
      </c>
      <c r="J102" s="1235"/>
      <c r="K102" s="1235"/>
      <c r="L102" s="1250" t="s">
        <v>211</v>
      </c>
      <c r="M102" s="908"/>
      <c r="N102" s="1098"/>
      <c r="O102" s="252"/>
      <c r="P102" s="252"/>
      <c r="Q102" s="523"/>
      <c r="R102" s="452"/>
      <c r="S102" s="1416"/>
      <c r="T102" s="1412" t="s">
        <v>2507</v>
      </c>
    </row>
    <row r="103" spans="1:30" ht="29.25" customHeight="1">
      <c r="A103" s="1639" t="s">
        <v>1646</v>
      </c>
      <c r="B103" s="1640"/>
      <c r="C103" s="532"/>
      <c r="D103" s="533"/>
      <c r="E103" s="533"/>
      <c r="F103" s="514"/>
      <c r="G103" s="1110"/>
      <c r="H103" s="534"/>
      <c r="I103" s="534"/>
      <c r="J103" s="534"/>
      <c r="K103" s="517"/>
      <c r="L103" s="535"/>
      <c r="M103" s="535"/>
      <c r="N103" s="1133"/>
      <c r="O103" s="534"/>
      <c r="P103" s="534"/>
      <c r="Q103" s="517"/>
      <c r="R103" s="536"/>
      <c r="S103" s="1417"/>
      <c r="T103" s="1412"/>
    </row>
    <row r="104" spans="1:30">
      <c r="A104" s="1632" t="s">
        <v>1647</v>
      </c>
      <c r="B104" s="1633"/>
      <c r="C104" s="1634"/>
      <c r="D104" s="533"/>
      <c r="E104" s="533"/>
      <c r="F104" s="514"/>
      <c r="G104" s="1110"/>
      <c r="H104" s="534"/>
      <c r="I104" s="534"/>
      <c r="J104" s="534"/>
      <c r="K104" s="517"/>
      <c r="L104" s="535"/>
      <c r="M104" s="535"/>
      <c r="N104" s="1133"/>
      <c r="O104" s="534"/>
      <c r="P104" s="534"/>
      <c r="Q104" s="517"/>
      <c r="R104" s="536"/>
      <c r="S104" s="1417"/>
      <c r="T104" s="1418"/>
    </row>
    <row r="105" spans="1:30" ht="30">
      <c r="A105" s="537">
        <v>1</v>
      </c>
      <c r="B105" s="538" t="s">
        <v>1648</v>
      </c>
      <c r="C105" s="539"/>
      <c r="D105" s="540" t="s">
        <v>1649</v>
      </c>
      <c r="E105" s="477" t="s">
        <v>1650</v>
      </c>
      <c r="F105" s="541" t="s">
        <v>1651</v>
      </c>
      <c r="G105" s="1163" t="s">
        <v>1652</v>
      </c>
      <c r="H105" s="542" t="s">
        <v>1446</v>
      </c>
      <c r="I105" s="477">
        <v>9</v>
      </c>
      <c r="J105" s="522">
        <v>4.9800000000000004</v>
      </c>
      <c r="K105" s="543"/>
      <c r="L105" s="544" t="s">
        <v>502</v>
      </c>
      <c r="M105" s="544" t="s">
        <v>502</v>
      </c>
      <c r="N105" s="1134" t="s">
        <v>1653</v>
      </c>
      <c r="O105" s="546" t="s">
        <v>1448</v>
      </c>
      <c r="P105" s="545" t="s">
        <v>40</v>
      </c>
      <c r="Q105" s="545" t="s">
        <v>452</v>
      </c>
      <c r="R105" s="545"/>
      <c r="S105" s="1419" t="s">
        <v>33</v>
      </c>
      <c r="T105" s="1420" t="s">
        <v>502</v>
      </c>
    </row>
    <row r="106" spans="1:30" ht="30">
      <c r="A106" s="537">
        <v>2</v>
      </c>
      <c r="B106" s="538" t="s">
        <v>1654</v>
      </c>
      <c r="C106" s="547"/>
      <c r="D106" s="540" t="s">
        <v>1655</v>
      </c>
      <c r="E106" s="477" t="s">
        <v>25</v>
      </c>
      <c r="F106" s="541" t="s">
        <v>1494</v>
      </c>
      <c r="G106" s="1163" t="s">
        <v>340</v>
      </c>
      <c r="H106" s="542" t="s">
        <v>1446</v>
      </c>
      <c r="I106" s="477">
        <v>9</v>
      </c>
      <c r="J106" s="522">
        <v>4.9800000000000004</v>
      </c>
      <c r="K106" s="543"/>
      <c r="L106" s="544" t="s">
        <v>239</v>
      </c>
      <c r="M106" s="544" t="s">
        <v>239</v>
      </c>
      <c r="N106" s="1134" t="s">
        <v>1653</v>
      </c>
      <c r="O106" s="546" t="s">
        <v>1448</v>
      </c>
      <c r="P106" s="545" t="s">
        <v>40</v>
      </c>
      <c r="Q106" s="545" t="s">
        <v>452</v>
      </c>
      <c r="R106" s="545"/>
      <c r="S106" s="1419" t="s">
        <v>33</v>
      </c>
      <c r="T106" s="1420" t="s">
        <v>239</v>
      </c>
    </row>
    <row r="107" spans="1:30" ht="30">
      <c r="A107" s="537">
        <v>3</v>
      </c>
      <c r="B107" s="538" t="s">
        <v>1656</v>
      </c>
      <c r="C107" s="547"/>
      <c r="D107" s="540" t="s">
        <v>1657</v>
      </c>
      <c r="E107" s="477" t="s">
        <v>25</v>
      </c>
      <c r="F107" s="541" t="s">
        <v>1460</v>
      </c>
      <c r="G107" s="1163" t="s">
        <v>1658</v>
      </c>
      <c r="H107" s="542" t="s">
        <v>1446</v>
      </c>
      <c r="I107" s="477">
        <v>9</v>
      </c>
      <c r="J107" s="522">
        <v>4.9800000000000004</v>
      </c>
      <c r="K107" s="543">
        <v>0.05</v>
      </c>
      <c r="L107" s="544" t="s">
        <v>29</v>
      </c>
      <c r="M107" s="544" t="s">
        <v>29</v>
      </c>
      <c r="N107" s="1134" t="s">
        <v>1653</v>
      </c>
      <c r="O107" s="546" t="s">
        <v>1448</v>
      </c>
      <c r="P107" s="548">
        <v>5</v>
      </c>
      <c r="Q107" s="548">
        <v>5.36</v>
      </c>
      <c r="R107" s="546"/>
      <c r="S107" s="1419" t="s">
        <v>33</v>
      </c>
      <c r="T107" s="1414" t="s">
        <v>33</v>
      </c>
    </row>
    <row r="108" spans="1:30" ht="30">
      <c r="A108" s="537">
        <v>4</v>
      </c>
      <c r="B108" s="538" t="s">
        <v>1659</v>
      </c>
      <c r="C108" s="547"/>
      <c r="D108" s="540" t="s">
        <v>1450</v>
      </c>
      <c r="E108" s="477" t="s">
        <v>25</v>
      </c>
      <c r="F108" s="541" t="s">
        <v>1494</v>
      </c>
      <c r="G108" s="1163" t="s">
        <v>372</v>
      </c>
      <c r="H108" s="542" t="s">
        <v>1446</v>
      </c>
      <c r="I108" s="477">
        <v>9</v>
      </c>
      <c r="J108" s="522">
        <v>4.9800000000000004</v>
      </c>
      <c r="K108" s="543">
        <v>0.06</v>
      </c>
      <c r="L108" s="544" t="s">
        <v>321</v>
      </c>
      <c r="M108" s="544" t="s">
        <v>321</v>
      </c>
      <c r="N108" s="1134" t="s">
        <v>1653</v>
      </c>
      <c r="O108" s="546" t="s">
        <v>1448</v>
      </c>
      <c r="P108" s="545" t="s">
        <v>47</v>
      </c>
      <c r="Q108" s="545" t="s">
        <v>678</v>
      </c>
      <c r="R108" s="545"/>
      <c r="S108" s="1419" t="s">
        <v>33</v>
      </c>
      <c r="T108" s="1414" t="s">
        <v>33</v>
      </c>
    </row>
    <row r="109" spans="1:30" ht="30">
      <c r="A109" s="537">
        <v>5</v>
      </c>
      <c r="B109" s="538" t="s">
        <v>1660</v>
      </c>
      <c r="C109" s="549"/>
      <c r="D109" s="540" t="s">
        <v>1661</v>
      </c>
      <c r="E109" s="477" t="s">
        <v>25</v>
      </c>
      <c r="F109" s="541" t="s">
        <v>1460</v>
      </c>
      <c r="G109" s="1163" t="s">
        <v>329</v>
      </c>
      <c r="H109" s="542" t="s">
        <v>1446</v>
      </c>
      <c r="I109" s="477">
        <v>9</v>
      </c>
      <c r="J109" s="522">
        <v>4.9800000000000004</v>
      </c>
      <c r="K109" s="543"/>
      <c r="L109" s="544" t="s">
        <v>485</v>
      </c>
      <c r="M109" s="544" t="s">
        <v>485</v>
      </c>
      <c r="N109" s="1134" t="s">
        <v>1653</v>
      </c>
      <c r="O109" s="546" t="s">
        <v>1448</v>
      </c>
      <c r="P109" s="545" t="s">
        <v>40</v>
      </c>
      <c r="Q109" s="545" t="s">
        <v>452</v>
      </c>
      <c r="R109" s="545"/>
      <c r="S109" s="1419" t="s">
        <v>33</v>
      </c>
      <c r="T109" s="1420" t="s">
        <v>485</v>
      </c>
    </row>
    <row r="110" spans="1:30" ht="30">
      <c r="A110" s="537">
        <v>6</v>
      </c>
      <c r="B110" s="538" t="s">
        <v>1662</v>
      </c>
      <c r="C110" s="550"/>
      <c r="D110" s="540" t="s">
        <v>1663</v>
      </c>
      <c r="E110" s="477" t="s">
        <v>25</v>
      </c>
      <c r="F110" s="541" t="s">
        <v>1460</v>
      </c>
      <c r="G110" s="1163" t="s">
        <v>821</v>
      </c>
      <c r="H110" s="542" t="s">
        <v>1446</v>
      </c>
      <c r="I110" s="477">
        <v>9</v>
      </c>
      <c r="J110" s="522">
        <v>4.9800000000000004</v>
      </c>
      <c r="K110" s="543">
        <v>0.05</v>
      </c>
      <c r="L110" s="544" t="s">
        <v>686</v>
      </c>
      <c r="M110" s="544" t="s">
        <v>686</v>
      </c>
      <c r="N110" s="1134" t="s">
        <v>1653</v>
      </c>
      <c r="O110" s="546" t="s">
        <v>1448</v>
      </c>
      <c r="P110" s="548">
        <v>5</v>
      </c>
      <c r="Q110" s="548">
        <v>5.36</v>
      </c>
      <c r="R110" s="546"/>
      <c r="S110" s="1419" t="s">
        <v>33</v>
      </c>
      <c r="T110" s="1414" t="s">
        <v>33</v>
      </c>
    </row>
    <row r="111" spans="1:30" ht="30">
      <c r="A111" s="537">
        <v>7</v>
      </c>
      <c r="B111" s="538" t="s">
        <v>1664</v>
      </c>
      <c r="C111" s="547"/>
      <c r="D111" s="540" t="s">
        <v>1665</v>
      </c>
      <c r="E111" s="477" t="s">
        <v>25</v>
      </c>
      <c r="F111" s="541" t="s">
        <v>1460</v>
      </c>
      <c r="G111" s="1163" t="s">
        <v>1658</v>
      </c>
      <c r="H111" s="542" t="s">
        <v>1446</v>
      </c>
      <c r="I111" s="477">
        <v>9</v>
      </c>
      <c r="J111" s="522">
        <v>4.9800000000000004</v>
      </c>
      <c r="K111" s="543">
        <v>0.06</v>
      </c>
      <c r="L111" s="544" t="s">
        <v>686</v>
      </c>
      <c r="M111" s="544" t="s">
        <v>686</v>
      </c>
      <c r="N111" s="1134" t="s">
        <v>1653</v>
      </c>
      <c r="O111" s="548" t="s">
        <v>1448</v>
      </c>
      <c r="P111" s="548">
        <v>5</v>
      </c>
      <c r="Q111" s="548">
        <v>5.36</v>
      </c>
      <c r="R111" s="546"/>
      <c r="S111" s="1419" t="s">
        <v>33</v>
      </c>
      <c r="T111" s="1414" t="s">
        <v>33</v>
      </c>
    </row>
    <row r="112" spans="1:30" ht="30">
      <c r="A112" s="537">
        <v>8</v>
      </c>
      <c r="B112" s="538" t="s">
        <v>1666</v>
      </c>
      <c r="C112" s="547"/>
      <c r="D112" s="540" t="s">
        <v>1667</v>
      </c>
      <c r="E112" s="477" t="s">
        <v>25</v>
      </c>
      <c r="F112" s="541" t="s">
        <v>1451</v>
      </c>
      <c r="G112" s="1163" t="s">
        <v>340</v>
      </c>
      <c r="H112" s="542" t="s">
        <v>1446</v>
      </c>
      <c r="I112" s="477">
        <v>7</v>
      </c>
      <c r="J112" s="522">
        <v>4.32</v>
      </c>
      <c r="K112" s="543"/>
      <c r="L112" s="544" t="s">
        <v>861</v>
      </c>
      <c r="M112" s="544" t="s">
        <v>861</v>
      </c>
      <c r="N112" s="1134" t="s">
        <v>1668</v>
      </c>
      <c r="O112" s="548" t="s">
        <v>1448</v>
      </c>
      <c r="P112" s="548">
        <v>2</v>
      </c>
      <c r="Q112" s="548">
        <v>4.34</v>
      </c>
      <c r="R112" s="548"/>
      <c r="S112" s="1419" t="s">
        <v>33</v>
      </c>
      <c r="T112" s="1420" t="s">
        <v>861</v>
      </c>
    </row>
    <row r="113" spans="1:20" ht="30">
      <c r="A113" s="537">
        <v>9</v>
      </c>
      <c r="B113" s="538" t="s">
        <v>998</v>
      </c>
      <c r="C113" s="547"/>
      <c r="D113" s="540" t="s">
        <v>1669</v>
      </c>
      <c r="E113" s="477" t="s">
        <v>25</v>
      </c>
      <c r="F113" s="541" t="s">
        <v>1460</v>
      </c>
      <c r="G113" s="1163" t="s">
        <v>1670</v>
      </c>
      <c r="H113" s="542" t="s">
        <v>1446</v>
      </c>
      <c r="I113" s="477">
        <v>7</v>
      </c>
      <c r="J113" s="522">
        <f>3.99+0.33</f>
        <v>4.32</v>
      </c>
      <c r="K113" s="543"/>
      <c r="L113" s="544" t="s">
        <v>85</v>
      </c>
      <c r="M113" s="544" t="s">
        <v>85</v>
      </c>
      <c r="N113" s="1134" t="s">
        <v>1653</v>
      </c>
      <c r="O113" s="548" t="s">
        <v>1448</v>
      </c>
      <c r="P113" s="548">
        <v>2</v>
      </c>
      <c r="Q113" s="548">
        <v>4.34</v>
      </c>
      <c r="R113" s="548"/>
      <c r="S113" s="1419" t="s">
        <v>33</v>
      </c>
      <c r="T113" s="1420" t="s">
        <v>85</v>
      </c>
    </row>
    <row r="114" spans="1:20" ht="30">
      <c r="A114" s="537">
        <v>10</v>
      </c>
      <c r="B114" s="538" t="s">
        <v>1006</v>
      </c>
      <c r="C114" s="547"/>
      <c r="D114" s="540" t="s">
        <v>1671</v>
      </c>
      <c r="E114" s="477" t="s">
        <v>25</v>
      </c>
      <c r="F114" s="541" t="s">
        <v>1460</v>
      </c>
      <c r="G114" s="1163" t="s">
        <v>351</v>
      </c>
      <c r="H114" s="542" t="s">
        <v>1446</v>
      </c>
      <c r="I114" s="477">
        <v>7</v>
      </c>
      <c r="J114" s="522">
        <v>4.32</v>
      </c>
      <c r="K114" s="543"/>
      <c r="L114" s="544" t="s">
        <v>485</v>
      </c>
      <c r="M114" s="544" t="s">
        <v>485</v>
      </c>
      <c r="N114" s="1134" t="s">
        <v>1672</v>
      </c>
      <c r="O114" s="548" t="s">
        <v>1448</v>
      </c>
      <c r="P114" s="548">
        <v>2</v>
      </c>
      <c r="Q114" s="548">
        <v>4.34</v>
      </c>
      <c r="R114" s="548"/>
      <c r="S114" s="1419" t="s">
        <v>33</v>
      </c>
      <c r="T114" s="1420" t="s">
        <v>485</v>
      </c>
    </row>
    <row r="115" spans="1:20" ht="30">
      <c r="A115" s="537">
        <v>11</v>
      </c>
      <c r="B115" s="538" t="s">
        <v>1673</v>
      </c>
      <c r="C115" s="547"/>
      <c r="D115" s="540" t="s">
        <v>1674</v>
      </c>
      <c r="E115" s="477" t="s">
        <v>25</v>
      </c>
      <c r="F115" s="541" t="s">
        <v>1633</v>
      </c>
      <c r="G115" s="1163" t="s">
        <v>351</v>
      </c>
      <c r="H115" s="542" t="s">
        <v>1446</v>
      </c>
      <c r="I115" s="477">
        <v>7</v>
      </c>
      <c r="J115" s="522">
        <v>4.32</v>
      </c>
      <c r="K115" s="543"/>
      <c r="L115" s="544" t="s">
        <v>94</v>
      </c>
      <c r="M115" s="544" t="s">
        <v>94</v>
      </c>
      <c r="N115" s="1134" t="s">
        <v>1672</v>
      </c>
      <c r="O115" s="548" t="s">
        <v>1448</v>
      </c>
      <c r="P115" s="548">
        <v>2</v>
      </c>
      <c r="Q115" s="548">
        <v>4.34</v>
      </c>
      <c r="R115" s="548"/>
      <c r="S115" s="1419" t="s">
        <v>33</v>
      </c>
      <c r="T115" s="1420" t="s">
        <v>94</v>
      </c>
    </row>
    <row r="116" spans="1:20" ht="30">
      <c r="A116" s="537">
        <v>12</v>
      </c>
      <c r="B116" s="538" t="s">
        <v>1675</v>
      </c>
      <c r="C116" s="547"/>
      <c r="D116" s="540" t="s">
        <v>1676</v>
      </c>
      <c r="E116" s="477" t="s">
        <v>25</v>
      </c>
      <c r="F116" s="541" t="s">
        <v>1460</v>
      </c>
      <c r="G116" s="1163" t="s">
        <v>340</v>
      </c>
      <c r="H116" s="542" t="s">
        <v>1446</v>
      </c>
      <c r="I116" s="477">
        <v>9</v>
      </c>
      <c r="J116" s="522">
        <v>4.9800000000000004</v>
      </c>
      <c r="K116" s="543"/>
      <c r="L116" s="544" t="s">
        <v>29</v>
      </c>
      <c r="M116" s="544" t="s">
        <v>29</v>
      </c>
      <c r="N116" s="1134" t="s">
        <v>1653</v>
      </c>
      <c r="O116" s="548" t="s">
        <v>1448</v>
      </c>
      <c r="P116" s="548">
        <v>4</v>
      </c>
      <c r="Q116" s="548">
        <v>5.0199999999999996</v>
      </c>
      <c r="R116" s="548"/>
      <c r="S116" s="1419" t="s">
        <v>33</v>
      </c>
      <c r="T116" s="1420" t="s">
        <v>29</v>
      </c>
    </row>
    <row r="117" spans="1:20" ht="30">
      <c r="A117" s="537">
        <v>13</v>
      </c>
      <c r="B117" s="538" t="s">
        <v>1404</v>
      </c>
      <c r="C117" s="547"/>
      <c r="D117" s="540" t="s">
        <v>1677</v>
      </c>
      <c r="E117" s="477" t="s">
        <v>25</v>
      </c>
      <c r="F117" s="541" t="s">
        <v>262</v>
      </c>
      <c r="G117" s="1163" t="s">
        <v>1534</v>
      </c>
      <c r="H117" s="542" t="s">
        <v>1446</v>
      </c>
      <c r="I117" s="477">
        <v>7</v>
      </c>
      <c r="J117" s="522">
        <f>3.99+0.33</f>
        <v>4.32</v>
      </c>
      <c r="K117" s="543"/>
      <c r="L117" s="544" t="s">
        <v>502</v>
      </c>
      <c r="M117" s="544" t="s">
        <v>502</v>
      </c>
      <c r="N117" s="1134" t="s">
        <v>1678</v>
      </c>
      <c r="O117" s="548" t="s">
        <v>1448</v>
      </c>
      <c r="P117" s="548">
        <v>2</v>
      </c>
      <c r="Q117" s="548">
        <v>4.34</v>
      </c>
      <c r="R117" s="548"/>
      <c r="S117" s="1419" t="s">
        <v>33</v>
      </c>
      <c r="T117" s="1420" t="s">
        <v>502</v>
      </c>
    </row>
    <row r="118" spans="1:20" ht="30">
      <c r="A118" s="537">
        <v>14</v>
      </c>
      <c r="B118" s="538" t="s">
        <v>703</v>
      </c>
      <c r="C118" s="547"/>
      <c r="D118" s="540" t="s">
        <v>384</v>
      </c>
      <c r="E118" s="477" t="s">
        <v>25</v>
      </c>
      <c r="F118" s="541" t="s">
        <v>1460</v>
      </c>
      <c r="G118" s="1163" t="s">
        <v>821</v>
      </c>
      <c r="H118" s="542" t="s">
        <v>1446</v>
      </c>
      <c r="I118" s="477">
        <v>9</v>
      </c>
      <c r="J118" s="522">
        <v>4.9800000000000004</v>
      </c>
      <c r="K118" s="543"/>
      <c r="L118" s="544" t="s">
        <v>1201</v>
      </c>
      <c r="M118" s="544" t="s">
        <v>1201</v>
      </c>
      <c r="N118" s="1134" t="s">
        <v>1653</v>
      </c>
      <c r="O118" s="548" t="s">
        <v>1448</v>
      </c>
      <c r="P118" s="548">
        <v>4</v>
      </c>
      <c r="Q118" s="548">
        <v>5.0199999999999996</v>
      </c>
      <c r="R118" s="548"/>
      <c r="S118" s="1419" t="s">
        <v>33</v>
      </c>
      <c r="T118" s="1420" t="s">
        <v>1201</v>
      </c>
    </row>
    <row r="119" spans="1:20" ht="30">
      <c r="A119" s="537">
        <v>15</v>
      </c>
      <c r="B119" s="538" t="s">
        <v>1679</v>
      </c>
      <c r="C119" s="547"/>
      <c r="D119" s="540" t="s">
        <v>1680</v>
      </c>
      <c r="E119" s="477" t="s">
        <v>25</v>
      </c>
      <c r="F119" s="541" t="s">
        <v>988</v>
      </c>
      <c r="G119" s="1163" t="s">
        <v>1652</v>
      </c>
      <c r="H119" s="542" t="s">
        <v>1446</v>
      </c>
      <c r="I119" s="477">
        <v>9</v>
      </c>
      <c r="J119" s="522">
        <v>4.9800000000000004</v>
      </c>
      <c r="K119" s="543"/>
      <c r="L119" s="544" t="s">
        <v>63</v>
      </c>
      <c r="M119" s="544" t="s">
        <v>63</v>
      </c>
      <c r="N119" s="1134" t="s">
        <v>1653</v>
      </c>
      <c r="O119" s="548" t="s">
        <v>1448</v>
      </c>
      <c r="P119" s="548">
        <v>4</v>
      </c>
      <c r="Q119" s="548">
        <v>5.0199999999999996</v>
      </c>
      <c r="R119" s="548"/>
      <c r="S119" s="1419" t="s">
        <v>33</v>
      </c>
      <c r="T119" s="1420" t="s">
        <v>63</v>
      </c>
    </row>
    <row r="120" spans="1:20" ht="30">
      <c r="A120" s="537">
        <v>16</v>
      </c>
      <c r="B120" s="538" t="s">
        <v>1681</v>
      </c>
      <c r="C120" s="547"/>
      <c r="D120" s="540" t="s">
        <v>1682</v>
      </c>
      <c r="E120" s="477" t="s">
        <v>25</v>
      </c>
      <c r="F120" s="541" t="s">
        <v>1460</v>
      </c>
      <c r="G120" s="1163" t="s">
        <v>351</v>
      </c>
      <c r="H120" s="542" t="s">
        <v>1446</v>
      </c>
      <c r="I120" s="477">
        <v>7</v>
      </c>
      <c r="J120" s="522">
        <v>4.32</v>
      </c>
      <c r="K120" s="543"/>
      <c r="L120" s="544" t="s">
        <v>429</v>
      </c>
      <c r="M120" s="544" t="s">
        <v>429</v>
      </c>
      <c r="N120" s="1134" t="s">
        <v>1672</v>
      </c>
      <c r="O120" s="548" t="s">
        <v>1448</v>
      </c>
      <c r="P120" s="548">
        <v>2</v>
      </c>
      <c r="Q120" s="548">
        <v>4.34</v>
      </c>
      <c r="R120" s="548"/>
      <c r="S120" s="1419" t="s">
        <v>33</v>
      </c>
      <c r="T120" s="1420" t="s">
        <v>429</v>
      </c>
    </row>
    <row r="121" spans="1:20" ht="30">
      <c r="A121" s="537">
        <v>17</v>
      </c>
      <c r="B121" s="538" t="s">
        <v>1079</v>
      </c>
      <c r="C121" s="547"/>
      <c r="D121" s="551" t="s">
        <v>1683</v>
      </c>
      <c r="E121" s="477" t="s">
        <v>25</v>
      </c>
      <c r="F121" s="541" t="s">
        <v>262</v>
      </c>
      <c r="G121" s="1163" t="s">
        <v>1534</v>
      </c>
      <c r="H121" s="542" t="s">
        <v>1446</v>
      </c>
      <c r="I121" s="477">
        <v>7</v>
      </c>
      <c r="J121" s="522">
        <v>4.32</v>
      </c>
      <c r="K121" s="543"/>
      <c r="L121" s="544" t="s">
        <v>1206</v>
      </c>
      <c r="M121" s="544" t="s">
        <v>1206</v>
      </c>
      <c r="N121" s="1134" t="s">
        <v>1678</v>
      </c>
      <c r="O121" s="548" t="s">
        <v>1448</v>
      </c>
      <c r="P121" s="548">
        <v>2</v>
      </c>
      <c r="Q121" s="548">
        <v>4.34</v>
      </c>
      <c r="R121" s="548"/>
      <c r="S121" s="1419" t="s">
        <v>33</v>
      </c>
      <c r="T121" s="1420" t="s">
        <v>1206</v>
      </c>
    </row>
    <row r="122" spans="1:20">
      <c r="A122" s="537">
        <v>18</v>
      </c>
      <c r="B122" s="538" t="s">
        <v>455</v>
      </c>
      <c r="C122" s="547"/>
      <c r="D122" s="552">
        <v>28947</v>
      </c>
      <c r="E122" s="477" t="s">
        <v>25</v>
      </c>
      <c r="F122" s="541" t="s">
        <v>1684</v>
      </c>
      <c r="G122" s="1163" t="s">
        <v>1555</v>
      </c>
      <c r="H122" s="542" t="s">
        <v>1446</v>
      </c>
      <c r="I122" s="477">
        <v>3</v>
      </c>
      <c r="J122" s="522">
        <v>3</v>
      </c>
      <c r="K122" s="543"/>
      <c r="L122" s="544" t="s">
        <v>758</v>
      </c>
      <c r="M122" s="544" t="s">
        <v>758</v>
      </c>
      <c r="N122" s="1134" t="s">
        <v>740</v>
      </c>
      <c r="O122" s="548" t="s">
        <v>1448</v>
      </c>
      <c r="P122" s="477">
        <v>1</v>
      </c>
      <c r="Q122" s="522">
        <v>4</v>
      </c>
      <c r="R122" s="548"/>
      <c r="S122" s="1419" t="s">
        <v>33</v>
      </c>
      <c r="T122" s="1411" t="s">
        <v>33</v>
      </c>
    </row>
    <row r="123" spans="1:20">
      <c r="A123" s="537">
        <v>19</v>
      </c>
      <c r="B123" s="538" t="s">
        <v>302</v>
      </c>
      <c r="C123" s="547"/>
      <c r="D123" s="551" t="s">
        <v>1685</v>
      </c>
      <c r="E123" s="477" t="s">
        <v>25</v>
      </c>
      <c r="F123" s="541" t="s">
        <v>1686</v>
      </c>
      <c r="G123" s="1163" t="s">
        <v>1555</v>
      </c>
      <c r="H123" s="542" t="s">
        <v>1446</v>
      </c>
      <c r="I123" s="477">
        <v>3</v>
      </c>
      <c r="J123" s="522">
        <v>3</v>
      </c>
      <c r="K123" s="543"/>
      <c r="L123" s="544" t="s">
        <v>115</v>
      </c>
      <c r="M123" s="544" t="s">
        <v>115</v>
      </c>
      <c r="N123" s="1134" t="s">
        <v>1687</v>
      </c>
      <c r="O123" s="548" t="s">
        <v>1448</v>
      </c>
      <c r="P123" s="477">
        <v>1</v>
      </c>
      <c r="Q123" s="522">
        <v>4</v>
      </c>
      <c r="R123" s="548"/>
      <c r="S123" s="1419" t="s">
        <v>33</v>
      </c>
      <c r="T123" s="1411" t="s">
        <v>33</v>
      </c>
    </row>
    <row r="124" spans="1:20">
      <c r="A124" s="1171">
        <v>20</v>
      </c>
      <c r="B124" s="1172" t="s">
        <v>2368</v>
      </c>
      <c r="C124" s="1173"/>
      <c r="D124" s="1174" t="s">
        <v>2369</v>
      </c>
      <c r="E124" s="73" t="s">
        <v>25</v>
      </c>
      <c r="F124" s="1175" t="s">
        <v>2370</v>
      </c>
      <c r="G124" s="1176">
        <v>42125</v>
      </c>
      <c r="H124" s="1177" t="s">
        <v>1446</v>
      </c>
      <c r="I124" s="73">
        <v>3</v>
      </c>
      <c r="J124" s="75">
        <v>3</v>
      </c>
      <c r="K124" s="1178"/>
      <c r="L124" s="1179" t="s">
        <v>74</v>
      </c>
      <c r="M124" s="1179" t="s">
        <v>74</v>
      </c>
      <c r="N124" s="1134" t="s">
        <v>2418</v>
      </c>
      <c r="O124" s="548" t="s">
        <v>1448</v>
      </c>
      <c r="P124" s="477">
        <v>1</v>
      </c>
      <c r="Q124" s="522">
        <v>4</v>
      </c>
      <c r="R124" s="548"/>
      <c r="S124" s="1419" t="s">
        <v>33</v>
      </c>
      <c r="T124" s="1411" t="s">
        <v>33</v>
      </c>
    </row>
    <row r="125" spans="1:20">
      <c r="A125" s="1608" t="s">
        <v>1495</v>
      </c>
      <c r="B125" s="1609"/>
      <c r="C125" s="1610"/>
      <c r="D125" s="553"/>
      <c r="E125" s="252"/>
      <c r="F125" s="554"/>
      <c r="G125" s="1111"/>
      <c r="H125" s="555"/>
      <c r="I125" s="252"/>
      <c r="J125" s="529"/>
      <c r="K125" s="556"/>
      <c r="L125" s="557"/>
      <c r="M125" s="557"/>
      <c r="N125" s="1135"/>
      <c r="O125" s="558"/>
      <c r="P125" s="558"/>
      <c r="Q125" s="558"/>
      <c r="R125" s="559"/>
      <c r="S125" s="1421"/>
      <c r="T125" s="1422"/>
    </row>
    <row r="126" spans="1:20">
      <c r="A126" s="537">
        <v>1</v>
      </c>
      <c r="B126" s="560" t="s">
        <v>1688</v>
      </c>
      <c r="C126" s="561"/>
      <c r="D126" s="562" t="s">
        <v>1689</v>
      </c>
      <c r="E126" s="252" t="s">
        <v>25</v>
      </c>
      <c r="F126" s="554" t="s">
        <v>1690</v>
      </c>
      <c r="G126" s="1111"/>
      <c r="H126" s="555" t="s">
        <v>1564</v>
      </c>
      <c r="I126" s="252">
        <v>9</v>
      </c>
      <c r="J126" s="529">
        <v>3.46</v>
      </c>
      <c r="K126" s="556"/>
      <c r="L126" s="557" t="s">
        <v>252</v>
      </c>
      <c r="M126" s="557" t="s">
        <v>252</v>
      </c>
      <c r="N126" s="1135"/>
      <c r="O126" s="558" t="s">
        <v>1501</v>
      </c>
      <c r="P126" s="558">
        <v>5</v>
      </c>
      <c r="Q126" s="558">
        <v>3.66</v>
      </c>
      <c r="R126" s="563"/>
      <c r="S126" s="1424" t="s">
        <v>33</v>
      </c>
      <c r="T126" s="1423" t="s">
        <v>270</v>
      </c>
    </row>
    <row r="127" spans="1:20" ht="45.75" customHeight="1">
      <c r="A127" s="1644" t="s">
        <v>1691</v>
      </c>
      <c r="B127" s="1645"/>
      <c r="C127" s="532"/>
      <c r="D127" s="564"/>
      <c r="E127" s="850"/>
      <c r="F127" s="514"/>
      <c r="G127" s="1110"/>
      <c r="H127" s="565"/>
      <c r="I127" s="565"/>
      <c r="J127" s="566"/>
      <c r="K127" s="517"/>
      <c r="L127" s="567"/>
      <c r="M127" s="567"/>
      <c r="N127" s="1131"/>
      <c r="O127" s="565"/>
      <c r="P127" s="566"/>
      <c r="Q127" s="490"/>
      <c r="R127" s="536"/>
      <c r="S127" s="1425"/>
      <c r="T127" s="1400"/>
    </row>
    <row r="128" spans="1:20" ht="24" customHeight="1">
      <c r="A128" s="1667" t="s">
        <v>1441</v>
      </c>
      <c r="B128" s="1668"/>
      <c r="C128" s="1669"/>
      <c r="D128" s="564"/>
      <c r="E128" s="850"/>
      <c r="F128" s="514"/>
      <c r="G128" s="1110"/>
      <c r="H128" s="565"/>
      <c r="I128" s="565"/>
      <c r="J128" s="566"/>
      <c r="K128" s="517"/>
      <c r="L128" s="567"/>
      <c r="M128" s="567"/>
      <c r="N128" s="1131"/>
      <c r="O128" s="565"/>
      <c r="P128" s="566"/>
      <c r="Q128" s="490"/>
      <c r="R128" s="536"/>
      <c r="S128" s="1425"/>
      <c r="T128" s="1400"/>
    </row>
    <row r="129" spans="1:20">
      <c r="A129" s="426">
        <v>1</v>
      </c>
      <c r="B129" s="428" t="s">
        <v>1692</v>
      </c>
      <c r="C129" s="455"/>
      <c r="D129" s="568" t="s">
        <v>1693</v>
      </c>
      <c r="E129" s="252" t="s">
        <v>718</v>
      </c>
      <c r="F129" s="449">
        <v>34974</v>
      </c>
      <c r="G129" s="1164">
        <v>1997</v>
      </c>
      <c r="H129" s="855" t="s">
        <v>1446</v>
      </c>
      <c r="I129" s="477">
        <v>9</v>
      </c>
      <c r="J129" s="438">
        <v>4.9800000000000004</v>
      </c>
      <c r="K129" s="451"/>
      <c r="L129" s="570">
        <v>44013</v>
      </c>
      <c r="M129" s="570">
        <v>44013</v>
      </c>
      <c r="N129" s="1136" t="s">
        <v>1694</v>
      </c>
      <c r="O129" s="252" t="s">
        <v>1448</v>
      </c>
      <c r="P129" s="252">
        <v>4</v>
      </c>
      <c r="Q129" s="523">
        <v>5.0199999999999996</v>
      </c>
      <c r="R129" s="452"/>
      <c r="S129" s="1426" t="s">
        <v>33</v>
      </c>
      <c r="T129" s="1427">
        <v>44013</v>
      </c>
    </row>
    <row r="130" spans="1:20">
      <c r="A130" s="426">
        <v>2</v>
      </c>
      <c r="B130" s="428" t="s">
        <v>1695</v>
      </c>
      <c r="C130" s="451"/>
      <c r="D130" s="568" t="s">
        <v>1696</v>
      </c>
      <c r="E130" s="252" t="s">
        <v>1697</v>
      </c>
      <c r="F130" s="455" t="s">
        <v>1698</v>
      </c>
      <c r="G130" s="1164">
        <v>1999</v>
      </c>
      <c r="H130" s="855" t="s">
        <v>1446</v>
      </c>
      <c r="I130" s="477">
        <v>7</v>
      </c>
      <c r="J130" s="438">
        <v>4.32</v>
      </c>
      <c r="K130" s="451"/>
      <c r="L130" s="570">
        <v>44013</v>
      </c>
      <c r="M130" s="570">
        <v>44013</v>
      </c>
      <c r="N130" s="1098" t="s">
        <v>1699</v>
      </c>
      <c r="O130" s="252" t="s">
        <v>1700</v>
      </c>
      <c r="P130" s="252">
        <v>2</v>
      </c>
      <c r="Q130" s="523">
        <v>4.34</v>
      </c>
      <c r="R130" s="451"/>
      <c r="S130" s="1426" t="s">
        <v>33</v>
      </c>
      <c r="T130" s="1427">
        <v>44013</v>
      </c>
    </row>
    <row r="131" spans="1:20">
      <c r="A131" s="426">
        <v>3</v>
      </c>
      <c r="B131" s="428" t="s">
        <v>1701</v>
      </c>
      <c r="C131" s="568" t="s">
        <v>1702</v>
      </c>
      <c r="D131" s="453"/>
      <c r="E131" s="252" t="s">
        <v>1697</v>
      </c>
      <c r="F131" s="455" t="s">
        <v>1698</v>
      </c>
      <c r="G131" s="1164">
        <v>2006</v>
      </c>
      <c r="H131" s="855" t="s">
        <v>1446</v>
      </c>
      <c r="I131" s="477">
        <v>6</v>
      </c>
      <c r="J131" s="569">
        <v>3.99</v>
      </c>
      <c r="K131" s="451"/>
      <c r="L131" s="570">
        <v>44621</v>
      </c>
      <c r="M131" s="570">
        <v>44621</v>
      </c>
      <c r="N131" s="1098" t="s">
        <v>1703</v>
      </c>
      <c r="O131" s="252" t="s">
        <v>1700</v>
      </c>
      <c r="P131" s="252">
        <v>1</v>
      </c>
      <c r="Q131" s="523">
        <v>4</v>
      </c>
      <c r="R131" s="452"/>
      <c r="S131" s="1426" t="s">
        <v>33</v>
      </c>
      <c r="T131" s="1427">
        <v>44621</v>
      </c>
    </row>
    <row r="132" spans="1:20">
      <c r="A132" s="426">
        <v>4</v>
      </c>
      <c r="B132" s="428" t="s">
        <v>1704</v>
      </c>
      <c r="C132" s="451"/>
      <c r="D132" s="568" t="s">
        <v>1705</v>
      </c>
      <c r="E132" s="252" t="s">
        <v>718</v>
      </c>
      <c r="F132" s="455" t="s">
        <v>1451</v>
      </c>
      <c r="G132" s="1164">
        <v>1996</v>
      </c>
      <c r="H132" s="855" t="s">
        <v>1446</v>
      </c>
      <c r="I132" s="477">
        <v>8</v>
      </c>
      <c r="J132" s="438">
        <v>4.6500000000000004</v>
      </c>
      <c r="K132" s="522"/>
      <c r="L132" s="570">
        <v>44287</v>
      </c>
      <c r="M132" s="570">
        <v>44287</v>
      </c>
      <c r="N132" s="1098" t="s">
        <v>1706</v>
      </c>
      <c r="O132" s="252" t="s">
        <v>1448</v>
      </c>
      <c r="P132" s="252">
        <v>3</v>
      </c>
      <c r="Q132" s="523">
        <v>4.68</v>
      </c>
      <c r="R132" s="452"/>
      <c r="S132" s="1426" t="s">
        <v>33</v>
      </c>
      <c r="T132" s="1427">
        <v>44287</v>
      </c>
    </row>
    <row r="133" spans="1:20">
      <c r="A133" s="426">
        <v>5</v>
      </c>
      <c r="B133" s="428" t="s">
        <v>1707</v>
      </c>
      <c r="C133" s="568" t="s">
        <v>1708</v>
      </c>
      <c r="D133" s="453"/>
      <c r="E133" s="252" t="s">
        <v>718</v>
      </c>
      <c r="F133" s="455" t="s">
        <v>1709</v>
      </c>
      <c r="G133" s="1164">
        <v>2007</v>
      </c>
      <c r="H133" s="855" t="s">
        <v>1446</v>
      </c>
      <c r="I133" s="477">
        <v>6</v>
      </c>
      <c r="J133" s="436">
        <v>3.99</v>
      </c>
      <c r="K133" s="451"/>
      <c r="L133" s="570">
        <v>44805</v>
      </c>
      <c r="M133" s="570">
        <v>44805</v>
      </c>
      <c r="N133" s="1098" t="s">
        <v>1710</v>
      </c>
      <c r="O133" s="252" t="s">
        <v>1448</v>
      </c>
      <c r="P133" s="252">
        <v>1</v>
      </c>
      <c r="Q133" s="523">
        <v>4</v>
      </c>
      <c r="R133" s="451"/>
      <c r="S133" s="1426" t="s">
        <v>33</v>
      </c>
      <c r="T133" s="1427">
        <v>44805</v>
      </c>
    </row>
    <row r="134" spans="1:20">
      <c r="A134" s="426">
        <v>6</v>
      </c>
      <c r="B134" s="428" t="s">
        <v>59</v>
      </c>
      <c r="C134" s="568"/>
      <c r="D134" s="568" t="s">
        <v>1711</v>
      </c>
      <c r="E134" s="252" t="s">
        <v>718</v>
      </c>
      <c r="F134" s="455" t="s">
        <v>1711</v>
      </c>
      <c r="G134" s="1164">
        <v>2009</v>
      </c>
      <c r="H134" s="855" t="s">
        <v>1446</v>
      </c>
      <c r="I134" s="477">
        <v>7</v>
      </c>
      <c r="J134" s="436">
        <v>4.32</v>
      </c>
      <c r="K134" s="455"/>
      <c r="L134" s="570">
        <v>44105</v>
      </c>
      <c r="M134" s="570">
        <v>44105</v>
      </c>
      <c r="N134" s="1098" t="s">
        <v>1712</v>
      </c>
      <c r="O134" s="252" t="s">
        <v>1448</v>
      </c>
      <c r="P134" s="252">
        <v>2</v>
      </c>
      <c r="Q134" s="523">
        <v>4.34</v>
      </c>
      <c r="R134" s="451"/>
      <c r="S134" s="1426" t="s">
        <v>33</v>
      </c>
      <c r="T134" s="1427">
        <v>44105</v>
      </c>
    </row>
    <row r="135" spans="1:20">
      <c r="A135" s="426">
        <v>7</v>
      </c>
      <c r="B135" s="428" t="s">
        <v>1713</v>
      </c>
      <c r="C135" s="568"/>
      <c r="D135" s="568" t="s">
        <v>1714</v>
      </c>
      <c r="E135" s="252" t="s">
        <v>718</v>
      </c>
      <c r="F135" s="455" t="s">
        <v>988</v>
      </c>
      <c r="G135" s="1164">
        <v>1999</v>
      </c>
      <c r="H135" s="855" t="s">
        <v>1446</v>
      </c>
      <c r="I135" s="477">
        <v>7</v>
      </c>
      <c r="J135" s="436">
        <v>4.6500000000000004</v>
      </c>
      <c r="K135" s="451"/>
      <c r="L135" s="570">
        <v>44013</v>
      </c>
      <c r="M135" s="570">
        <v>44013</v>
      </c>
      <c r="N135" s="1098" t="s">
        <v>1699</v>
      </c>
      <c r="O135" s="252" t="s">
        <v>1448</v>
      </c>
      <c r="P135" s="252">
        <v>3</v>
      </c>
      <c r="Q135" s="523">
        <v>4.68</v>
      </c>
      <c r="R135" s="480"/>
      <c r="S135" s="1426" t="s">
        <v>33</v>
      </c>
      <c r="T135" s="1427">
        <v>44013</v>
      </c>
    </row>
    <row r="136" spans="1:20">
      <c r="A136" s="426">
        <v>8</v>
      </c>
      <c r="B136" s="428" t="s">
        <v>1715</v>
      </c>
      <c r="C136" s="568"/>
      <c r="D136" s="568" t="s">
        <v>1716</v>
      </c>
      <c r="E136" s="252" t="s">
        <v>718</v>
      </c>
      <c r="F136" s="455" t="s">
        <v>268</v>
      </c>
      <c r="G136" s="1164">
        <v>2006</v>
      </c>
      <c r="H136" s="855" t="s">
        <v>1446</v>
      </c>
      <c r="I136" s="477">
        <v>7</v>
      </c>
      <c r="J136" s="438">
        <f>3.99+0.33</f>
        <v>4.32</v>
      </c>
      <c r="K136" s="522"/>
      <c r="L136" s="570">
        <v>44805</v>
      </c>
      <c r="M136" s="570">
        <v>44805</v>
      </c>
      <c r="N136" s="1098" t="s">
        <v>1703</v>
      </c>
      <c r="O136" s="252" t="s">
        <v>1448</v>
      </c>
      <c r="P136" s="252">
        <v>2</v>
      </c>
      <c r="Q136" s="523">
        <v>4.34</v>
      </c>
      <c r="R136" s="451"/>
      <c r="S136" s="1426" t="s">
        <v>33</v>
      </c>
      <c r="T136" s="1427">
        <v>44805</v>
      </c>
    </row>
    <row r="137" spans="1:20">
      <c r="A137" s="426">
        <v>9</v>
      </c>
      <c r="B137" s="428" t="s">
        <v>806</v>
      </c>
      <c r="C137" s="568"/>
      <c r="D137" s="568" t="s">
        <v>1717</v>
      </c>
      <c r="E137" s="252" t="s">
        <v>718</v>
      </c>
      <c r="F137" s="455" t="s">
        <v>1494</v>
      </c>
      <c r="G137" s="1164">
        <v>1993</v>
      </c>
      <c r="H137" s="855" t="s">
        <v>1446</v>
      </c>
      <c r="I137" s="477">
        <v>9</v>
      </c>
      <c r="J137" s="438">
        <v>4.9800000000000004</v>
      </c>
      <c r="K137" s="451"/>
      <c r="L137" s="570" t="s">
        <v>207</v>
      </c>
      <c r="M137" s="570" t="s">
        <v>207</v>
      </c>
      <c r="N137" s="1098" t="s">
        <v>1718</v>
      </c>
      <c r="O137" s="252" t="s">
        <v>1448</v>
      </c>
      <c r="P137" s="252">
        <v>4</v>
      </c>
      <c r="Q137" s="523">
        <v>5.0199999999999996</v>
      </c>
      <c r="R137" s="451"/>
      <c r="S137" s="1426" t="s">
        <v>33</v>
      </c>
      <c r="T137" s="1427">
        <v>44013</v>
      </c>
    </row>
    <row r="138" spans="1:20">
      <c r="A138" s="426">
        <v>10</v>
      </c>
      <c r="B138" s="428" t="s">
        <v>1719</v>
      </c>
      <c r="C138" s="568"/>
      <c r="D138" s="568" t="s">
        <v>1720</v>
      </c>
      <c r="E138" s="252" t="s">
        <v>718</v>
      </c>
      <c r="F138" s="455" t="s">
        <v>1721</v>
      </c>
      <c r="G138" s="1164">
        <v>2003</v>
      </c>
      <c r="H138" s="855" t="s">
        <v>1446</v>
      </c>
      <c r="I138" s="477">
        <v>5</v>
      </c>
      <c r="J138" s="436">
        <v>3.66</v>
      </c>
      <c r="K138" s="451"/>
      <c r="L138" s="570">
        <v>44075</v>
      </c>
      <c r="M138" s="570">
        <v>44075</v>
      </c>
      <c r="N138" s="1136" t="s">
        <v>1722</v>
      </c>
      <c r="O138" s="252" t="s">
        <v>1448</v>
      </c>
      <c r="P138" s="252">
        <v>1</v>
      </c>
      <c r="Q138" s="523">
        <v>4</v>
      </c>
      <c r="R138" s="451"/>
      <c r="S138" s="1426" t="s">
        <v>33</v>
      </c>
      <c r="T138" s="1427">
        <v>44075</v>
      </c>
    </row>
    <row r="139" spans="1:20">
      <c r="A139" s="426">
        <v>11</v>
      </c>
      <c r="B139" s="428" t="s">
        <v>228</v>
      </c>
      <c r="C139" s="568"/>
      <c r="D139" s="568" t="s">
        <v>1723</v>
      </c>
      <c r="E139" s="252" t="s">
        <v>718</v>
      </c>
      <c r="F139" s="455" t="s">
        <v>1724</v>
      </c>
      <c r="G139" s="1164">
        <v>1999</v>
      </c>
      <c r="H139" s="855" t="s">
        <v>1446</v>
      </c>
      <c r="I139" s="477">
        <v>8</v>
      </c>
      <c r="J139" s="436">
        <v>4.6500000000000004</v>
      </c>
      <c r="K139" s="455"/>
      <c r="L139" s="570">
        <v>44013</v>
      </c>
      <c r="M139" s="570">
        <v>44013</v>
      </c>
      <c r="N139" s="1098" t="s">
        <v>1699</v>
      </c>
      <c r="O139" s="252" t="s">
        <v>1448</v>
      </c>
      <c r="P139" s="252">
        <v>3</v>
      </c>
      <c r="Q139" s="523">
        <v>4.68</v>
      </c>
      <c r="R139" s="451"/>
      <c r="S139" s="1426" t="s">
        <v>33</v>
      </c>
      <c r="T139" s="1427">
        <v>44013</v>
      </c>
    </row>
    <row r="140" spans="1:20">
      <c r="A140" s="426">
        <v>12</v>
      </c>
      <c r="B140" s="428" t="s">
        <v>174</v>
      </c>
      <c r="C140" s="568"/>
      <c r="D140" s="568" t="s">
        <v>1725</v>
      </c>
      <c r="E140" s="252" t="s">
        <v>718</v>
      </c>
      <c r="F140" s="455" t="s">
        <v>1494</v>
      </c>
      <c r="G140" s="1164">
        <v>2006</v>
      </c>
      <c r="H140" s="855" t="s">
        <v>1446</v>
      </c>
      <c r="I140" s="477">
        <v>7</v>
      </c>
      <c r="J140" s="436">
        <v>4.32</v>
      </c>
      <c r="K140" s="455"/>
      <c r="L140" s="570">
        <v>44805</v>
      </c>
      <c r="M140" s="570">
        <v>44805</v>
      </c>
      <c r="N140" s="1098" t="s">
        <v>1703</v>
      </c>
      <c r="O140" s="252" t="s">
        <v>1448</v>
      </c>
      <c r="P140" s="252">
        <v>2</v>
      </c>
      <c r="Q140" s="523">
        <v>4.34</v>
      </c>
      <c r="R140" s="451"/>
      <c r="S140" s="1426" t="s">
        <v>33</v>
      </c>
      <c r="T140" s="1427">
        <v>44805</v>
      </c>
    </row>
    <row r="141" spans="1:20">
      <c r="A141" s="426">
        <v>13</v>
      </c>
      <c r="B141" s="428" t="s">
        <v>1726</v>
      </c>
      <c r="C141" s="568"/>
      <c r="D141" s="568" t="s">
        <v>1727</v>
      </c>
      <c r="E141" s="252" t="s">
        <v>718</v>
      </c>
      <c r="F141" s="455" t="s">
        <v>1728</v>
      </c>
      <c r="G141" s="1164">
        <v>2009</v>
      </c>
      <c r="H141" s="855" t="s">
        <v>1446</v>
      </c>
      <c r="I141" s="477">
        <v>7</v>
      </c>
      <c r="J141" s="436">
        <v>4.32</v>
      </c>
      <c r="K141" s="455"/>
      <c r="L141" s="570">
        <v>44927</v>
      </c>
      <c r="M141" s="570">
        <v>44927</v>
      </c>
      <c r="N141" s="1098" t="s">
        <v>1712</v>
      </c>
      <c r="O141" s="252" t="s">
        <v>1448</v>
      </c>
      <c r="P141" s="252">
        <v>2</v>
      </c>
      <c r="Q141" s="523">
        <v>4.34</v>
      </c>
      <c r="R141" s="451"/>
      <c r="S141" s="1426" t="s">
        <v>33</v>
      </c>
      <c r="T141" s="1427">
        <v>44927</v>
      </c>
    </row>
    <row r="142" spans="1:20">
      <c r="A142" s="426">
        <v>14</v>
      </c>
      <c r="B142" s="429" t="s">
        <v>1729</v>
      </c>
      <c r="C142" s="451"/>
      <c r="D142" s="451" t="s">
        <v>1730</v>
      </c>
      <c r="E142" s="252" t="s">
        <v>718</v>
      </c>
      <c r="F142" s="455" t="s">
        <v>268</v>
      </c>
      <c r="G142" s="1164">
        <v>1995</v>
      </c>
      <c r="H142" s="477" t="s">
        <v>1446</v>
      </c>
      <c r="I142" s="477">
        <v>9</v>
      </c>
      <c r="J142" s="569">
        <v>4.9800000000000004</v>
      </c>
      <c r="K142" s="455"/>
      <c r="L142" s="570">
        <v>44348</v>
      </c>
      <c r="M142" s="570">
        <v>44348</v>
      </c>
      <c r="N142" s="1098" t="s">
        <v>1731</v>
      </c>
      <c r="O142" s="252" t="s">
        <v>1448</v>
      </c>
      <c r="P142" s="252">
        <v>4</v>
      </c>
      <c r="Q142" s="523">
        <v>5.0199999999999996</v>
      </c>
      <c r="R142" s="451"/>
      <c r="S142" s="1426" t="s">
        <v>33</v>
      </c>
      <c r="T142" s="1427">
        <v>44348</v>
      </c>
    </row>
    <row r="143" spans="1:20">
      <c r="A143" s="426">
        <v>15</v>
      </c>
      <c r="B143" s="429" t="s">
        <v>1732</v>
      </c>
      <c r="C143" s="451"/>
      <c r="D143" s="451" t="s">
        <v>1733</v>
      </c>
      <c r="E143" s="252" t="s">
        <v>718</v>
      </c>
      <c r="F143" s="455" t="s">
        <v>1451</v>
      </c>
      <c r="G143" s="1164">
        <v>1996</v>
      </c>
      <c r="H143" s="477" t="s">
        <v>1446</v>
      </c>
      <c r="I143" s="477">
        <v>8</v>
      </c>
      <c r="J143" s="569">
        <v>4.6500000000000004</v>
      </c>
      <c r="K143" s="455"/>
      <c r="L143" s="570">
        <v>44291</v>
      </c>
      <c r="M143" s="570">
        <v>44291</v>
      </c>
      <c r="N143" s="1098" t="s">
        <v>1706</v>
      </c>
      <c r="O143" s="252" t="s">
        <v>1448</v>
      </c>
      <c r="P143" s="252">
        <v>3</v>
      </c>
      <c r="Q143" s="523">
        <v>4.68</v>
      </c>
      <c r="R143" s="451"/>
      <c r="S143" s="1426" t="s">
        <v>33</v>
      </c>
      <c r="T143" s="1427">
        <v>44291</v>
      </c>
    </row>
    <row r="144" spans="1:20">
      <c r="A144" s="426">
        <v>16</v>
      </c>
      <c r="B144" s="429" t="s">
        <v>1734</v>
      </c>
      <c r="C144" s="451"/>
      <c r="D144" s="451" t="s">
        <v>1735</v>
      </c>
      <c r="E144" s="252" t="s">
        <v>718</v>
      </c>
      <c r="F144" s="455" t="s">
        <v>1494</v>
      </c>
      <c r="G144" s="1164">
        <v>1995</v>
      </c>
      <c r="H144" s="477" t="s">
        <v>1446</v>
      </c>
      <c r="I144" s="477">
        <v>9</v>
      </c>
      <c r="J144" s="569">
        <v>4.9800000000000004</v>
      </c>
      <c r="K144" s="455" t="s">
        <v>1463</v>
      </c>
      <c r="L144" s="570">
        <v>45017</v>
      </c>
      <c r="M144" s="570">
        <v>45017</v>
      </c>
      <c r="N144" s="1098" t="s">
        <v>1731</v>
      </c>
      <c r="O144" s="252" t="s">
        <v>1448</v>
      </c>
      <c r="P144" s="252">
        <v>5</v>
      </c>
      <c r="Q144" s="523">
        <v>5.36</v>
      </c>
      <c r="R144" s="451"/>
      <c r="S144" s="1426" t="s">
        <v>33</v>
      </c>
      <c r="T144" s="1414" t="s">
        <v>33</v>
      </c>
    </row>
    <row r="145" spans="1:20">
      <c r="A145" s="426">
        <v>17</v>
      </c>
      <c r="B145" s="429" t="s">
        <v>213</v>
      </c>
      <c r="C145" s="451"/>
      <c r="D145" s="451" t="s">
        <v>1736</v>
      </c>
      <c r="E145" s="252" t="s">
        <v>718</v>
      </c>
      <c r="F145" s="455" t="s">
        <v>1460</v>
      </c>
      <c r="G145" s="1164">
        <v>1999</v>
      </c>
      <c r="H145" s="477" t="s">
        <v>1446</v>
      </c>
      <c r="I145" s="477">
        <v>9</v>
      </c>
      <c r="J145" s="569">
        <v>4.9800000000000004</v>
      </c>
      <c r="K145" s="455"/>
      <c r="L145" s="570">
        <v>44446</v>
      </c>
      <c r="M145" s="570">
        <v>44446</v>
      </c>
      <c r="N145" s="1098" t="s">
        <v>1699</v>
      </c>
      <c r="O145" s="252" t="s">
        <v>1448</v>
      </c>
      <c r="P145" s="252">
        <v>4</v>
      </c>
      <c r="Q145" s="523">
        <v>5.0199999999999996</v>
      </c>
      <c r="R145" s="451"/>
      <c r="S145" s="1426" t="s">
        <v>33</v>
      </c>
      <c r="T145" s="1427">
        <v>44446</v>
      </c>
    </row>
    <row r="146" spans="1:20">
      <c r="A146" s="426">
        <v>18</v>
      </c>
      <c r="B146" s="429" t="s">
        <v>1737</v>
      </c>
      <c r="C146" s="451"/>
      <c r="D146" s="451" t="s">
        <v>1738</v>
      </c>
      <c r="E146" s="252" t="s">
        <v>718</v>
      </c>
      <c r="F146" s="455" t="s">
        <v>1460</v>
      </c>
      <c r="G146" s="1164">
        <v>1995</v>
      </c>
      <c r="H146" s="477" t="s">
        <v>1446</v>
      </c>
      <c r="I146" s="477">
        <v>9</v>
      </c>
      <c r="J146" s="569">
        <v>4.9800000000000004</v>
      </c>
      <c r="K146" s="455"/>
      <c r="L146" s="570">
        <v>44386</v>
      </c>
      <c r="M146" s="570">
        <v>44386</v>
      </c>
      <c r="N146" s="1098" t="s">
        <v>1722</v>
      </c>
      <c r="O146" s="252" t="s">
        <v>1448</v>
      </c>
      <c r="P146" s="252">
        <v>4</v>
      </c>
      <c r="Q146" s="523">
        <v>5.0199999999999996</v>
      </c>
      <c r="R146" s="451"/>
      <c r="S146" s="1426" t="s">
        <v>33</v>
      </c>
      <c r="T146" s="1427">
        <v>44386</v>
      </c>
    </row>
    <row r="147" spans="1:20">
      <c r="A147" s="426">
        <v>19</v>
      </c>
      <c r="B147" s="429" t="s">
        <v>1739</v>
      </c>
      <c r="C147" s="451"/>
      <c r="D147" s="451" t="s">
        <v>1740</v>
      </c>
      <c r="E147" s="252" t="s">
        <v>718</v>
      </c>
      <c r="F147" s="455" t="s">
        <v>1460</v>
      </c>
      <c r="G147" s="1164">
        <v>2006</v>
      </c>
      <c r="H147" s="477" t="s">
        <v>1446</v>
      </c>
      <c r="I147" s="477">
        <v>8</v>
      </c>
      <c r="J147" s="569">
        <v>4.6500000000000004</v>
      </c>
      <c r="K147" s="455"/>
      <c r="L147" s="570">
        <v>44531</v>
      </c>
      <c r="M147" s="570">
        <v>44531</v>
      </c>
      <c r="N147" s="1098" t="s">
        <v>1703</v>
      </c>
      <c r="O147" s="252" t="s">
        <v>1448</v>
      </c>
      <c r="P147" s="252">
        <v>3</v>
      </c>
      <c r="Q147" s="523">
        <v>4.68</v>
      </c>
      <c r="R147" s="451"/>
      <c r="S147" s="1426" t="s">
        <v>33</v>
      </c>
      <c r="T147" s="1427">
        <v>44562</v>
      </c>
    </row>
    <row r="148" spans="1:20" ht="30">
      <c r="A148" s="426">
        <v>20</v>
      </c>
      <c r="B148" s="429" t="s">
        <v>2218</v>
      </c>
      <c r="C148" s="451"/>
      <c r="D148" s="451" t="s">
        <v>1741</v>
      </c>
      <c r="E148" s="252" t="s">
        <v>718</v>
      </c>
      <c r="F148" s="455" t="s">
        <v>1494</v>
      </c>
      <c r="G148" s="1164">
        <v>2005</v>
      </c>
      <c r="H148" s="477" t="s">
        <v>1446</v>
      </c>
      <c r="I148" s="477">
        <v>7</v>
      </c>
      <c r="J148" s="569">
        <v>4.32</v>
      </c>
      <c r="K148" s="455"/>
      <c r="L148" s="570">
        <v>44266</v>
      </c>
      <c r="M148" s="570">
        <v>44266</v>
      </c>
      <c r="N148" s="1098" t="s">
        <v>1229</v>
      </c>
      <c r="O148" s="252" t="s">
        <v>1448</v>
      </c>
      <c r="P148" s="252">
        <v>2</v>
      </c>
      <c r="Q148" s="523">
        <v>4.34</v>
      </c>
      <c r="R148" s="451"/>
      <c r="S148" s="1426" t="s">
        <v>33</v>
      </c>
      <c r="T148" s="1427">
        <v>44266</v>
      </c>
    </row>
    <row r="149" spans="1:20" ht="30">
      <c r="A149" s="426">
        <v>21</v>
      </c>
      <c r="B149" s="429" t="s">
        <v>2219</v>
      </c>
      <c r="C149" s="451"/>
      <c r="D149" s="451" t="s">
        <v>1742</v>
      </c>
      <c r="E149" s="252" t="s">
        <v>718</v>
      </c>
      <c r="F149" s="455" t="s">
        <v>1743</v>
      </c>
      <c r="G149" s="1164">
        <v>2011</v>
      </c>
      <c r="H149" s="477" t="s">
        <v>1446</v>
      </c>
      <c r="I149" s="477">
        <v>5</v>
      </c>
      <c r="J149" s="569">
        <v>3.66</v>
      </c>
      <c r="K149" s="455"/>
      <c r="L149" s="570">
        <v>44269</v>
      </c>
      <c r="M149" s="570">
        <v>44269</v>
      </c>
      <c r="N149" s="1098" t="s">
        <v>1744</v>
      </c>
      <c r="O149" s="252" t="s">
        <v>1448</v>
      </c>
      <c r="P149" s="252">
        <v>1</v>
      </c>
      <c r="Q149" s="523">
        <v>4</v>
      </c>
      <c r="R149" s="451"/>
      <c r="S149" s="1426" t="s">
        <v>33</v>
      </c>
      <c r="T149" s="1427">
        <v>44256</v>
      </c>
    </row>
    <row r="150" spans="1:20">
      <c r="A150" s="426">
        <v>22</v>
      </c>
      <c r="B150" s="520" t="s">
        <v>2373</v>
      </c>
      <c r="C150" s="147"/>
      <c r="D150" s="147" t="s">
        <v>2374</v>
      </c>
      <c r="E150" s="1181" t="s">
        <v>718</v>
      </c>
      <c r="F150" s="1182">
        <v>40736</v>
      </c>
      <c r="G150" s="1180" t="s">
        <v>2375</v>
      </c>
      <c r="H150" s="1183" t="s">
        <v>1446</v>
      </c>
      <c r="I150" s="145">
        <v>3</v>
      </c>
      <c r="J150" s="1184">
        <v>3</v>
      </c>
      <c r="K150" s="127"/>
      <c r="L150" s="1185">
        <v>44287</v>
      </c>
      <c r="M150" s="1185">
        <v>44287</v>
      </c>
      <c r="N150" s="1098"/>
      <c r="O150" s="252" t="s">
        <v>1448</v>
      </c>
      <c r="P150" s="252">
        <v>1</v>
      </c>
      <c r="Q150" s="523">
        <v>4</v>
      </c>
      <c r="R150" s="451"/>
      <c r="S150" s="1426" t="s">
        <v>33</v>
      </c>
      <c r="T150" s="1413" t="s">
        <v>33</v>
      </c>
    </row>
    <row r="151" spans="1:20">
      <c r="A151" s="426">
        <v>23</v>
      </c>
      <c r="B151" s="520" t="s">
        <v>1681</v>
      </c>
      <c r="C151" s="147"/>
      <c r="D151" s="147" t="s">
        <v>2376</v>
      </c>
      <c r="E151" s="1181" t="s">
        <v>718</v>
      </c>
      <c r="F151" s="1077" t="s">
        <v>2377</v>
      </c>
      <c r="G151" s="1180" t="s">
        <v>2375</v>
      </c>
      <c r="H151" s="1186" t="s">
        <v>1446</v>
      </c>
      <c r="I151" s="73">
        <v>3</v>
      </c>
      <c r="J151" s="1187">
        <v>3</v>
      </c>
      <c r="K151" s="1077"/>
      <c r="L151" s="1188">
        <v>44287</v>
      </c>
      <c r="M151" s="1188">
        <v>44287</v>
      </c>
      <c r="N151" s="1098"/>
      <c r="O151" s="252" t="s">
        <v>1448</v>
      </c>
      <c r="P151" s="252">
        <v>1</v>
      </c>
      <c r="Q151" s="523">
        <v>4</v>
      </c>
      <c r="R151" s="451"/>
      <c r="S151" s="1426" t="s">
        <v>33</v>
      </c>
      <c r="T151" s="1413" t="s">
        <v>33</v>
      </c>
    </row>
    <row r="152" spans="1:20">
      <c r="A152" s="426">
        <v>24</v>
      </c>
      <c r="B152" s="520" t="s">
        <v>117</v>
      </c>
      <c r="C152" s="147" t="s">
        <v>2378</v>
      </c>
      <c r="D152" s="1189"/>
      <c r="E152" s="1181" t="s">
        <v>718</v>
      </c>
      <c r="F152" s="1077" t="s">
        <v>2379</v>
      </c>
      <c r="G152" s="1180" t="s">
        <v>2375</v>
      </c>
      <c r="H152" s="1186" t="s">
        <v>1446</v>
      </c>
      <c r="I152" s="73">
        <v>3</v>
      </c>
      <c r="J152" s="1187">
        <v>3</v>
      </c>
      <c r="K152" s="1077"/>
      <c r="L152" s="1188">
        <v>44287</v>
      </c>
      <c r="M152" s="1188">
        <v>44287</v>
      </c>
      <c r="N152" s="1098"/>
      <c r="O152" s="252" t="s">
        <v>1448</v>
      </c>
      <c r="P152" s="252">
        <v>1</v>
      </c>
      <c r="Q152" s="523">
        <v>4</v>
      </c>
      <c r="R152" s="451"/>
      <c r="S152" s="1426" t="s">
        <v>33</v>
      </c>
      <c r="T152" s="1413" t="s">
        <v>33</v>
      </c>
    </row>
    <row r="153" spans="1:20" ht="25.5" customHeight="1">
      <c r="A153" s="1626" t="s">
        <v>1495</v>
      </c>
      <c r="B153" s="1627"/>
      <c r="C153" s="1628"/>
      <c r="D153" s="451"/>
      <c r="E153" s="252"/>
      <c r="F153" s="455"/>
      <c r="G153" s="1106"/>
      <c r="H153" s="252"/>
      <c r="I153" s="477"/>
      <c r="J153" s="569"/>
      <c r="K153" s="455"/>
      <c r="L153" s="570"/>
      <c r="M153" s="570"/>
      <c r="N153" s="1132"/>
      <c r="O153" s="451"/>
      <c r="P153" s="451"/>
      <c r="Q153" s="456"/>
      <c r="R153" s="452"/>
      <c r="S153" s="1395"/>
      <c r="T153" s="1398"/>
    </row>
    <row r="154" spans="1:20">
      <c r="A154" s="426">
        <v>1</v>
      </c>
      <c r="B154" s="428" t="s">
        <v>1745</v>
      </c>
      <c r="C154" s="568"/>
      <c r="D154" s="568" t="s">
        <v>1746</v>
      </c>
      <c r="E154" s="252" t="s">
        <v>718</v>
      </c>
      <c r="F154" s="455" t="s">
        <v>1747</v>
      </c>
      <c r="G154" s="1164">
        <v>1995</v>
      </c>
      <c r="H154" s="855" t="s">
        <v>1500</v>
      </c>
      <c r="I154" s="477">
        <v>10</v>
      </c>
      <c r="J154" s="438">
        <v>4.8899999999999997</v>
      </c>
      <c r="K154" s="522"/>
      <c r="L154" s="570">
        <v>44621</v>
      </c>
      <c r="M154" s="570">
        <v>44621</v>
      </c>
      <c r="N154" s="1098" t="s">
        <v>1731</v>
      </c>
      <c r="O154" s="252" t="s">
        <v>1501</v>
      </c>
      <c r="P154" s="252">
        <v>9</v>
      </c>
      <c r="Q154" s="523">
        <v>4.9800000000000004</v>
      </c>
      <c r="R154" s="452"/>
      <c r="S154" s="1426" t="s">
        <v>33</v>
      </c>
      <c r="T154" s="1427">
        <v>44621</v>
      </c>
    </row>
    <row r="155" spans="1:20">
      <c r="A155" s="426">
        <v>2</v>
      </c>
      <c r="B155" s="428" t="s">
        <v>1475</v>
      </c>
      <c r="C155" s="568"/>
      <c r="D155" s="568" t="s">
        <v>1748</v>
      </c>
      <c r="E155" s="252" t="s">
        <v>718</v>
      </c>
      <c r="F155" s="455" t="s">
        <v>1747</v>
      </c>
      <c r="G155" s="1164">
        <v>1995</v>
      </c>
      <c r="H155" s="855" t="s">
        <v>1500</v>
      </c>
      <c r="I155" s="477">
        <v>10</v>
      </c>
      <c r="J155" s="438">
        <v>4.8899999999999997</v>
      </c>
      <c r="K155" s="522"/>
      <c r="L155" s="570">
        <v>45017</v>
      </c>
      <c r="M155" s="570">
        <v>45017</v>
      </c>
      <c r="N155" s="1098" t="s">
        <v>1731</v>
      </c>
      <c r="O155" s="252" t="s">
        <v>1501</v>
      </c>
      <c r="P155" s="252">
        <v>9</v>
      </c>
      <c r="Q155" s="523">
        <v>4.9800000000000004</v>
      </c>
      <c r="R155" s="452"/>
      <c r="S155" s="1426" t="s">
        <v>33</v>
      </c>
      <c r="T155" s="1427">
        <v>45017</v>
      </c>
    </row>
    <row r="156" spans="1:20">
      <c r="A156" s="426">
        <v>3</v>
      </c>
      <c r="B156" s="428" t="s">
        <v>1749</v>
      </c>
      <c r="C156" s="568"/>
      <c r="D156" s="568" t="s">
        <v>1750</v>
      </c>
      <c r="E156" s="252" t="s">
        <v>718</v>
      </c>
      <c r="F156" s="455" t="s">
        <v>1747</v>
      </c>
      <c r="G156" s="1164">
        <v>1999</v>
      </c>
      <c r="H156" s="855" t="s">
        <v>1500</v>
      </c>
      <c r="I156" s="477">
        <v>8</v>
      </c>
      <c r="J156" s="436">
        <v>4.2699999999999996</v>
      </c>
      <c r="K156" s="451"/>
      <c r="L156" s="570">
        <v>44256</v>
      </c>
      <c r="M156" s="570">
        <v>44256</v>
      </c>
      <c r="N156" s="1098" t="s">
        <v>1699</v>
      </c>
      <c r="O156" s="252" t="s">
        <v>1501</v>
      </c>
      <c r="P156" s="252">
        <v>7</v>
      </c>
      <c r="Q156" s="523">
        <v>4.32</v>
      </c>
      <c r="R156" s="451"/>
      <c r="S156" s="1426" t="s">
        <v>33</v>
      </c>
      <c r="T156" s="1427">
        <v>44256</v>
      </c>
    </row>
    <row r="157" spans="1:20">
      <c r="A157" s="426">
        <v>4</v>
      </c>
      <c r="B157" s="428" t="s">
        <v>1751</v>
      </c>
      <c r="C157" s="568"/>
      <c r="D157" s="568" t="s">
        <v>1752</v>
      </c>
      <c r="E157" s="252" t="s">
        <v>718</v>
      </c>
      <c r="F157" s="455" t="s">
        <v>1684</v>
      </c>
      <c r="G157" s="1164">
        <v>2005</v>
      </c>
      <c r="H157" s="855" t="s">
        <v>1500</v>
      </c>
      <c r="I157" s="477">
        <v>6</v>
      </c>
      <c r="J157" s="436">
        <v>3.65</v>
      </c>
      <c r="K157" s="522"/>
      <c r="L157" s="570">
        <v>44256</v>
      </c>
      <c r="M157" s="570">
        <v>44256</v>
      </c>
      <c r="N157" s="1098" t="s">
        <v>1229</v>
      </c>
      <c r="O157" s="252" t="s">
        <v>1501</v>
      </c>
      <c r="P157" s="252">
        <v>5</v>
      </c>
      <c r="Q157" s="523">
        <v>3.66</v>
      </c>
      <c r="R157" s="452"/>
      <c r="S157" s="1426" t="s">
        <v>33</v>
      </c>
      <c r="T157" s="1427">
        <v>44256</v>
      </c>
    </row>
    <row r="158" spans="1:20">
      <c r="A158" s="426">
        <v>5</v>
      </c>
      <c r="B158" s="428" t="s">
        <v>1753</v>
      </c>
      <c r="C158" s="568"/>
      <c r="D158" s="568" t="s">
        <v>1754</v>
      </c>
      <c r="E158" s="252" t="s">
        <v>718</v>
      </c>
      <c r="F158" s="455" t="s">
        <v>1747</v>
      </c>
      <c r="G158" s="1164">
        <v>1996</v>
      </c>
      <c r="H158" s="855" t="s">
        <v>1500</v>
      </c>
      <c r="I158" s="477">
        <v>9</v>
      </c>
      <c r="J158" s="438">
        <v>4.58</v>
      </c>
      <c r="K158" s="451"/>
      <c r="L158" s="570">
        <v>44652</v>
      </c>
      <c r="M158" s="570">
        <v>44652</v>
      </c>
      <c r="N158" s="1098" t="s">
        <v>1706</v>
      </c>
      <c r="O158" s="252" t="s">
        <v>1501</v>
      </c>
      <c r="P158" s="252">
        <v>8</v>
      </c>
      <c r="Q158" s="523">
        <v>4.6500000000000004</v>
      </c>
      <c r="R158" s="451"/>
      <c r="S158" s="1426" t="s">
        <v>33</v>
      </c>
      <c r="T158" s="1427">
        <v>44652</v>
      </c>
    </row>
    <row r="159" spans="1:20">
      <c r="A159" s="426">
        <v>6</v>
      </c>
      <c r="B159" s="428" t="s">
        <v>1755</v>
      </c>
      <c r="C159" s="568"/>
      <c r="D159" s="568" t="s">
        <v>1756</v>
      </c>
      <c r="E159" s="252" t="s">
        <v>718</v>
      </c>
      <c r="F159" s="455" t="s">
        <v>1747</v>
      </c>
      <c r="G159" s="1164">
        <v>2004</v>
      </c>
      <c r="H159" s="855" t="s">
        <v>1500</v>
      </c>
      <c r="I159" s="477">
        <v>6</v>
      </c>
      <c r="J159" s="436">
        <v>3.65</v>
      </c>
      <c r="K159" s="451"/>
      <c r="L159" s="570">
        <v>44256</v>
      </c>
      <c r="M159" s="570">
        <v>44256</v>
      </c>
      <c r="N159" s="1098" t="s">
        <v>458</v>
      </c>
      <c r="O159" s="252" t="s">
        <v>1501</v>
      </c>
      <c r="P159" s="252">
        <v>5</v>
      </c>
      <c r="Q159" s="529">
        <v>3.66</v>
      </c>
      <c r="R159" s="451"/>
      <c r="S159" s="1426" t="s">
        <v>33</v>
      </c>
      <c r="T159" s="1427">
        <v>44256</v>
      </c>
    </row>
    <row r="160" spans="1:20">
      <c r="A160" s="426">
        <v>7</v>
      </c>
      <c r="B160" s="428" t="s">
        <v>1757</v>
      </c>
      <c r="C160" s="568"/>
      <c r="D160" s="568" t="s">
        <v>1758</v>
      </c>
      <c r="E160" s="252" t="s">
        <v>718</v>
      </c>
      <c r="F160" s="455" t="s">
        <v>1747</v>
      </c>
      <c r="G160" s="1164">
        <v>2005</v>
      </c>
      <c r="H160" s="855" t="s">
        <v>1500</v>
      </c>
      <c r="I160" s="477">
        <v>7</v>
      </c>
      <c r="J160" s="436">
        <v>3.96</v>
      </c>
      <c r="K160" s="455"/>
      <c r="L160" s="570">
        <v>44256</v>
      </c>
      <c r="M160" s="570">
        <v>44256</v>
      </c>
      <c r="N160" s="1098" t="s">
        <v>1229</v>
      </c>
      <c r="O160" s="252" t="s">
        <v>1501</v>
      </c>
      <c r="P160" s="252">
        <v>6</v>
      </c>
      <c r="Q160" s="523">
        <v>3.99</v>
      </c>
      <c r="R160" s="455"/>
      <c r="S160" s="1426" t="s">
        <v>33</v>
      </c>
      <c r="T160" s="1427">
        <v>44256</v>
      </c>
    </row>
    <row r="161" spans="1:31" s="830" customFormat="1">
      <c r="A161" s="426">
        <v>8</v>
      </c>
      <c r="B161" s="428" t="s">
        <v>1759</v>
      </c>
      <c r="C161" s="451"/>
      <c r="D161" s="568" t="s">
        <v>1760</v>
      </c>
      <c r="E161" s="252" t="s">
        <v>718</v>
      </c>
      <c r="F161" s="455" t="s">
        <v>1747</v>
      </c>
      <c r="G161" s="1488">
        <v>1993</v>
      </c>
      <c r="H161" s="855" t="s">
        <v>1500</v>
      </c>
      <c r="I161" s="477">
        <v>10</v>
      </c>
      <c r="J161" s="436">
        <v>4.8899999999999997</v>
      </c>
      <c r="K161" s="455"/>
      <c r="L161" s="570" t="s">
        <v>207</v>
      </c>
      <c r="M161" s="570" t="s">
        <v>207</v>
      </c>
      <c r="N161" s="451" t="s">
        <v>1718</v>
      </c>
      <c r="O161" s="252" t="s">
        <v>1501</v>
      </c>
      <c r="P161" s="252">
        <v>9</v>
      </c>
      <c r="Q161" s="523">
        <v>4.9800000000000004</v>
      </c>
      <c r="R161" s="451"/>
      <c r="S161" s="1426" t="s">
        <v>33</v>
      </c>
      <c r="T161" s="1427">
        <v>45108</v>
      </c>
    </row>
    <row r="162" spans="1:31" s="830" customFormat="1">
      <c r="A162" s="426">
        <v>9</v>
      </c>
      <c r="B162" s="428" t="s">
        <v>1761</v>
      </c>
      <c r="C162" s="451"/>
      <c r="D162" s="568" t="s">
        <v>1762</v>
      </c>
      <c r="E162" s="252" t="s">
        <v>718</v>
      </c>
      <c r="F162" s="455" t="s">
        <v>1763</v>
      </c>
      <c r="G162" s="1488">
        <v>1993</v>
      </c>
      <c r="H162" s="855" t="s">
        <v>1500</v>
      </c>
      <c r="I162" s="477">
        <v>10</v>
      </c>
      <c r="J162" s="436">
        <v>4.8899999999999997</v>
      </c>
      <c r="K162" s="455"/>
      <c r="L162" s="570" t="s">
        <v>207</v>
      </c>
      <c r="M162" s="570" t="s">
        <v>207</v>
      </c>
      <c r="N162" s="451" t="s">
        <v>1718</v>
      </c>
      <c r="O162" s="252" t="s">
        <v>1501</v>
      </c>
      <c r="P162" s="252">
        <v>9</v>
      </c>
      <c r="Q162" s="523">
        <v>4.9800000000000004</v>
      </c>
      <c r="R162" s="451"/>
      <c r="S162" s="1426" t="s">
        <v>33</v>
      </c>
      <c r="T162" s="1427">
        <v>45108</v>
      </c>
    </row>
    <row r="163" spans="1:31">
      <c r="A163" s="426">
        <v>10</v>
      </c>
      <c r="B163" s="429" t="s">
        <v>1764</v>
      </c>
      <c r="C163" s="456"/>
      <c r="D163" s="451" t="s">
        <v>1765</v>
      </c>
      <c r="E163" s="252" t="s">
        <v>718</v>
      </c>
      <c r="F163" s="455" t="s">
        <v>1747</v>
      </c>
      <c r="G163" s="1164">
        <v>1999</v>
      </c>
      <c r="H163" s="477" t="s">
        <v>1500</v>
      </c>
      <c r="I163" s="477">
        <v>8</v>
      </c>
      <c r="J163" s="569">
        <v>4.2699999999999996</v>
      </c>
      <c r="K163" s="455"/>
      <c r="L163" s="570">
        <v>44013</v>
      </c>
      <c r="M163" s="570">
        <v>44013</v>
      </c>
      <c r="N163" s="1098" t="s">
        <v>1699</v>
      </c>
      <c r="O163" s="252" t="s">
        <v>1501</v>
      </c>
      <c r="P163" s="252">
        <v>7</v>
      </c>
      <c r="Q163" s="529">
        <v>4.32</v>
      </c>
      <c r="R163" s="455"/>
      <c r="S163" s="1426" t="s">
        <v>33</v>
      </c>
      <c r="T163" s="1427">
        <v>44013</v>
      </c>
    </row>
    <row r="164" spans="1:31">
      <c r="A164" s="426">
        <v>11</v>
      </c>
      <c r="B164" s="429" t="s">
        <v>1766</v>
      </c>
      <c r="C164" s="456"/>
      <c r="D164" s="451" t="s">
        <v>1767</v>
      </c>
      <c r="E164" s="252" t="s">
        <v>718</v>
      </c>
      <c r="F164" s="455" t="s">
        <v>1768</v>
      </c>
      <c r="G164" s="1165">
        <v>2003</v>
      </c>
      <c r="H164" s="477" t="s">
        <v>1500</v>
      </c>
      <c r="I164" s="477">
        <v>6</v>
      </c>
      <c r="J164" s="569">
        <v>3.65</v>
      </c>
      <c r="K164" s="455"/>
      <c r="L164" s="570">
        <v>44020</v>
      </c>
      <c r="M164" s="570">
        <v>44020</v>
      </c>
      <c r="N164" s="1098" t="s">
        <v>1722</v>
      </c>
      <c r="O164" s="252" t="s">
        <v>1501</v>
      </c>
      <c r="P164" s="252">
        <v>5</v>
      </c>
      <c r="Q164" s="523">
        <v>3.66</v>
      </c>
      <c r="R164" s="451"/>
      <c r="S164" s="1426" t="s">
        <v>33</v>
      </c>
      <c r="T164" s="1427">
        <v>44020</v>
      </c>
    </row>
    <row r="165" spans="1:31">
      <c r="A165" s="426">
        <v>12</v>
      </c>
      <c r="B165" s="429" t="s">
        <v>1769</v>
      </c>
      <c r="C165" s="456"/>
      <c r="D165" s="451" t="s">
        <v>1770</v>
      </c>
      <c r="E165" s="252" t="s">
        <v>718</v>
      </c>
      <c r="F165" s="455" t="s">
        <v>1771</v>
      </c>
      <c r="G165" s="1164">
        <v>2009</v>
      </c>
      <c r="H165" s="477" t="s">
        <v>1500</v>
      </c>
      <c r="I165" s="477">
        <v>6</v>
      </c>
      <c r="J165" s="569">
        <v>3.65</v>
      </c>
      <c r="K165" s="455"/>
      <c r="L165" s="570">
        <v>44986</v>
      </c>
      <c r="M165" s="570">
        <v>44986</v>
      </c>
      <c r="N165" s="1098" t="s">
        <v>1712</v>
      </c>
      <c r="O165" s="252" t="s">
        <v>1501</v>
      </c>
      <c r="P165" s="252">
        <v>5</v>
      </c>
      <c r="Q165" s="529">
        <v>3.66</v>
      </c>
      <c r="R165" s="455"/>
      <c r="S165" s="1426" t="s">
        <v>33</v>
      </c>
      <c r="T165" s="1427">
        <v>44986</v>
      </c>
    </row>
    <row r="166" spans="1:31">
      <c r="A166" s="426">
        <v>13</v>
      </c>
      <c r="B166" s="1258" t="s">
        <v>2419</v>
      </c>
      <c r="C166" s="1259"/>
      <c r="D166" s="1259" t="s">
        <v>2420</v>
      </c>
      <c r="E166" s="1260" t="s">
        <v>718</v>
      </c>
      <c r="F166" s="1261" t="s">
        <v>1958</v>
      </c>
      <c r="G166" s="1262">
        <v>45108</v>
      </c>
      <c r="H166" s="1223" t="s">
        <v>1501</v>
      </c>
      <c r="I166" s="69">
        <v>1</v>
      </c>
      <c r="J166" s="1263">
        <v>2.34</v>
      </c>
      <c r="K166" s="1261"/>
      <c r="L166" s="1264">
        <v>45139</v>
      </c>
      <c r="M166" s="1264">
        <v>45139</v>
      </c>
      <c r="N166" s="1098"/>
      <c r="O166" s="252"/>
      <c r="P166" s="252"/>
      <c r="Q166" s="529"/>
      <c r="R166" s="455"/>
      <c r="S166" s="1426"/>
      <c r="T166" s="1427" t="s">
        <v>2507</v>
      </c>
    </row>
    <row r="167" spans="1:31">
      <c r="A167" s="426">
        <v>14</v>
      </c>
      <c r="B167" s="1265" t="s">
        <v>2421</v>
      </c>
      <c r="C167" s="1244"/>
      <c r="D167" s="1244" t="s">
        <v>2422</v>
      </c>
      <c r="E167" s="1245" t="s">
        <v>718</v>
      </c>
      <c r="F167" s="1261" t="s">
        <v>1219</v>
      </c>
      <c r="G167" s="1266">
        <v>45170</v>
      </c>
      <c r="H167" s="1223" t="s">
        <v>1501</v>
      </c>
      <c r="I167" s="69">
        <v>1</v>
      </c>
      <c r="J167" s="1263">
        <v>2.34</v>
      </c>
      <c r="K167" s="1261"/>
      <c r="L167" s="1267">
        <v>44935</v>
      </c>
      <c r="M167" s="1268">
        <v>45170</v>
      </c>
      <c r="N167" s="1098"/>
      <c r="O167" s="252"/>
      <c r="P167" s="252"/>
      <c r="Q167" s="529"/>
      <c r="R167" s="455"/>
      <c r="S167" s="1426"/>
      <c r="T167" s="1427" t="s">
        <v>2507</v>
      </c>
    </row>
    <row r="168" spans="1:31">
      <c r="A168" s="426">
        <v>15</v>
      </c>
      <c r="B168" s="1258" t="s">
        <v>2423</v>
      </c>
      <c r="C168" s="1269"/>
      <c r="D168" s="1269" t="s">
        <v>2424</v>
      </c>
      <c r="E168" s="1245" t="s">
        <v>718</v>
      </c>
      <c r="F168" s="1261" t="s">
        <v>2425</v>
      </c>
      <c r="G168" s="1266"/>
      <c r="H168" s="69" t="s">
        <v>1501</v>
      </c>
      <c r="I168" s="69">
        <v>1</v>
      </c>
      <c r="J168" s="1270">
        <v>2.34</v>
      </c>
      <c r="K168" s="1261"/>
      <c r="L168" s="1271"/>
      <c r="M168" s="1271"/>
      <c r="N168" s="1098"/>
      <c r="O168" s="252"/>
      <c r="P168" s="252"/>
      <c r="Q168" s="529"/>
      <c r="R168" s="455"/>
      <c r="S168" s="1426"/>
      <c r="T168" s="1427" t="s">
        <v>2507</v>
      </c>
    </row>
    <row r="169" spans="1:31" ht="35.25" customHeight="1">
      <c r="A169" s="1611" t="s">
        <v>1772</v>
      </c>
      <c r="B169" s="1612"/>
      <c r="C169" s="512"/>
      <c r="D169" s="571"/>
      <c r="E169" s="850"/>
      <c r="F169" s="571"/>
      <c r="G169" s="1112"/>
      <c r="H169" s="430"/>
      <c r="I169" s="430"/>
      <c r="J169" s="431"/>
      <c r="K169" s="490"/>
      <c r="L169" s="432"/>
      <c r="M169" s="432"/>
      <c r="N169" s="1137"/>
      <c r="O169" s="430"/>
      <c r="P169" s="431"/>
      <c r="Q169" s="490"/>
      <c r="R169" s="517"/>
      <c r="S169" s="1428"/>
      <c r="T169" s="1418"/>
    </row>
    <row r="170" spans="1:31" ht="37.5" customHeight="1">
      <c r="A170" s="1626" t="s">
        <v>1441</v>
      </c>
      <c r="B170" s="1627"/>
      <c r="C170" s="1628"/>
      <c r="D170" s="571"/>
      <c r="E170" s="850"/>
      <c r="F170" s="571"/>
      <c r="G170" s="1112"/>
      <c r="H170" s="430"/>
      <c r="I170" s="430"/>
      <c r="J170" s="431"/>
      <c r="K170" s="490"/>
      <c r="L170" s="432"/>
      <c r="M170" s="432"/>
      <c r="N170" s="1137"/>
      <c r="O170" s="430"/>
      <c r="P170" s="431"/>
      <c r="Q170" s="490"/>
      <c r="R170" s="517"/>
      <c r="S170" s="1428"/>
      <c r="T170" s="1418"/>
      <c r="U170" s="854"/>
      <c r="V170" s="854"/>
      <c r="W170" s="854"/>
      <c r="X170" s="854"/>
      <c r="Y170" s="854"/>
      <c r="Z170" s="854"/>
      <c r="AA170" s="854"/>
      <c r="AB170" s="854"/>
      <c r="AC170" s="854"/>
      <c r="AD170" s="854"/>
    </row>
    <row r="171" spans="1:31">
      <c r="A171" s="427">
        <v>1</v>
      </c>
      <c r="B171" s="572" t="s">
        <v>1773</v>
      </c>
      <c r="C171" s="573">
        <v>1973</v>
      </c>
      <c r="D171" s="574"/>
      <c r="E171" s="575" t="s">
        <v>718</v>
      </c>
      <c r="F171" s="576">
        <v>37539</v>
      </c>
      <c r="G171" s="1166" t="s">
        <v>1774</v>
      </c>
      <c r="H171" s="577" t="s">
        <v>1446</v>
      </c>
      <c r="I171" s="578">
        <v>9</v>
      </c>
      <c r="J171" s="579">
        <v>4.9800000000000004</v>
      </c>
      <c r="K171" s="579"/>
      <c r="L171" s="573"/>
      <c r="M171" s="580" t="s">
        <v>288</v>
      </c>
      <c r="N171" s="1138" t="s">
        <v>607</v>
      </c>
      <c r="O171" s="582" t="s">
        <v>1448</v>
      </c>
      <c r="P171" s="581" t="s">
        <v>40</v>
      </c>
      <c r="Q171" s="583" t="s">
        <v>452</v>
      </c>
      <c r="R171" s="583"/>
      <c r="S171" s="1426" t="s">
        <v>33</v>
      </c>
      <c r="T171" s="1429" t="s">
        <v>1775</v>
      </c>
    </row>
    <row r="172" spans="1:31">
      <c r="A172" s="427">
        <v>2</v>
      </c>
      <c r="B172" s="572" t="s">
        <v>1776</v>
      </c>
      <c r="C172" s="573"/>
      <c r="D172" s="574">
        <v>1969</v>
      </c>
      <c r="E172" s="575" t="s">
        <v>718</v>
      </c>
      <c r="F172" s="576">
        <v>37001</v>
      </c>
      <c r="G172" s="1166" t="s">
        <v>1777</v>
      </c>
      <c r="H172" s="577" t="s">
        <v>1446</v>
      </c>
      <c r="I172" s="578">
        <v>9</v>
      </c>
      <c r="J172" s="579">
        <v>4.9800000000000004</v>
      </c>
      <c r="K172" s="579"/>
      <c r="L172" s="573"/>
      <c r="M172" s="580" t="s">
        <v>288</v>
      </c>
      <c r="N172" s="1138" t="s">
        <v>607</v>
      </c>
      <c r="O172" s="582" t="s">
        <v>1448</v>
      </c>
      <c r="P172" s="581" t="s">
        <v>40</v>
      </c>
      <c r="Q172" s="583" t="s">
        <v>452</v>
      </c>
      <c r="R172" s="583"/>
      <c r="S172" s="1426" t="s">
        <v>33</v>
      </c>
      <c r="T172" s="1429" t="s">
        <v>1775</v>
      </c>
      <c r="AE172" s="854"/>
    </row>
    <row r="173" spans="1:31">
      <c r="A173" s="427">
        <v>3</v>
      </c>
      <c r="B173" s="572" t="s">
        <v>1778</v>
      </c>
      <c r="C173" s="573"/>
      <c r="D173" s="574">
        <v>1973</v>
      </c>
      <c r="E173" s="575" t="s">
        <v>718</v>
      </c>
      <c r="F173" s="576">
        <v>39738</v>
      </c>
      <c r="G173" s="1166" t="s">
        <v>1779</v>
      </c>
      <c r="H173" s="577" t="s">
        <v>1446</v>
      </c>
      <c r="I173" s="578">
        <v>9</v>
      </c>
      <c r="J173" s="579">
        <v>4.9800000000000004</v>
      </c>
      <c r="K173" s="579"/>
      <c r="L173" s="573"/>
      <c r="M173" s="584" t="s">
        <v>1780</v>
      </c>
      <c r="N173" s="1138" t="s">
        <v>607</v>
      </c>
      <c r="O173" s="582" t="s">
        <v>1448</v>
      </c>
      <c r="P173" s="569">
        <v>4</v>
      </c>
      <c r="Q173" s="482" t="s">
        <v>452</v>
      </c>
      <c r="R173" s="482"/>
      <c r="S173" s="1426" t="s">
        <v>33</v>
      </c>
      <c r="T173" s="1429" t="s">
        <v>1775</v>
      </c>
    </row>
    <row r="174" spans="1:31">
      <c r="A174" s="427">
        <v>4</v>
      </c>
      <c r="B174" s="572" t="s">
        <v>1781</v>
      </c>
      <c r="C174" s="573"/>
      <c r="D174" s="574">
        <v>1972</v>
      </c>
      <c r="E174" s="575" t="s">
        <v>718</v>
      </c>
      <c r="F174" s="576">
        <v>39385</v>
      </c>
      <c r="G174" s="1166" t="s">
        <v>1782</v>
      </c>
      <c r="H174" s="577" t="s">
        <v>1446</v>
      </c>
      <c r="I174" s="578">
        <v>9</v>
      </c>
      <c r="J174" s="579">
        <v>4.9800000000000004</v>
      </c>
      <c r="K174" s="579"/>
      <c r="L174" s="585"/>
      <c r="M174" s="580" t="s">
        <v>211</v>
      </c>
      <c r="N174" s="1138" t="s">
        <v>607</v>
      </c>
      <c r="O174" s="582" t="s">
        <v>1448</v>
      </c>
      <c r="P174" s="581" t="s">
        <v>47</v>
      </c>
      <c r="Q174" s="583" t="s">
        <v>678</v>
      </c>
      <c r="R174" s="583"/>
      <c r="S174" s="1426" t="s">
        <v>33</v>
      </c>
      <c r="T174" s="1429" t="s">
        <v>1783</v>
      </c>
    </row>
    <row r="175" spans="1:31">
      <c r="A175" s="427">
        <v>5</v>
      </c>
      <c r="B175" s="572" t="s">
        <v>1784</v>
      </c>
      <c r="C175" s="573">
        <v>1973</v>
      </c>
      <c r="D175" s="574"/>
      <c r="E175" s="575" t="s">
        <v>718</v>
      </c>
      <c r="F175" s="576">
        <v>39086</v>
      </c>
      <c r="G175" s="1166" t="s">
        <v>1785</v>
      </c>
      <c r="H175" s="577" t="s">
        <v>1446</v>
      </c>
      <c r="I175" s="578">
        <v>9</v>
      </c>
      <c r="J175" s="579">
        <v>4.9800000000000004</v>
      </c>
      <c r="K175" s="579"/>
      <c r="L175" s="573"/>
      <c r="M175" s="580" t="s">
        <v>955</v>
      </c>
      <c r="N175" s="1138" t="s">
        <v>1786</v>
      </c>
      <c r="O175" s="582" t="s">
        <v>1448</v>
      </c>
      <c r="P175" s="569">
        <v>4</v>
      </c>
      <c r="Q175" s="482" t="s">
        <v>452</v>
      </c>
      <c r="R175" s="482"/>
      <c r="S175" s="1426" t="s">
        <v>33</v>
      </c>
      <c r="T175" s="1429" t="s">
        <v>1783</v>
      </c>
    </row>
    <row r="176" spans="1:31">
      <c r="A176" s="427">
        <v>6</v>
      </c>
      <c r="B176" s="433" t="s">
        <v>1787</v>
      </c>
      <c r="C176" s="586"/>
      <c r="D176" s="587">
        <v>1976</v>
      </c>
      <c r="E176" s="588" t="s">
        <v>718</v>
      </c>
      <c r="F176" s="589">
        <v>39086</v>
      </c>
      <c r="G176" s="1166" t="s">
        <v>1788</v>
      </c>
      <c r="H176" s="590" t="s">
        <v>1446</v>
      </c>
      <c r="I176" s="591">
        <v>8</v>
      </c>
      <c r="J176" s="592">
        <v>4.6500000000000004</v>
      </c>
      <c r="K176" s="592"/>
      <c r="L176" s="586"/>
      <c r="M176" s="593" t="s">
        <v>270</v>
      </c>
      <c r="N176" s="1138" t="s">
        <v>1786</v>
      </c>
      <c r="O176" s="582" t="s">
        <v>1448</v>
      </c>
      <c r="P176" s="569">
        <v>3</v>
      </c>
      <c r="Q176" s="482" t="s">
        <v>508</v>
      </c>
      <c r="R176" s="482"/>
      <c r="S176" s="1426" t="s">
        <v>33</v>
      </c>
      <c r="T176" s="1429" t="s">
        <v>1789</v>
      </c>
    </row>
    <row r="177" spans="1:31">
      <c r="A177" s="427">
        <v>7</v>
      </c>
      <c r="B177" s="433" t="s">
        <v>1790</v>
      </c>
      <c r="C177" s="586"/>
      <c r="D177" s="587">
        <v>1979</v>
      </c>
      <c r="E177" s="588" t="s">
        <v>718</v>
      </c>
      <c r="F177" s="594" t="s">
        <v>1791</v>
      </c>
      <c r="G177" s="1166" t="s">
        <v>1792</v>
      </c>
      <c r="H177" s="590" t="s">
        <v>1446</v>
      </c>
      <c r="I177" s="595">
        <v>7</v>
      </c>
      <c r="J177" s="596">
        <v>4.32</v>
      </c>
      <c r="K177" s="596"/>
      <c r="L177" s="586"/>
      <c r="M177" s="597" t="s">
        <v>275</v>
      </c>
      <c r="N177" s="1138" t="s">
        <v>607</v>
      </c>
      <c r="O177" s="582" t="s">
        <v>1448</v>
      </c>
      <c r="P177" s="581" t="s">
        <v>71</v>
      </c>
      <c r="Q177" s="482" t="s">
        <v>475</v>
      </c>
      <c r="R177" s="583"/>
      <c r="S177" s="1426" t="s">
        <v>33</v>
      </c>
      <c r="T177" s="1429" t="s">
        <v>416</v>
      </c>
    </row>
    <row r="178" spans="1:31" s="854" customFormat="1">
      <c r="A178" s="427">
        <v>8</v>
      </c>
      <c r="B178" s="433" t="s">
        <v>1793</v>
      </c>
      <c r="C178" s="586"/>
      <c r="D178" s="587">
        <v>1979</v>
      </c>
      <c r="E178" s="588" t="s">
        <v>718</v>
      </c>
      <c r="F178" s="589">
        <v>39086</v>
      </c>
      <c r="G178" s="1166" t="s">
        <v>1792</v>
      </c>
      <c r="H178" s="590" t="s">
        <v>1446</v>
      </c>
      <c r="I178" s="595">
        <v>6</v>
      </c>
      <c r="J178" s="596">
        <v>3.99</v>
      </c>
      <c r="K178" s="596"/>
      <c r="L178" s="586"/>
      <c r="M178" s="593" t="s">
        <v>861</v>
      </c>
      <c r="N178" s="1138" t="s">
        <v>1786</v>
      </c>
      <c r="O178" s="582" t="s">
        <v>1448</v>
      </c>
      <c r="P178" s="581" t="s">
        <v>90</v>
      </c>
      <c r="Q178" s="583" t="s">
        <v>519</v>
      </c>
      <c r="R178" s="583"/>
      <c r="S178" s="1426" t="s">
        <v>33</v>
      </c>
      <c r="T178" s="1429" t="s">
        <v>1794</v>
      </c>
      <c r="U178"/>
      <c r="V178"/>
      <c r="W178"/>
      <c r="X178"/>
      <c r="Y178"/>
      <c r="Z178"/>
      <c r="AA178"/>
      <c r="AB178"/>
      <c r="AC178"/>
      <c r="AD178"/>
      <c r="AE178"/>
    </row>
    <row r="179" spans="1:31">
      <c r="A179" s="427">
        <v>9</v>
      </c>
      <c r="B179" s="433" t="s">
        <v>1795</v>
      </c>
      <c r="C179" s="586"/>
      <c r="D179" s="587">
        <v>1976</v>
      </c>
      <c r="E179" s="588" t="s">
        <v>718</v>
      </c>
      <c r="F179" s="589">
        <v>39052</v>
      </c>
      <c r="G179" s="1166" t="s">
        <v>1788</v>
      </c>
      <c r="H179" s="590" t="s">
        <v>1446</v>
      </c>
      <c r="I179" s="591">
        <v>8</v>
      </c>
      <c r="J179" s="592">
        <v>4.6500000000000004</v>
      </c>
      <c r="K179" s="592"/>
      <c r="L179" s="586"/>
      <c r="M179" s="593" t="s">
        <v>270</v>
      </c>
      <c r="N179" s="1138" t="s">
        <v>607</v>
      </c>
      <c r="O179" s="582" t="s">
        <v>1448</v>
      </c>
      <c r="P179" s="581" t="s">
        <v>79</v>
      </c>
      <c r="Q179" s="583" t="s">
        <v>508</v>
      </c>
      <c r="R179" s="583"/>
      <c r="S179" s="1426" t="s">
        <v>33</v>
      </c>
      <c r="T179" s="1429" t="s">
        <v>1789</v>
      </c>
    </row>
    <row r="180" spans="1:31">
      <c r="A180" s="427">
        <v>10</v>
      </c>
      <c r="B180" s="598" t="s">
        <v>1796</v>
      </c>
      <c r="C180" s="586">
        <v>1977</v>
      </c>
      <c r="D180" s="587"/>
      <c r="E180" s="588" t="s">
        <v>718</v>
      </c>
      <c r="F180" s="589">
        <v>39503</v>
      </c>
      <c r="G180" s="1166" t="s">
        <v>1797</v>
      </c>
      <c r="H180" s="590" t="s">
        <v>1446</v>
      </c>
      <c r="I180" s="591">
        <v>8</v>
      </c>
      <c r="J180" s="592">
        <v>4.6500000000000004</v>
      </c>
      <c r="K180" s="592"/>
      <c r="L180" s="586"/>
      <c r="M180" s="593" t="s">
        <v>1798</v>
      </c>
      <c r="N180" s="1138" t="s">
        <v>1799</v>
      </c>
      <c r="O180" s="582" t="s">
        <v>1448</v>
      </c>
      <c r="P180" s="569">
        <v>3</v>
      </c>
      <c r="Q180" s="482" t="s">
        <v>508</v>
      </c>
      <c r="R180" s="482"/>
      <c r="S180" s="1426" t="s">
        <v>33</v>
      </c>
      <c r="T180" s="1430">
        <v>44652</v>
      </c>
    </row>
    <row r="181" spans="1:31">
      <c r="A181" s="427">
        <v>11</v>
      </c>
      <c r="B181" s="433" t="s">
        <v>1800</v>
      </c>
      <c r="C181" s="586"/>
      <c r="D181" s="587">
        <v>1974</v>
      </c>
      <c r="E181" s="588" t="s">
        <v>718</v>
      </c>
      <c r="F181" s="589">
        <v>39128</v>
      </c>
      <c r="G181" s="1166" t="s">
        <v>1788</v>
      </c>
      <c r="H181" s="590" t="s">
        <v>1446</v>
      </c>
      <c r="I181" s="599">
        <v>9</v>
      </c>
      <c r="J181" s="600">
        <v>4.9800000000000004</v>
      </c>
      <c r="K181" s="600"/>
      <c r="L181" s="586"/>
      <c r="M181" s="601" t="s">
        <v>1801</v>
      </c>
      <c r="N181" s="1138" t="s">
        <v>607</v>
      </c>
      <c r="O181" s="582" t="s">
        <v>1448</v>
      </c>
      <c r="P181" s="569">
        <v>4</v>
      </c>
      <c r="Q181" s="482" t="s">
        <v>452</v>
      </c>
      <c r="R181" s="482"/>
      <c r="S181" s="1426" t="s">
        <v>33</v>
      </c>
      <c r="T181" s="1430">
        <v>44835</v>
      </c>
    </row>
    <row r="182" spans="1:31">
      <c r="A182" s="427">
        <v>12</v>
      </c>
      <c r="B182" s="433" t="s">
        <v>1802</v>
      </c>
      <c r="C182" s="586"/>
      <c r="D182" s="587">
        <v>1977</v>
      </c>
      <c r="E182" s="588" t="s">
        <v>718</v>
      </c>
      <c r="F182" s="589">
        <v>39128</v>
      </c>
      <c r="G182" s="1166" t="s">
        <v>1803</v>
      </c>
      <c r="H182" s="590" t="s">
        <v>1446</v>
      </c>
      <c r="I182" s="599">
        <v>8</v>
      </c>
      <c r="J182" s="600">
        <v>4.6500000000000004</v>
      </c>
      <c r="K182" s="600"/>
      <c r="L182" s="586"/>
      <c r="M182" s="602" t="s">
        <v>288</v>
      </c>
      <c r="N182" s="1138" t="s">
        <v>607</v>
      </c>
      <c r="O182" s="582" t="s">
        <v>1448</v>
      </c>
      <c r="P182" s="581" t="s">
        <v>79</v>
      </c>
      <c r="Q182" s="583" t="s">
        <v>508</v>
      </c>
      <c r="R182" s="583"/>
      <c r="S182" s="1426" t="s">
        <v>33</v>
      </c>
      <c r="T182" s="1429" t="s">
        <v>1775</v>
      </c>
    </row>
    <row r="183" spans="1:31">
      <c r="A183" s="427">
        <v>13</v>
      </c>
      <c r="B183" s="433" t="s">
        <v>1804</v>
      </c>
      <c r="C183" s="586"/>
      <c r="D183" s="587">
        <v>1978</v>
      </c>
      <c r="E183" s="588" t="s">
        <v>718</v>
      </c>
      <c r="F183" s="589">
        <v>40542</v>
      </c>
      <c r="G183" s="1166" t="s">
        <v>1805</v>
      </c>
      <c r="H183" s="590" t="s">
        <v>1446</v>
      </c>
      <c r="I183" s="591">
        <v>7</v>
      </c>
      <c r="J183" s="592">
        <v>4.32</v>
      </c>
      <c r="K183" s="592"/>
      <c r="L183" s="586"/>
      <c r="M183" s="603" t="s">
        <v>304</v>
      </c>
      <c r="N183" s="1138" t="s">
        <v>566</v>
      </c>
      <c r="O183" s="582" t="s">
        <v>1448</v>
      </c>
      <c r="P183" s="581" t="s">
        <v>71</v>
      </c>
      <c r="Q183" s="583" t="s">
        <v>475</v>
      </c>
      <c r="R183" s="583"/>
      <c r="S183" s="1426" t="s">
        <v>33</v>
      </c>
      <c r="T183" s="1429" t="s">
        <v>767</v>
      </c>
    </row>
    <row r="184" spans="1:31" ht="30">
      <c r="A184" s="427">
        <v>14</v>
      </c>
      <c r="B184" s="604" t="s">
        <v>1806</v>
      </c>
      <c r="C184" s="586"/>
      <c r="D184" s="587">
        <v>1979</v>
      </c>
      <c r="E184" s="588" t="s">
        <v>718</v>
      </c>
      <c r="F184" s="589">
        <v>39128</v>
      </c>
      <c r="G184" s="1166" t="s">
        <v>1807</v>
      </c>
      <c r="H184" s="590" t="s">
        <v>1446</v>
      </c>
      <c r="I184" s="591">
        <v>7</v>
      </c>
      <c r="J184" s="592">
        <v>4.32</v>
      </c>
      <c r="K184" s="592"/>
      <c r="L184" s="586"/>
      <c r="M184" s="593" t="s">
        <v>1808</v>
      </c>
      <c r="N184" s="1138" t="s">
        <v>566</v>
      </c>
      <c r="O184" s="582" t="s">
        <v>1448</v>
      </c>
      <c r="P184" s="581" t="s">
        <v>71</v>
      </c>
      <c r="Q184" s="583" t="s">
        <v>475</v>
      </c>
      <c r="R184" s="583"/>
      <c r="S184" s="1426" t="s">
        <v>33</v>
      </c>
      <c r="T184" s="1429" t="s">
        <v>600</v>
      </c>
    </row>
    <row r="185" spans="1:31">
      <c r="A185" s="427">
        <v>15</v>
      </c>
      <c r="B185" s="433" t="s">
        <v>1809</v>
      </c>
      <c r="C185" s="586"/>
      <c r="D185" s="587">
        <v>1982</v>
      </c>
      <c r="E185" s="588" t="s">
        <v>718</v>
      </c>
      <c r="F185" s="589">
        <v>42163</v>
      </c>
      <c r="G185" s="1166" t="s">
        <v>1807</v>
      </c>
      <c r="H185" s="590" t="s">
        <v>1446</v>
      </c>
      <c r="I185" s="591">
        <v>5</v>
      </c>
      <c r="J185" s="592">
        <v>3.66</v>
      </c>
      <c r="K185" s="592"/>
      <c r="L185" s="586"/>
      <c r="M185" s="603" t="s">
        <v>293</v>
      </c>
      <c r="N185" s="1138" t="s">
        <v>2372</v>
      </c>
      <c r="O185" s="582" t="s">
        <v>1448</v>
      </c>
      <c r="P185" s="581" t="s">
        <v>90</v>
      </c>
      <c r="Q185" s="583" t="s">
        <v>519</v>
      </c>
      <c r="R185" s="583"/>
      <c r="S185" s="1426" t="s">
        <v>33</v>
      </c>
      <c r="T185" s="1489" t="s">
        <v>33</v>
      </c>
    </row>
    <row r="186" spans="1:31">
      <c r="A186" s="427">
        <v>16</v>
      </c>
      <c r="B186" s="605" t="s">
        <v>1810</v>
      </c>
      <c r="C186" s="606" t="s">
        <v>1811</v>
      </c>
      <c r="D186" s="607"/>
      <c r="E186" s="575" t="s">
        <v>718</v>
      </c>
      <c r="F186" s="576">
        <v>39857</v>
      </c>
      <c r="G186" s="1166" t="s">
        <v>1797</v>
      </c>
      <c r="H186" s="577" t="s">
        <v>1446</v>
      </c>
      <c r="I186" s="573">
        <v>7</v>
      </c>
      <c r="J186" s="608">
        <v>4.32</v>
      </c>
      <c r="K186" s="608"/>
      <c r="L186" s="434"/>
      <c r="M186" s="584" t="s">
        <v>1812</v>
      </c>
      <c r="N186" s="1138" t="s">
        <v>607</v>
      </c>
      <c r="O186" s="582" t="s">
        <v>1448</v>
      </c>
      <c r="P186" s="581" t="s">
        <v>71</v>
      </c>
      <c r="Q186" s="583" t="s">
        <v>475</v>
      </c>
      <c r="R186" s="583"/>
      <c r="S186" s="1426" t="s">
        <v>33</v>
      </c>
      <c r="T186" s="1429" t="s">
        <v>778</v>
      </c>
    </row>
    <row r="187" spans="1:31">
      <c r="A187" s="427">
        <v>17</v>
      </c>
      <c r="B187" s="572" t="s">
        <v>305</v>
      </c>
      <c r="C187" s="573"/>
      <c r="D187" s="573">
        <v>1984</v>
      </c>
      <c r="E187" s="609" t="s">
        <v>718</v>
      </c>
      <c r="F187" s="610">
        <v>39385</v>
      </c>
      <c r="G187" s="1166" t="s">
        <v>1813</v>
      </c>
      <c r="H187" s="577" t="s">
        <v>1446</v>
      </c>
      <c r="I187" s="578">
        <v>3</v>
      </c>
      <c r="J187" s="611">
        <v>3</v>
      </c>
      <c r="K187" s="611"/>
      <c r="L187" s="573"/>
      <c r="M187" s="584" t="s">
        <v>288</v>
      </c>
      <c r="N187" s="1138" t="s">
        <v>2371</v>
      </c>
      <c r="O187" s="582" t="s">
        <v>1448</v>
      </c>
      <c r="P187" s="581" t="s">
        <v>90</v>
      </c>
      <c r="Q187" s="583" t="s">
        <v>395</v>
      </c>
      <c r="R187" s="583"/>
      <c r="S187" s="1426" t="s">
        <v>33</v>
      </c>
      <c r="T187" s="1413" t="s">
        <v>33</v>
      </c>
    </row>
    <row r="188" spans="1:31" ht="45">
      <c r="A188" s="427">
        <v>18</v>
      </c>
      <c r="B188" s="612" t="s">
        <v>1814</v>
      </c>
      <c r="C188" s="573"/>
      <c r="D188" s="573">
        <v>1981</v>
      </c>
      <c r="E188" s="609" t="s">
        <v>718</v>
      </c>
      <c r="F188" s="610" t="s">
        <v>1815</v>
      </c>
      <c r="G188" s="1166" t="s">
        <v>1813</v>
      </c>
      <c r="H188" s="577" t="s">
        <v>1446</v>
      </c>
      <c r="I188" s="578">
        <v>3</v>
      </c>
      <c r="J188" s="611">
        <v>3</v>
      </c>
      <c r="K188" s="611"/>
      <c r="L188" s="573"/>
      <c r="M188" s="584" t="s">
        <v>1816</v>
      </c>
      <c r="N188" s="1138" t="s">
        <v>2371</v>
      </c>
      <c r="O188" s="582" t="s">
        <v>1448</v>
      </c>
      <c r="P188" s="581" t="s">
        <v>90</v>
      </c>
      <c r="Q188" s="583" t="s">
        <v>395</v>
      </c>
      <c r="R188" s="583"/>
      <c r="S188" s="1426" t="s">
        <v>33</v>
      </c>
      <c r="T188" s="1413" t="s">
        <v>33</v>
      </c>
    </row>
    <row r="189" spans="1:31">
      <c r="A189" s="427">
        <v>19</v>
      </c>
      <c r="B189" s="612" t="s">
        <v>1817</v>
      </c>
      <c r="C189" s="573"/>
      <c r="D189" s="573">
        <v>1985</v>
      </c>
      <c r="E189" s="609" t="s">
        <v>718</v>
      </c>
      <c r="F189" s="610" t="s">
        <v>1690</v>
      </c>
      <c r="G189" s="1166" t="s">
        <v>1813</v>
      </c>
      <c r="H189" s="577" t="s">
        <v>1446</v>
      </c>
      <c r="I189" s="578">
        <v>3</v>
      </c>
      <c r="J189" s="611">
        <v>3</v>
      </c>
      <c r="K189" s="611"/>
      <c r="L189" s="573"/>
      <c r="M189" s="584" t="s">
        <v>1818</v>
      </c>
      <c r="N189" s="1138" t="s">
        <v>1819</v>
      </c>
      <c r="O189" s="582" t="s">
        <v>1448</v>
      </c>
      <c r="P189" s="581" t="s">
        <v>90</v>
      </c>
      <c r="Q189" s="583" t="s">
        <v>395</v>
      </c>
      <c r="R189" s="583"/>
      <c r="S189" s="1426" t="s">
        <v>33</v>
      </c>
      <c r="T189" s="1413" t="s">
        <v>33</v>
      </c>
    </row>
    <row r="190" spans="1:31">
      <c r="A190" s="427">
        <v>20</v>
      </c>
      <c r="B190" s="605" t="s">
        <v>1820</v>
      </c>
      <c r="C190" s="606"/>
      <c r="D190" s="606" t="s">
        <v>517</v>
      </c>
      <c r="E190" s="609" t="s">
        <v>718</v>
      </c>
      <c r="F190" s="610">
        <v>40000</v>
      </c>
      <c r="G190" s="1166" t="s">
        <v>1813</v>
      </c>
      <c r="H190" s="577" t="s">
        <v>1446</v>
      </c>
      <c r="I190" s="613">
        <v>3</v>
      </c>
      <c r="J190" s="608">
        <v>3</v>
      </c>
      <c r="K190" s="608"/>
      <c r="L190" s="434"/>
      <c r="M190" s="584" t="s">
        <v>758</v>
      </c>
      <c r="N190" s="1138" t="s">
        <v>1712</v>
      </c>
      <c r="O190" s="582" t="s">
        <v>1448</v>
      </c>
      <c r="P190" s="581" t="s">
        <v>90</v>
      </c>
      <c r="Q190" s="583" t="s">
        <v>395</v>
      </c>
      <c r="R190" s="583"/>
      <c r="S190" s="1426" t="s">
        <v>33</v>
      </c>
      <c r="T190" s="1413" t="s">
        <v>33</v>
      </c>
    </row>
    <row r="191" spans="1:31">
      <c r="A191" s="1641" t="s">
        <v>1495</v>
      </c>
      <c r="B191" s="1642"/>
      <c r="C191" s="1643"/>
      <c r="D191" s="252"/>
      <c r="E191" s="252"/>
      <c r="F191" s="481"/>
      <c r="G191" s="1114"/>
      <c r="H191" s="614"/>
      <c r="I191" s="252"/>
      <c r="J191" s="529"/>
      <c r="K191" s="451"/>
      <c r="L191" s="452"/>
      <c r="M191" s="452"/>
      <c r="N191" s="1098"/>
      <c r="O191" s="252"/>
      <c r="P191" s="529"/>
      <c r="Q191" s="451"/>
      <c r="R191" s="615"/>
      <c r="S191" s="1395"/>
      <c r="T191" s="1398"/>
    </row>
    <row r="192" spans="1:31" ht="31.5" customHeight="1">
      <c r="A192" s="435">
        <v>1</v>
      </c>
      <c r="B192" s="616" t="s">
        <v>1821</v>
      </c>
      <c r="C192" s="574"/>
      <c r="D192" s="574">
        <v>1978</v>
      </c>
      <c r="E192" s="575" t="s">
        <v>718</v>
      </c>
      <c r="F192" s="617" t="s">
        <v>1822</v>
      </c>
      <c r="G192" s="1167" t="s">
        <v>1807</v>
      </c>
      <c r="H192" s="577" t="s">
        <v>1500</v>
      </c>
      <c r="I192" s="578">
        <v>7</v>
      </c>
      <c r="J192" s="579">
        <v>3.96</v>
      </c>
      <c r="K192" s="579"/>
      <c r="L192" s="573"/>
      <c r="M192" s="584" t="s">
        <v>1808</v>
      </c>
      <c r="N192" s="1138" t="s">
        <v>607</v>
      </c>
      <c r="O192" s="582" t="s">
        <v>1448</v>
      </c>
      <c r="P192" s="581" t="s">
        <v>32</v>
      </c>
      <c r="Q192" s="583" t="s">
        <v>426</v>
      </c>
      <c r="R192" s="583"/>
      <c r="S192" s="1426" t="s">
        <v>33</v>
      </c>
      <c r="T192" s="584" t="s">
        <v>1808</v>
      </c>
    </row>
    <row r="193" spans="1:31" ht="31.5" customHeight="1">
      <c r="A193" s="1213">
        <v>2</v>
      </c>
      <c r="B193" s="1272" t="s">
        <v>2426</v>
      </c>
      <c r="C193" s="1273"/>
      <c r="D193" s="1274">
        <v>1990</v>
      </c>
      <c r="E193" s="1275" t="s">
        <v>718</v>
      </c>
      <c r="F193" s="1276" t="s">
        <v>2427</v>
      </c>
      <c r="G193" s="1277" t="s">
        <v>2428</v>
      </c>
      <c r="H193" s="1278" t="s">
        <v>1500</v>
      </c>
      <c r="I193" s="1279">
        <v>3</v>
      </c>
      <c r="J193" s="1280">
        <v>2.72</v>
      </c>
      <c r="K193" s="1281"/>
      <c r="L193" s="1282" t="s">
        <v>758</v>
      </c>
      <c r="M193" s="1283" t="s">
        <v>758</v>
      </c>
      <c r="N193" s="1284" t="s">
        <v>2429</v>
      </c>
      <c r="O193" s="1285" t="s">
        <v>1448</v>
      </c>
      <c r="P193" s="1286" t="s">
        <v>79</v>
      </c>
      <c r="Q193" s="77" t="s">
        <v>498</v>
      </c>
      <c r="R193" s="77"/>
      <c r="S193" s="1541" t="s">
        <v>33</v>
      </c>
      <c r="T193" s="1283" t="s">
        <v>758</v>
      </c>
    </row>
    <row r="194" spans="1:31" ht="38.25" customHeight="1">
      <c r="A194" s="1611" t="s">
        <v>1823</v>
      </c>
      <c r="B194" s="1612"/>
      <c r="C194" s="850"/>
      <c r="D194" s="850"/>
      <c r="E194" s="850"/>
      <c r="F194" s="850"/>
      <c r="G194" s="1212"/>
      <c r="H194" s="850"/>
      <c r="I194" s="850"/>
      <c r="J194" s="850"/>
      <c r="K194" s="850"/>
      <c r="L194" s="850"/>
      <c r="M194" s="850"/>
      <c r="N194" s="1101"/>
      <c r="O194" s="850"/>
      <c r="P194" s="850"/>
      <c r="Q194" s="850"/>
      <c r="R194" s="850"/>
      <c r="S194" s="1431"/>
      <c r="T194" s="1432"/>
    </row>
    <row r="195" spans="1:31">
      <c r="A195" s="1626" t="s">
        <v>1441</v>
      </c>
      <c r="B195" s="1627"/>
      <c r="C195" s="1628"/>
      <c r="D195" s="850"/>
      <c r="E195" s="850"/>
      <c r="F195" s="850"/>
      <c r="G195" s="1212"/>
      <c r="H195" s="850"/>
      <c r="I195" s="850"/>
      <c r="J195" s="850"/>
      <c r="K195" s="850"/>
      <c r="L195" s="850"/>
      <c r="M195" s="850"/>
      <c r="N195" s="1101"/>
      <c r="O195" s="850"/>
      <c r="P195" s="850"/>
      <c r="Q195" s="850"/>
      <c r="R195" s="850"/>
      <c r="S195" s="1431"/>
      <c r="T195" s="1432"/>
    </row>
    <row r="196" spans="1:31" ht="30">
      <c r="A196" s="435">
        <v>1</v>
      </c>
      <c r="B196" s="139" t="s">
        <v>1824</v>
      </c>
      <c r="C196" s="447"/>
      <c r="D196" s="618">
        <v>26961</v>
      </c>
      <c r="E196" s="477" t="s">
        <v>1650</v>
      </c>
      <c r="F196" s="449">
        <v>44503</v>
      </c>
      <c r="G196" s="1119" t="s">
        <v>329</v>
      </c>
      <c r="H196" s="477" t="s">
        <v>1446</v>
      </c>
      <c r="I196" s="477">
        <v>9</v>
      </c>
      <c r="J196" s="522">
        <v>4.9800000000000004</v>
      </c>
      <c r="K196" s="451" t="s">
        <v>1463</v>
      </c>
      <c r="L196" s="451"/>
      <c r="M196" s="479" t="s">
        <v>231</v>
      </c>
      <c r="N196" s="1098" t="s">
        <v>1825</v>
      </c>
      <c r="O196" s="477" t="s">
        <v>1448</v>
      </c>
      <c r="P196" s="477">
        <v>5</v>
      </c>
      <c r="Q196" s="620">
        <v>5.36</v>
      </c>
      <c r="R196" s="479"/>
      <c r="S196" s="1433" t="s">
        <v>33</v>
      </c>
      <c r="T196" s="1411" t="s">
        <v>33</v>
      </c>
    </row>
    <row r="197" spans="1:31" ht="30">
      <c r="A197" s="435">
        <v>2</v>
      </c>
      <c r="B197" s="139" t="s">
        <v>1826</v>
      </c>
      <c r="C197" s="456"/>
      <c r="D197" s="618">
        <v>32459</v>
      </c>
      <c r="E197" s="477" t="s">
        <v>1650</v>
      </c>
      <c r="F197" s="449">
        <v>43815</v>
      </c>
      <c r="G197" s="1119" t="s">
        <v>1827</v>
      </c>
      <c r="H197" s="477" t="s">
        <v>1446</v>
      </c>
      <c r="I197" s="477">
        <v>4</v>
      </c>
      <c r="J197" s="522">
        <v>3.33</v>
      </c>
      <c r="K197" s="451"/>
      <c r="L197" s="451"/>
      <c r="M197" s="479" t="s">
        <v>85</v>
      </c>
      <c r="N197" s="1098" t="s">
        <v>1828</v>
      </c>
      <c r="O197" s="477" t="s">
        <v>1448</v>
      </c>
      <c r="P197" s="451" t="s">
        <v>90</v>
      </c>
      <c r="Q197" s="451" t="s">
        <v>481</v>
      </c>
      <c r="R197" s="451"/>
      <c r="S197" s="1433" t="s">
        <v>33</v>
      </c>
      <c r="T197" s="1411" t="s">
        <v>33</v>
      </c>
    </row>
    <row r="198" spans="1:31" ht="30">
      <c r="A198" s="435">
        <v>3</v>
      </c>
      <c r="B198" s="139" t="s">
        <v>1829</v>
      </c>
      <c r="C198" s="456"/>
      <c r="D198" s="618">
        <v>26552</v>
      </c>
      <c r="E198" s="477" t="s">
        <v>718</v>
      </c>
      <c r="F198" s="449">
        <v>37001</v>
      </c>
      <c r="G198" s="1119" t="s">
        <v>329</v>
      </c>
      <c r="H198" s="477" t="s">
        <v>1446</v>
      </c>
      <c r="I198" s="477">
        <v>9</v>
      </c>
      <c r="J198" s="522">
        <v>4.9800000000000004</v>
      </c>
      <c r="K198" s="451"/>
      <c r="L198" s="451"/>
      <c r="M198" s="479" t="s">
        <v>417</v>
      </c>
      <c r="N198" s="1098" t="s">
        <v>1830</v>
      </c>
      <c r="O198" s="477" t="s">
        <v>1448</v>
      </c>
      <c r="P198" s="477">
        <v>4</v>
      </c>
      <c r="Q198" s="620">
        <v>5.0199999999999996</v>
      </c>
      <c r="R198" s="479"/>
      <c r="S198" s="1433" t="s">
        <v>33</v>
      </c>
      <c r="T198" s="1411" t="s">
        <v>417</v>
      </c>
    </row>
    <row r="199" spans="1:31" ht="30">
      <c r="A199" s="435">
        <v>4</v>
      </c>
      <c r="B199" s="139" t="s">
        <v>1831</v>
      </c>
      <c r="C199" s="456"/>
      <c r="D199" s="618">
        <v>27433</v>
      </c>
      <c r="E199" s="477" t="s">
        <v>718</v>
      </c>
      <c r="F199" s="449">
        <v>40158</v>
      </c>
      <c r="G199" s="1119" t="s">
        <v>1832</v>
      </c>
      <c r="H199" s="477" t="s">
        <v>1446</v>
      </c>
      <c r="I199" s="477">
        <v>9</v>
      </c>
      <c r="J199" s="522">
        <v>4.9800000000000004</v>
      </c>
      <c r="K199" s="455"/>
      <c r="L199" s="455"/>
      <c r="M199" s="479" t="s">
        <v>239</v>
      </c>
      <c r="N199" s="1098" t="s">
        <v>39</v>
      </c>
      <c r="O199" s="477" t="s">
        <v>1448</v>
      </c>
      <c r="P199" s="477">
        <v>4</v>
      </c>
      <c r="Q199" s="620">
        <v>5.0199999999999996</v>
      </c>
      <c r="R199" s="479"/>
      <c r="S199" s="1433" t="s">
        <v>33</v>
      </c>
      <c r="T199" s="1411" t="s">
        <v>239</v>
      </c>
    </row>
    <row r="200" spans="1:31" ht="30">
      <c r="A200" s="435">
        <v>5</v>
      </c>
      <c r="B200" s="139" t="s">
        <v>1833</v>
      </c>
      <c r="C200" s="457"/>
      <c r="D200" s="618">
        <v>27659</v>
      </c>
      <c r="E200" s="477" t="s">
        <v>718</v>
      </c>
      <c r="F200" s="449">
        <v>39123</v>
      </c>
      <c r="G200" s="1119" t="s">
        <v>588</v>
      </c>
      <c r="H200" s="477" t="s">
        <v>1446</v>
      </c>
      <c r="I200" s="477">
        <v>9</v>
      </c>
      <c r="J200" s="522">
        <v>4.9800000000000004</v>
      </c>
      <c r="K200" s="455" t="s">
        <v>1463</v>
      </c>
      <c r="L200" s="455"/>
      <c r="M200" s="479" t="s">
        <v>503</v>
      </c>
      <c r="N200" s="1098" t="s">
        <v>1834</v>
      </c>
      <c r="O200" s="477" t="s">
        <v>1448</v>
      </c>
      <c r="P200" s="477">
        <v>5</v>
      </c>
      <c r="Q200" s="620">
        <v>5.36</v>
      </c>
      <c r="R200" s="479"/>
      <c r="S200" s="1433" t="s">
        <v>33</v>
      </c>
      <c r="T200" s="1411" t="s">
        <v>33</v>
      </c>
    </row>
    <row r="201" spans="1:31" ht="30">
      <c r="A201" s="435">
        <v>6</v>
      </c>
      <c r="B201" s="139" t="s">
        <v>1835</v>
      </c>
      <c r="C201" s="456"/>
      <c r="D201" s="618">
        <v>27753</v>
      </c>
      <c r="E201" s="477" t="s">
        <v>718</v>
      </c>
      <c r="F201" s="449">
        <v>39066</v>
      </c>
      <c r="G201" s="1119" t="s">
        <v>588</v>
      </c>
      <c r="H201" s="477" t="s">
        <v>1446</v>
      </c>
      <c r="I201" s="477">
        <v>9</v>
      </c>
      <c r="J201" s="522">
        <v>4.9800000000000004</v>
      </c>
      <c r="K201" s="451"/>
      <c r="L201" s="451"/>
      <c r="M201" s="479" t="s">
        <v>503</v>
      </c>
      <c r="N201" s="1098" t="s">
        <v>1834</v>
      </c>
      <c r="O201" s="477" t="s">
        <v>1448</v>
      </c>
      <c r="P201" s="477">
        <v>4</v>
      </c>
      <c r="Q201" s="620">
        <v>5.0199999999999996</v>
      </c>
      <c r="R201" s="479"/>
      <c r="S201" s="1433" t="s">
        <v>33</v>
      </c>
      <c r="T201" s="1411" t="s">
        <v>503</v>
      </c>
    </row>
    <row r="202" spans="1:31" ht="30">
      <c r="A202" s="435">
        <v>7</v>
      </c>
      <c r="B202" s="139" t="s">
        <v>1836</v>
      </c>
      <c r="C202" s="456"/>
      <c r="D202" s="618">
        <v>27982</v>
      </c>
      <c r="E202" s="477" t="s">
        <v>718</v>
      </c>
      <c r="F202" s="449">
        <v>40158</v>
      </c>
      <c r="G202" s="1119" t="s">
        <v>88</v>
      </c>
      <c r="H202" s="477" t="s">
        <v>1446</v>
      </c>
      <c r="I202" s="477">
        <v>7</v>
      </c>
      <c r="J202" s="522">
        <v>4.32</v>
      </c>
      <c r="K202" s="451"/>
      <c r="L202" s="451"/>
      <c r="M202" s="479" t="s">
        <v>485</v>
      </c>
      <c r="N202" s="1098" t="s">
        <v>1837</v>
      </c>
      <c r="O202" s="477" t="s">
        <v>1448</v>
      </c>
      <c r="P202" s="426">
        <v>2</v>
      </c>
      <c r="Q202" s="426">
        <v>4.34</v>
      </c>
      <c r="R202" s="480"/>
      <c r="S202" s="1433" t="s">
        <v>33</v>
      </c>
      <c r="T202" s="1411" t="s">
        <v>485</v>
      </c>
    </row>
    <row r="203" spans="1:31">
      <c r="A203" s="435">
        <v>8</v>
      </c>
      <c r="B203" s="139" t="s">
        <v>1838</v>
      </c>
      <c r="C203" s="456"/>
      <c r="D203" s="618">
        <v>28812</v>
      </c>
      <c r="E203" s="477" t="s">
        <v>718</v>
      </c>
      <c r="F203" s="449">
        <v>39738</v>
      </c>
      <c r="G203" s="1119" t="s">
        <v>88</v>
      </c>
      <c r="H203" s="477" t="s">
        <v>1446</v>
      </c>
      <c r="I203" s="477">
        <v>7</v>
      </c>
      <c r="J203" s="522">
        <v>4.32</v>
      </c>
      <c r="K203" s="451"/>
      <c r="L203" s="451"/>
      <c r="M203" s="479" t="s">
        <v>190</v>
      </c>
      <c r="N203" s="1098" t="s">
        <v>89</v>
      </c>
      <c r="O203" s="477" t="s">
        <v>1448</v>
      </c>
      <c r="P203" s="451" t="s">
        <v>71</v>
      </c>
      <c r="Q203" s="451" t="s">
        <v>290</v>
      </c>
      <c r="R203" s="451"/>
      <c r="S203" s="1433" t="s">
        <v>33</v>
      </c>
      <c r="T203" s="1411" t="s">
        <v>190</v>
      </c>
    </row>
    <row r="204" spans="1:31" ht="30">
      <c r="A204" s="435">
        <v>9</v>
      </c>
      <c r="B204" s="624" t="s">
        <v>1840</v>
      </c>
      <c r="C204" s="456"/>
      <c r="D204" s="625">
        <v>32035</v>
      </c>
      <c r="E204" s="252" t="s">
        <v>718</v>
      </c>
      <c r="F204" s="449">
        <v>40000</v>
      </c>
      <c r="G204" s="1119" t="s">
        <v>1827</v>
      </c>
      <c r="H204" s="252" t="s">
        <v>1446</v>
      </c>
      <c r="I204" s="252">
        <v>3</v>
      </c>
      <c r="J204" s="529">
        <v>3</v>
      </c>
      <c r="K204" s="451"/>
      <c r="L204" s="451"/>
      <c r="M204" s="452" t="s">
        <v>115</v>
      </c>
      <c r="N204" s="1098" t="s">
        <v>1841</v>
      </c>
      <c r="O204" s="621" t="s">
        <v>1448</v>
      </c>
      <c r="P204" s="621">
        <v>1</v>
      </c>
      <c r="Q204" s="622">
        <v>4</v>
      </c>
      <c r="R204" s="623"/>
      <c r="S204" s="1434" t="s">
        <v>33</v>
      </c>
      <c r="T204" s="1411" t="s">
        <v>33</v>
      </c>
      <c r="U204" s="854"/>
      <c r="V204" s="854"/>
      <c r="W204" s="854"/>
      <c r="X204" s="854"/>
      <c r="Y204" s="854"/>
      <c r="Z204" s="854"/>
      <c r="AA204" s="854"/>
      <c r="AB204" s="854"/>
      <c r="AC204" s="854"/>
      <c r="AD204" s="854"/>
    </row>
    <row r="205" spans="1:31" ht="30">
      <c r="A205" s="435">
        <v>10</v>
      </c>
      <c r="B205" s="624" t="s">
        <v>1842</v>
      </c>
      <c r="C205" s="456"/>
      <c r="D205" s="625">
        <v>30228</v>
      </c>
      <c r="E205" s="252" t="s">
        <v>718</v>
      </c>
      <c r="F205" s="449">
        <v>39898</v>
      </c>
      <c r="G205" s="1119" t="s">
        <v>1827</v>
      </c>
      <c r="H205" s="252" t="s">
        <v>1446</v>
      </c>
      <c r="I205" s="252">
        <v>3</v>
      </c>
      <c r="J205" s="529">
        <v>3</v>
      </c>
      <c r="K205" s="451"/>
      <c r="L205" s="451"/>
      <c r="M205" s="452" t="s">
        <v>207</v>
      </c>
      <c r="N205" s="1098" t="s">
        <v>89</v>
      </c>
      <c r="O205" s="621" t="s">
        <v>1448</v>
      </c>
      <c r="P205" s="621">
        <v>1</v>
      </c>
      <c r="Q205" s="622">
        <v>4</v>
      </c>
      <c r="R205" s="623"/>
      <c r="S205" s="1434" t="s">
        <v>33</v>
      </c>
      <c r="T205" s="1411" t="s">
        <v>33</v>
      </c>
      <c r="U205" s="854"/>
      <c r="V205" s="854"/>
      <c r="W205" s="854"/>
      <c r="X205" s="854"/>
      <c r="Y205" s="854"/>
      <c r="Z205" s="854"/>
      <c r="AA205" s="854"/>
      <c r="AB205" s="854"/>
      <c r="AC205" s="854"/>
      <c r="AD205" s="854"/>
      <c r="AE205" s="854"/>
    </row>
    <row r="206" spans="1:31" ht="29.25" customHeight="1">
      <c r="A206" s="1615" t="s">
        <v>1495</v>
      </c>
      <c r="B206" s="1616"/>
      <c r="C206" s="1617"/>
      <c r="D206" s="618"/>
      <c r="E206" s="477"/>
      <c r="F206" s="449"/>
      <c r="G206" s="1102"/>
      <c r="H206" s="477"/>
      <c r="I206" s="477"/>
      <c r="J206" s="522"/>
      <c r="K206" s="451"/>
      <c r="L206" s="479"/>
      <c r="M206" s="479"/>
      <c r="N206" s="1139"/>
      <c r="O206" s="477"/>
      <c r="P206" s="522"/>
      <c r="Q206" s="451"/>
      <c r="R206" s="524"/>
      <c r="S206" s="1433"/>
      <c r="T206" s="1398"/>
      <c r="U206" s="854"/>
      <c r="V206" s="854"/>
      <c r="W206" s="854"/>
      <c r="X206" s="854"/>
      <c r="Y206" s="854"/>
      <c r="Z206" s="854"/>
      <c r="AA206" s="854"/>
      <c r="AB206" s="854"/>
      <c r="AC206" s="854"/>
      <c r="AD206" s="854"/>
      <c r="AE206" s="854"/>
    </row>
    <row r="207" spans="1:31" ht="30">
      <c r="A207" s="626">
        <v>1</v>
      </c>
      <c r="B207" s="139" t="s">
        <v>1843</v>
      </c>
      <c r="C207" s="627"/>
      <c r="D207" s="628">
        <v>29112</v>
      </c>
      <c r="E207" s="629" t="s">
        <v>718</v>
      </c>
      <c r="F207" s="589">
        <v>44491</v>
      </c>
      <c r="G207" s="1119" t="s">
        <v>665</v>
      </c>
      <c r="H207" s="629" t="s">
        <v>1500</v>
      </c>
      <c r="I207" s="629">
        <v>6</v>
      </c>
      <c r="J207" s="630">
        <v>3.65</v>
      </c>
      <c r="K207" s="630"/>
      <c r="L207" s="594"/>
      <c r="M207" s="631" t="s">
        <v>402</v>
      </c>
      <c r="N207" s="1113" t="s">
        <v>1844</v>
      </c>
      <c r="O207" s="629" t="s">
        <v>1501</v>
      </c>
      <c r="P207" s="594" t="s">
        <v>47</v>
      </c>
      <c r="Q207" s="594" t="s">
        <v>713</v>
      </c>
      <c r="R207" s="594"/>
      <c r="S207" s="1435" t="s">
        <v>33</v>
      </c>
      <c r="T207" s="1436" t="s">
        <v>402</v>
      </c>
      <c r="U207" s="854"/>
      <c r="V207" s="854"/>
      <c r="W207" s="854"/>
      <c r="X207" s="854"/>
      <c r="Y207" s="854"/>
      <c r="Z207" s="854"/>
      <c r="AA207" s="854"/>
      <c r="AB207" s="854"/>
      <c r="AC207" s="854"/>
      <c r="AD207" s="854"/>
      <c r="AE207" s="854"/>
    </row>
    <row r="208" spans="1:31" ht="30">
      <c r="A208" s="626">
        <v>2</v>
      </c>
      <c r="B208" s="139" t="s">
        <v>1845</v>
      </c>
      <c r="C208" s="627"/>
      <c r="D208" s="628">
        <v>25423</v>
      </c>
      <c r="E208" s="629" t="s">
        <v>718</v>
      </c>
      <c r="F208" s="589">
        <v>40884</v>
      </c>
      <c r="G208" s="1119" t="s">
        <v>1846</v>
      </c>
      <c r="H208" s="629" t="s">
        <v>1500</v>
      </c>
      <c r="I208" s="629">
        <v>7</v>
      </c>
      <c r="J208" s="630">
        <v>3.96</v>
      </c>
      <c r="K208" s="630"/>
      <c r="L208" s="632"/>
      <c r="M208" s="631" t="s">
        <v>1847</v>
      </c>
      <c r="N208" s="1113" t="s">
        <v>1848</v>
      </c>
      <c r="O208" s="629" t="s">
        <v>1501</v>
      </c>
      <c r="P208" s="594" t="s">
        <v>32</v>
      </c>
      <c r="Q208" s="594" t="s">
        <v>493</v>
      </c>
      <c r="R208" s="594"/>
      <c r="S208" s="1435" t="s">
        <v>33</v>
      </c>
      <c r="T208" s="1437" t="s">
        <v>1847</v>
      </c>
      <c r="U208" s="854"/>
      <c r="V208" s="854"/>
      <c r="W208" s="854"/>
      <c r="X208" s="854"/>
      <c r="Y208" s="854"/>
      <c r="Z208" s="854"/>
      <c r="AA208" s="854"/>
      <c r="AB208" s="854"/>
      <c r="AC208" s="854"/>
      <c r="AD208" s="854"/>
      <c r="AE208" s="854"/>
    </row>
    <row r="209" spans="1:31" ht="30">
      <c r="A209" s="626">
        <v>3</v>
      </c>
      <c r="B209" s="139" t="s">
        <v>1849</v>
      </c>
      <c r="C209" s="627"/>
      <c r="D209" s="628">
        <v>29125</v>
      </c>
      <c r="E209" s="629" t="s">
        <v>718</v>
      </c>
      <c r="F209" s="589">
        <v>40542</v>
      </c>
      <c r="G209" s="1119" t="s">
        <v>351</v>
      </c>
      <c r="H209" s="629" t="s">
        <v>1500</v>
      </c>
      <c r="I209" s="629">
        <v>7</v>
      </c>
      <c r="J209" s="630">
        <v>3.96</v>
      </c>
      <c r="K209" s="630"/>
      <c r="L209" s="594"/>
      <c r="M209" s="631" t="s">
        <v>74</v>
      </c>
      <c r="N209" s="1113" t="s">
        <v>1850</v>
      </c>
      <c r="O209" s="629" t="s">
        <v>1501</v>
      </c>
      <c r="P209" s="594" t="s">
        <v>32</v>
      </c>
      <c r="Q209" s="594" t="s">
        <v>493</v>
      </c>
      <c r="R209" s="594"/>
      <c r="S209" s="1435" t="s">
        <v>33</v>
      </c>
      <c r="T209" s="1437" t="s">
        <v>74</v>
      </c>
      <c r="AE209" s="854"/>
    </row>
    <row r="210" spans="1:31" ht="30">
      <c r="A210" s="626">
        <v>4</v>
      </c>
      <c r="B210" s="633" t="s">
        <v>1851</v>
      </c>
      <c r="C210" s="627"/>
      <c r="D210" s="628">
        <v>32004</v>
      </c>
      <c r="E210" s="629" t="s">
        <v>718</v>
      </c>
      <c r="F210" s="589">
        <v>44046</v>
      </c>
      <c r="G210" s="1119" t="s">
        <v>1852</v>
      </c>
      <c r="H210" s="629" t="s">
        <v>1564</v>
      </c>
      <c r="I210" s="629">
        <v>7</v>
      </c>
      <c r="J210" s="630">
        <v>3.06</v>
      </c>
      <c r="K210" s="630"/>
      <c r="L210" s="594"/>
      <c r="M210" s="631" t="s">
        <v>903</v>
      </c>
      <c r="N210" s="1113" t="s">
        <v>1853</v>
      </c>
      <c r="O210" s="629" t="s">
        <v>1501</v>
      </c>
      <c r="P210" s="594" t="s">
        <v>40</v>
      </c>
      <c r="Q210" s="594" t="s">
        <v>524</v>
      </c>
      <c r="R210" s="594"/>
      <c r="S210" s="1435" t="s">
        <v>33</v>
      </c>
      <c r="T210" s="631" t="s">
        <v>903</v>
      </c>
      <c r="AE210" s="854"/>
    </row>
    <row r="211" spans="1:31" ht="31.5" customHeight="1">
      <c r="A211" s="1611" t="s">
        <v>1855</v>
      </c>
      <c r="B211" s="1612"/>
      <c r="C211" s="456"/>
      <c r="D211" s="634"/>
      <c r="E211" s="426"/>
      <c r="F211" s="635"/>
      <c r="G211" s="1115"/>
      <c r="H211" s="252"/>
      <c r="I211" s="252"/>
      <c r="J211" s="636"/>
      <c r="K211" s="451"/>
      <c r="L211" s="637"/>
      <c r="M211" s="637"/>
      <c r="N211" s="1132"/>
      <c r="O211" s="636"/>
      <c r="P211" s="451"/>
      <c r="Q211" s="452"/>
      <c r="R211" s="526"/>
      <c r="S211" s="1397"/>
      <c r="T211" s="1438"/>
    </row>
    <row r="212" spans="1:31">
      <c r="A212" s="1618" t="s">
        <v>1441</v>
      </c>
      <c r="B212" s="1619"/>
      <c r="C212" s="1620"/>
      <c r="D212" s="634"/>
      <c r="E212" s="426"/>
      <c r="F212" s="635"/>
      <c r="G212" s="1115"/>
      <c r="H212" s="252"/>
      <c r="I212" s="252"/>
      <c r="J212" s="636"/>
      <c r="K212" s="451"/>
      <c r="L212" s="637"/>
      <c r="M212" s="637"/>
      <c r="N212" s="1132"/>
      <c r="O212" s="636"/>
      <c r="P212" s="451"/>
      <c r="Q212" s="452"/>
      <c r="R212" s="526"/>
      <c r="S212" s="1397"/>
      <c r="T212" s="1438"/>
    </row>
    <row r="213" spans="1:31" ht="30">
      <c r="A213" s="426">
        <v>1</v>
      </c>
      <c r="B213" s="638" t="s">
        <v>1856</v>
      </c>
      <c r="C213" s="639"/>
      <c r="D213" s="640" t="s">
        <v>1857</v>
      </c>
      <c r="E213" s="426" t="s">
        <v>1858</v>
      </c>
      <c r="F213" s="426" t="s">
        <v>1859</v>
      </c>
      <c r="G213" s="1102" t="s">
        <v>660</v>
      </c>
      <c r="H213" s="426" t="s">
        <v>1446</v>
      </c>
      <c r="I213" s="426">
        <v>8</v>
      </c>
      <c r="J213" s="426" t="s">
        <v>661</v>
      </c>
      <c r="K213" s="426"/>
      <c r="L213" s="426"/>
      <c r="M213" s="449" t="s">
        <v>184</v>
      </c>
      <c r="N213" s="1116" t="s">
        <v>1860</v>
      </c>
      <c r="O213" s="426" t="s">
        <v>1448</v>
      </c>
      <c r="P213" s="641">
        <v>3</v>
      </c>
      <c r="Q213" s="642">
        <v>4.68</v>
      </c>
      <c r="R213" s="643"/>
      <c r="S213" s="1439" t="s">
        <v>33</v>
      </c>
      <c r="T213" s="1440" t="s">
        <v>114</v>
      </c>
    </row>
    <row r="214" spans="1:31">
      <c r="A214" s="426">
        <v>2</v>
      </c>
      <c r="B214" s="638" t="s">
        <v>1861</v>
      </c>
      <c r="C214" s="639"/>
      <c r="D214" s="640" t="s">
        <v>1862</v>
      </c>
      <c r="E214" s="426" t="s">
        <v>652</v>
      </c>
      <c r="F214" s="426" t="s">
        <v>1863</v>
      </c>
      <c r="G214" s="1114" t="s">
        <v>1864</v>
      </c>
      <c r="H214" s="426" t="s">
        <v>1446</v>
      </c>
      <c r="I214" s="426">
        <v>9</v>
      </c>
      <c r="J214" s="426">
        <v>4.9800000000000004</v>
      </c>
      <c r="K214" s="645">
        <v>0.05</v>
      </c>
      <c r="L214" s="645"/>
      <c r="M214" s="449" t="s">
        <v>185</v>
      </c>
      <c r="N214" s="1116" t="s">
        <v>762</v>
      </c>
      <c r="O214" s="426" t="s">
        <v>1448</v>
      </c>
      <c r="P214" s="426">
        <v>5</v>
      </c>
      <c r="Q214" s="426">
        <v>5.36</v>
      </c>
      <c r="R214" s="646"/>
      <c r="S214" s="1439" t="s">
        <v>33</v>
      </c>
      <c r="T214" s="1441" t="s">
        <v>33</v>
      </c>
    </row>
    <row r="215" spans="1:31">
      <c r="A215" s="426">
        <v>3</v>
      </c>
      <c r="B215" s="638" t="s">
        <v>1865</v>
      </c>
      <c r="C215" s="639"/>
      <c r="D215" s="640" t="s">
        <v>1866</v>
      </c>
      <c r="E215" s="426" t="s">
        <v>652</v>
      </c>
      <c r="F215" s="449" t="s">
        <v>268</v>
      </c>
      <c r="G215" s="1102" t="s">
        <v>660</v>
      </c>
      <c r="H215" s="426" t="s">
        <v>1446</v>
      </c>
      <c r="I215" s="426">
        <v>7</v>
      </c>
      <c r="J215" s="426" t="s">
        <v>497</v>
      </c>
      <c r="K215" s="480"/>
      <c r="L215" s="480"/>
      <c r="M215" s="449" t="s">
        <v>600</v>
      </c>
      <c r="N215" s="1116" t="s">
        <v>1867</v>
      </c>
      <c r="O215" s="426" t="s">
        <v>1448</v>
      </c>
      <c r="P215" s="641">
        <v>2</v>
      </c>
      <c r="Q215" s="641">
        <v>4.34</v>
      </c>
      <c r="R215" s="643"/>
      <c r="S215" s="1439" t="s">
        <v>33</v>
      </c>
      <c r="T215" s="1440" t="s">
        <v>293</v>
      </c>
    </row>
    <row r="216" spans="1:31">
      <c r="A216" s="426">
        <v>4</v>
      </c>
      <c r="B216" s="638" t="s">
        <v>1868</v>
      </c>
      <c r="C216" s="639"/>
      <c r="D216" s="640" t="s">
        <v>1869</v>
      </c>
      <c r="E216" s="426" t="s">
        <v>652</v>
      </c>
      <c r="F216" s="449" t="s">
        <v>1451</v>
      </c>
      <c r="G216" s="1102" t="s">
        <v>340</v>
      </c>
      <c r="H216" s="426" t="s">
        <v>1446</v>
      </c>
      <c r="I216" s="426">
        <v>7</v>
      </c>
      <c r="J216" s="426" t="s">
        <v>497</v>
      </c>
      <c r="K216" s="480"/>
      <c r="L216" s="480"/>
      <c r="M216" s="449" t="s">
        <v>180</v>
      </c>
      <c r="N216" s="1116" t="s">
        <v>1870</v>
      </c>
      <c r="O216" s="426" t="s">
        <v>1448</v>
      </c>
      <c r="P216" s="641">
        <v>2</v>
      </c>
      <c r="Q216" s="641">
        <v>4.34</v>
      </c>
      <c r="R216" s="641"/>
      <c r="S216" s="1439" t="s">
        <v>33</v>
      </c>
      <c r="T216" s="1077" t="s">
        <v>244</v>
      </c>
    </row>
    <row r="217" spans="1:31" ht="30">
      <c r="A217" s="426">
        <v>5</v>
      </c>
      <c r="B217" s="638" t="s">
        <v>1871</v>
      </c>
      <c r="C217" s="639"/>
      <c r="D217" s="640" t="s">
        <v>1872</v>
      </c>
      <c r="E217" s="426" t="s">
        <v>1858</v>
      </c>
      <c r="F217" s="426" t="s">
        <v>1859</v>
      </c>
      <c r="G217" s="1102" t="s">
        <v>660</v>
      </c>
      <c r="H217" s="426" t="s">
        <v>1446</v>
      </c>
      <c r="I217" s="426">
        <v>6</v>
      </c>
      <c r="J217" s="426" t="s">
        <v>493</v>
      </c>
      <c r="K217" s="480"/>
      <c r="L217" s="480"/>
      <c r="M217" s="449" t="s">
        <v>1873</v>
      </c>
      <c r="N217" s="1116" t="s">
        <v>1874</v>
      </c>
      <c r="O217" s="426" t="s">
        <v>1448</v>
      </c>
      <c r="P217" s="641">
        <v>1</v>
      </c>
      <c r="Q217" s="648">
        <v>4</v>
      </c>
      <c r="R217" s="641"/>
      <c r="S217" s="1439" t="s">
        <v>33</v>
      </c>
      <c r="T217" s="1440" t="s">
        <v>116</v>
      </c>
    </row>
    <row r="218" spans="1:31">
      <c r="A218" s="426">
        <v>6</v>
      </c>
      <c r="B218" s="638" t="s">
        <v>1875</v>
      </c>
      <c r="C218" s="639"/>
      <c r="D218" s="640" t="s">
        <v>1876</v>
      </c>
      <c r="E218" s="426" t="s">
        <v>652</v>
      </c>
      <c r="F218" s="426" t="s">
        <v>1877</v>
      </c>
      <c r="G218" s="1102" t="s">
        <v>68</v>
      </c>
      <c r="H218" s="426" t="s">
        <v>1446</v>
      </c>
      <c r="I218" s="426">
        <v>6</v>
      </c>
      <c r="J218" s="426" t="s">
        <v>493</v>
      </c>
      <c r="K218" s="480"/>
      <c r="L218" s="480"/>
      <c r="M218" s="449" t="s">
        <v>1873</v>
      </c>
      <c r="N218" s="1116" t="s">
        <v>1878</v>
      </c>
      <c r="O218" s="426" t="s">
        <v>1448</v>
      </c>
      <c r="P218" s="426">
        <v>1</v>
      </c>
      <c r="Q218" s="649">
        <v>4</v>
      </c>
      <c r="R218" s="646"/>
      <c r="S218" s="1439" t="s">
        <v>33</v>
      </c>
      <c r="T218" s="1440" t="s">
        <v>116</v>
      </c>
    </row>
    <row r="219" spans="1:31">
      <c r="A219" s="1621" t="s">
        <v>1495</v>
      </c>
      <c r="B219" s="1622"/>
      <c r="C219" s="1623"/>
      <c r="D219" s="650"/>
      <c r="E219" s="651"/>
      <c r="F219" s="652"/>
      <c r="G219" s="1117"/>
      <c r="H219" s="651"/>
      <c r="I219" s="651"/>
      <c r="J219" s="651"/>
      <c r="K219" s="653"/>
      <c r="L219" s="652"/>
      <c r="M219" s="652"/>
      <c r="N219" s="1140"/>
      <c r="O219" s="651"/>
      <c r="P219" s="654"/>
      <c r="Q219" s="451"/>
      <c r="R219" s="526"/>
      <c r="S219" s="1442"/>
      <c r="T219" s="1398"/>
    </row>
    <row r="220" spans="1:31">
      <c r="A220" s="655">
        <v>1</v>
      </c>
      <c r="B220" s="638" t="s">
        <v>504</v>
      </c>
      <c r="C220" s="639"/>
      <c r="D220" s="640" t="s">
        <v>1879</v>
      </c>
      <c r="E220" s="426" t="s">
        <v>652</v>
      </c>
      <c r="F220" s="635" t="s">
        <v>1880</v>
      </c>
      <c r="G220" s="1102" t="s">
        <v>1852</v>
      </c>
      <c r="H220" s="426" t="s">
        <v>1500</v>
      </c>
      <c r="I220" s="426">
        <v>3</v>
      </c>
      <c r="J220" s="426">
        <v>2.72</v>
      </c>
      <c r="K220" s="426"/>
      <c r="L220" s="480"/>
      <c r="M220" s="449" t="s">
        <v>1881</v>
      </c>
      <c r="N220" s="1116" t="s">
        <v>1882</v>
      </c>
      <c r="O220" s="426" t="s">
        <v>1501</v>
      </c>
      <c r="P220" s="641">
        <v>3</v>
      </c>
      <c r="Q220" s="648">
        <v>3</v>
      </c>
      <c r="R220" s="646"/>
      <c r="S220" s="1439" t="s">
        <v>33</v>
      </c>
      <c r="T220" s="1440" t="s">
        <v>758</v>
      </c>
    </row>
    <row r="221" spans="1:31">
      <c r="A221" s="655">
        <v>2</v>
      </c>
      <c r="B221" s="638" t="s">
        <v>1883</v>
      </c>
      <c r="C221" s="639"/>
      <c r="D221" s="640" t="s">
        <v>1884</v>
      </c>
      <c r="E221" s="426" t="s">
        <v>652</v>
      </c>
      <c r="F221" s="449" t="s">
        <v>1885</v>
      </c>
      <c r="G221" s="1102" t="s">
        <v>660</v>
      </c>
      <c r="H221" s="426" t="s">
        <v>1500</v>
      </c>
      <c r="I221" s="426">
        <v>6</v>
      </c>
      <c r="J221" s="426" t="s">
        <v>990</v>
      </c>
      <c r="K221" s="426"/>
      <c r="L221" s="426"/>
      <c r="M221" s="449" t="s">
        <v>600</v>
      </c>
      <c r="N221" s="1141" t="s">
        <v>1061</v>
      </c>
      <c r="O221" s="426" t="s">
        <v>1501</v>
      </c>
      <c r="P221" s="641">
        <v>5</v>
      </c>
      <c r="Q221" s="656">
        <v>3.66</v>
      </c>
      <c r="R221" s="643"/>
      <c r="S221" s="1426" t="s">
        <v>33</v>
      </c>
      <c r="T221" s="1440" t="s">
        <v>293</v>
      </c>
    </row>
    <row r="222" spans="1:31">
      <c r="A222" s="655">
        <v>3</v>
      </c>
      <c r="B222" s="638" t="s">
        <v>356</v>
      </c>
      <c r="C222" s="639"/>
      <c r="D222" s="640" t="s">
        <v>1886</v>
      </c>
      <c r="E222" s="426" t="s">
        <v>652</v>
      </c>
      <c r="F222" s="426" t="s">
        <v>1887</v>
      </c>
      <c r="G222" s="1102" t="s">
        <v>660</v>
      </c>
      <c r="H222" s="426" t="s">
        <v>1500</v>
      </c>
      <c r="I222" s="426">
        <v>7</v>
      </c>
      <c r="J222" s="426" t="s">
        <v>1063</v>
      </c>
      <c r="K222" s="426"/>
      <c r="L222" s="645"/>
      <c r="M222" s="449" t="s">
        <v>443</v>
      </c>
      <c r="N222" s="1116" t="s">
        <v>768</v>
      </c>
      <c r="O222" s="426" t="s">
        <v>1501</v>
      </c>
      <c r="P222" s="641">
        <v>6</v>
      </c>
      <c r="Q222" s="1549">
        <v>3.99</v>
      </c>
      <c r="R222" s="646"/>
      <c r="S222" s="1426" t="s">
        <v>33</v>
      </c>
      <c r="T222" s="1413" t="s">
        <v>278</v>
      </c>
    </row>
    <row r="223" spans="1:31">
      <c r="A223" s="655">
        <v>4</v>
      </c>
      <c r="B223" s="657" t="s">
        <v>1888</v>
      </c>
      <c r="C223" s="658"/>
      <c r="D223" s="659" t="s">
        <v>1889</v>
      </c>
      <c r="E223" s="626" t="s">
        <v>652</v>
      </c>
      <c r="F223" s="660" t="s">
        <v>1890</v>
      </c>
      <c r="G223" s="1118" t="s">
        <v>1534</v>
      </c>
      <c r="H223" s="626" t="s">
        <v>1500</v>
      </c>
      <c r="I223" s="626">
        <v>6</v>
      </c>
      <c r="J223" s="626">
        <v>3.65</v>
      </c>
      <c r="K223" s="626"/>
      <c r="L223" s="626"/>
      <c r="M223" s="660" t="s">
        <v>416</v>
      </c>
      <c r="N223" s="1142" t="s">
        <v>1712</v>
      </c>
      <c r="O223" s="626" t="s">
        <v>1501</v>
      </c>
      <c r="P223" s="626">
        <v>5</v>
      </c>
      <c r="Q223" s="687">
        <v>3.66</v>
      </c>
      <c r="R223" s="1548"/>
      <c r="S223" s="1443" t="s">
        <v>33</v>
      </c>
      <c r="T223" s="1413" t="s">
        <v>275</v>
      </c>
    </row>
    <row r="224" spans="1:31">
      <c r="A224" s="655">
        <v>5</v>
      </c>
      <c r="B224" s="1219" t="s">
        <v>2430</v>
      </c>
      <c r="C224" s="1288"/>
      <c r="D224" s="165" t="s">
        <v>2431</v>
      </c>
      <c r="E224" s="214" t="s">
        <v>652</v>
      </c>
      <c r="F224" s="224" t="s">
        <v>2432</v>
      </c>
      <c r="G224" s="224" t="s">
        <v>112</v>
      </c>
      <c r="H224" s="214" t="s">
        <v>1501</v>
      </c>
      <c r="I224" s="214">
        <v>1</v>
      </c>
      <c r="J224" s="214" t="s">
        <v>1854</v>
      </c>
      <c r="K224" s="167"/>
      <c r="L224" s="224" t="s">
        <v>2433</v>
      </c>
      <c r="M224" s="224" t="s">
        <v>2433</v>
      </c>
      <c r="N224" s="1142"/>
      <c r="O224" s="626"/>
      <c r="P224" s="626"/>
      <c r="Q224" s="687"/>
      <c r="R224" s="1548"/>
      <c r="S224" s="1443"/>
      <c r="T224" s="1413" t="s">
        <v>2542</v>
      </c>
    </row>
    <row r="225" spans="1:30">
      <c r="A225" s="655">
        <v>6</v>
      </c>
      <c r="B225" s="1219" t="s">
        <v>2434</v>
      </c>
      <c r="C225" s="1288"/>
      <c r="D225" s="165" t="s">
        <v>2435</v>
      </c>
      <c r="E225" s="214" t="s">
        <v>652</v>
      </c>
      <c r="F225" s="224" t="s">
        <v>2436</v>
      </c>
      <c r="G225" s="224" t="s">
        <v>112</v>
      </c>
      <c r="H225" s="214" t="s">
        <v>1501</v>
      </c>
      <c r="I225" s="214">
        <v>1</v>
      </c>
      <c r="J225" s="214" t="s">
        <v>1854</v>
      </c>
      <c r="K225" s="167"/>
      <c r="L225" s="224" t="s">
        <v>2437</v>
      </c>
      <c r="M225" s="1289">
        <v>44569</v>
      </c>
      <c r="N225" s="1142"/>
      <c r="O225" s="626"/>
      <c r="P225" s="626"/>
      <c r="Q225" s="687"/>
      <c r="R225" s="1548"/>
      <c r="S225" s="1443"/>
      <c r="T225" s="1413" t="s">
        <v>2542</v>
      </c>
    </row>
    <row r="226" spans="1:30">
      <c r="A226" s="655">
        <v>7</v>
      </c>
      <c r="B226" s="1219" t="s">
        <v>2438</v>
      </c>
      <c r="C226" s="1288"/>
      <c r="D226" s="1288" t="s">
        <v>2439</v>
      </c>
      <c r="E226" s="214" t="s">
        <v>652</v>
      </c>
      <c r="F226" s="224" t="s">
        <v>2440</v>
      </c>
      <c r="G226" s="224" t="s">
        <v>252</v>
      </c>
      <c r="H226" s="214" t="s">
        <v>1501</v>
      </c>
      <c r="I226" s="214">
        <v>1</v>
      </c>
      <c r="J226" s="214" t="s">
        <v>1854</v>
      </c>
      <c r="K226" s="167"/>
      <c r="L226" s="224" t="s">
        <v>2441</v>
      </c>
      <c r="M226" s="224" t="s">
        <v>2441</v>
      </c>
      <c r="N226" s="1142"/>
      <c r="O226" s="626"/>
      <c r="P226" s="626"/>
      <c r="Q226" s="687"/>
      <c r="R226" s="1548"/>
      <c r="S226" s="1443"/>
      <c r="T226" s="1413" t="s">
        <v>2542</v>
      </c>
    </row>
    <row r="227" spans="1:30" s="1551" customFormat="1" ht="45" customHeight="1">
      <c r="A227" s="1613" t="s">
        <v>1891</v>
      </c>
      <c r="B227" s="1614"/>
      <c r="C227" s="639"/>
      <c r="D227" s="640"/>
      <c r="E227" s="651"/>
      <c r="F227" s="652"/>
      <c r="G227" s="1117"/>
      <c r="H227" s="651"/>
      <c r="I227" s="651"/>
      <c r="J227" s="651"/>
      <c r="K227" s="653"/>
      <c r="L227" s="652"/>
      <c r="M227" s="652"/>
      <c r="N227" s="1143"/>
      <c r="O227" s="651"/>
      <c r="P227" s="651"/>
      <c r="Q227" s="1550"/>
      <c r="R227" s="644"/>
      <c r="S227" s="1442"/>
      <c r="T227" s="1398"/>
    </row>
    <row r="228" spans="1:30">
      <c r="A228" s="1624" t="s">
        <v>1507</v>
      </c>
      <c r="B228" s="1625"/>
      <c r="C228" s="1625"/>
      <c r="D228" s="661"/>
      <c r="E228" s="651"/>
      <c r="F228" s="652"/>
      <c r="G228" s="1117"/>
      <c r="H228" s="651"/>
      <c r="I228" s="651"/>
      <c r="J228" s="651"/>
      <c r="K228" s="653"/>
      <c r="L228" s="652"/>
      <c r="M228" s="652"/>
      <c r="N228" s="1143"/>
      <c r="O228" s="651"/>
      <c r="P228" s="651"/>
      <c r="Q228" s="662"/>
      <c r="R228" s="663"/>
      <c r="S228" s="1442"/>
      <c r="T228" s="1398"/>
    </row>
    <row r="229" spans="1:30">
      <c r="A229" s="655">
        <v>1</v>
      </c>
      <c r="B229" s="139" t="s">
        <v>1892</v>
      </c>
      <c r="C229" s="477">
        <v>1973</v>
      </c>
      <c r="D229" s="477"/>
      <c r="E229" s="477" t="s">
        <v>1650</v>
      </c>
      <c r="F229" s="449" t="s">
        <v>1893</v>
      </c>
      <c r="G229" s="1136" t="s">
        <v>821</v>
      </c>
      <c r="H229" s="477" t="s">
        <v>1446</v>
      </c>
      <c r="I229" s="477">
        <v>9</v>
      </c>
      <c r="J229" s="522">
        <v>4.9800000000000004</v>
      </c>
      <c r="K229" s="451"/>
      <c r="L229" s="451"/>
      <c r="M229" s="479" t="s">
        <v>207</v>
      </c>
      <c r="N229" s="1098" t="s">
        <v>1894</v>
      </c>
      <c r="O229" s="477" t="s">
        <v>1448</v>
      </c>
      <c r="P229" s="451" t="s">
        <v>40</v>
      </c>
      <c r="Q229" s="451" t="s">
        <v>452</v>
      </c>
      <c r="R229" s="451"/>
      <c r="S229" s="1433" t="s">
        <v>33</v>
      </c>
      <c r="T229" s="1412" t="s">
        <v>207</v>
      </c>
    </row>
    <row r="230" spans="1:30">
      <c r="A230" s="655">
        <v>2</v>
      </c>
      <c r="B230" s="139" t="s">
        <v>1895</v>
      </c>
      <c r="C230" s="477">
        <v>1980</v>
      </c>
      <c r="D230" s="477"/>
      <c r="E230" s="477" t="s">
        <v>1650</v>
      </c>
      <c r="F230" s="449" t="s">
        <v>1896</v>
      </c>
      <c r="G230" s="1136" t="s">
        <v>1897</v>
      </c>
      <c r="H230" s="477" t="s">
        <v>1446</v>
      </c>
      <c r="I230" s="477">
        <v>6</v>
      </c>
      <c r="J230" s="522">
        <v>3.99</v>
      </c>
      <c r="K230" s="451"/>
      <c r="L230" s="451"/>
      <c r="M230" s="479" t="s">
        <v>207</v>
      </c>
      <c r="N230" s="1098" t="s">
        <v>1619</v>
      </c>
      <c r="O230" s="477" t="s">
        <v>1448</v>
      </c>
      <c r="P230" s="451" t="s">
        <v>90</v>
      </c>
      <c r="Q230" s="451" t="s">
        <v>519</v>
      </c>
      <c r="R230" s="451"/>
      <c r="S230" s="1433" t="s">
        <v>33</v>
      </c>
      <c r="T230" s="1412" t="s">
        <v>207</v>
      </c>
    </row>
    <row r="231" spans="1:30">
      <c r="A231" s="655">
        <v>3</v>
      </c>
      <c r="B231" s="139" t="s">
        <v>1898</v>
      </c>
      <c r="C231" s="477"/>
      <c r="D231" s="477">
        <v>1972</v>
      </c>
      <c r="E231" s="477" t="s">
        <v>25</v>
      </c>
      <c r="F231" s="449" t="s">
        <v>1510</v>
      </c>
      <c r="G231" s="1136" t="s">
        <v>1452</v>
      </c>
      <c r="H231" s="477" t="s">
        <v>1446</v>
      </c>
      <c r="I231" s="477">
        <v>9</v>
      </c>
      <c r="J231" s="522">
        <v>4.9800000000000004</v>
      </c>
      <c r="K231" s="451"/>
      <c r="L231" s="451"/>
      <c r="M231" s="479" t="s">
        <v>417</v>
      </c>
      <c r="N231" s="1098" t="s">
        <v>800</v>
      </c>
      <c r="O231" s="477" t="s">
        <v>1448</v>
      </c>
      <c r="P231" s="481" t="s">
        <v>40</v>
      </c>
      <c r="Q231" s="481" t="s">
        <v>452</v>
      </c>
      <c r="R231" s="480"/>
      <c r="S231" s="1433" t="s">
        <v>33</v>
      </c>
      <c r="T231" s="1414" t="s">
        <v>417</v>
      </c>
    </row>
    <row r="232" spans="1:30">
      <c r="A232" s="655">
        <v>4</v>
      </c>
      <c r="B232" s="139" t="s">
        <v>1899</v>
      </c>
      <c r="C232" s="477"/>
      <c r="D232" s="477">
        <v>1972</v>
      </c>
      <c r="E232" s="477" t="s">
        <v>25</v>
      </c>
      <c r="F232" s="449" t="s">
        <v>1494</v>
      </c>
      <c r="G232" s="1136" t="s">
        <v>329</v>
      </c>
      <c r="H232" s="477" t="s">
        <v>1446</v>
      </c>
      <c r="I232" s="477">
        <v>9</v>
      </c>
      <c r="J232" s="522">
        <v>4.9800000000000004</v>
      </c>
      <c r="K232" s="455" t="s">
        <v>1463</v>
      </c>
      <c r="L232" s="455"/>
      <c r="M232" s="479" t="s">
        <v>1206</v>
      </c>
      <c r="N232" s="1098" t="s">
        <v>1634</v>
      </c>
      <c r="O232" s="477" t="s">
        <v>1448</v>
      </c>
      <c r="P232" s="451" t="s">
        <v>47</v>
      </c>
      <c r="Q232" s="451" t="s">
        <v>678</v>
      </c>
      <c r="R232" s="451"/>
      <c r="S232" s="1433" t="s">
        <v>33</v>
      </c>
      <c r="T232" s="1414" t="s">
        <v>33</v>
      </c>
    </row>
    <row r="233" spans="1:30">
      <c r="A233" s="655">
        <v>5</v>
      </c>
      <c r="B233" s="139" t="s">
        <v>781</v>
      </c>
      <c r="C233" s="477"/>
      <c r="D233" s="477">
        <v>1978</v>
      </c>
      <c r="E233" s="477" t="s">
        <v>25</v>
      </c>
      <c r="F233" s="449" t="s">
        <v>1494</v>
      </c>
      <c r="G233" s="1136" t="s">
        <v>432</v>
      </c>
      <c r="H233" s="477" t="s">
        <v>1446</v>
      </c>
      <c r="I233" s="477">
        <v>9</v>
      </c>
      <c r="J233" s="522">
        <v>4.9800000000000004</v>
      </c>
      <c r="K233" s="455"/>
      <c r="L233" s="455"/>
      <c r="M233" s="479" t="s">
        <v>509</v>
      </c>
      <c r="N233" s="1098" t="s">
        <v>1900</v>
      </c>
      <c r="O233" s="477" t="s">
        <v>1448</v>
      </c>
      <c r="P233" s="451" t="s">
        <v>40</v>
      </c>
      <c r="Q233" s="451" t="s">
        <v>452</v>
      </c>
      <c r="R233" s="451"/>
      <c r="S233" s="1433" t="s">
        <v>33</v>
      </c>
      <c r="T233" s="1414" t="s">
        <v>1580</v>
      </c>
    </row>
    <row r="234" spans="1:30">
      <c r="A234" s="655">
        <v>6</v>
      </c>
      <c r="B234" s="139" t="s">
        <v>1901</v>
      </c>
      <c r="C234" s="477"/>
      <c r="D234" s="477">
        <v>1979</v>
      </c>
      <c r="E234" s="477" t="s">
        <v>25</v>
      </c>
      <c r="F234" s="449" t="s">
        <v>1494</v>
      </c>
      <c r="G234" s="1136" t="s">
        <v>351</v>
      </c>
      <c r="H234" s="477" t="s">
        <v>1446</v>
      </c>
      <c r="I234" s="477">
        <v>7</v>
      </c>
      <c r="J234" s="522">
        <v>4.32</v>
      </c>
      <c r="K234" s="451"/>
      <c r="L234" s="451"/>
      <c r="M234" s="479" t="s">
        <v>190</v>
      </c>
      <c r="N234" s="1098" t="s">
        <v>1902</v>
      </c>
      <c r="O234" s="477" t="s">
        <v>1448</v>
      </c>
      <c r="P234" s="451" t="s">
        <v>71</v>
      </c>
      <c r="Q234" s="451" t="s">
        <v>475</v>
      </c>
      <c r="R234" s="451"/>
      <c r="S234" s="1397" t="s">
        <v>33</v>
      </c>
      <c r="T234" s="1414" t="s">
        <v>190</v>
      </c>
    </row>
    <row r="235" spans="1:30">
      <c r="A235" s="655">
        <v>7</v>
      </c>
      <c r="B235" s="139" t="s">
        <v>1903</v>
      </c>
      <c r="C235" s="477"/>
      <c r="D235" s="477">
        <v>1979</v>
      </c>
      <c r="E235" s="477" t="s">
        <v>25</v>
      </c>
      <c r="F235" s="449" t="s">
        <v>262</v>
      </c>
      <c r="G235" s="1136" t="s">
        <v>351</v>
      </c>
      <c r="H235" s="477" t="s">
        <v>1446</v>
      </c>
      <c r="I235" s="477">
        <v>7</v>
      </c>
      <c r="J235" s="522">
        <v>4.32</v>
      </c>
      <c r="K235" s="451"/>
      <c r="L235" s="451"/>
      <c r="M235" s="479" t="s">
        <v>417</v>
      </c>
      <c r="N235" s="1098" t="s">
        <v>1904</v>
      </c>
      <c r="O235" s="477" t="s">
        <v>1448</v>
      </c>
      <c r="P235" s="426">
        <v>2</v>
      </c>
      <c r="Q235" s="426">
        <v>4.34</v>
      </c>
      <c r="R235" s="480"/>
      <c r="S235" s="1433" t="s">
        <v>33</v>
      </c>
      <c r="T235" s="1414" t="s">
        <v>417</v>
      </c>
    </row>
    <row r="236" spans="1:30">
      <c r="A236" s="655">
        <v>8</v>
      </c>
      <c r="B236" s="139" t="s">
        <v>1905</v>
      </c>
      <c r="C236" s="477"/>
      <c r="D236" s="477">
        <v>1981</v>
      </c>
      <c r="E236" s="477" t="s">
        <v>25</v>
      </c>
      <c r="F236" s="449" t="s">
        <v>1633</v>
      </c>
      <c r="G236" s="1136" t="s">
        <v>295</v>
      </c>
      <c r="H236" s="477" t="s">
        <v>1446</v>
      </c>
      <c r="I236" s="477">
        <v>7</v>
      </c>
      <c r="J236" s="522">
        <v>4.32</v>
      </c>
      <c r="K236" s="455"/>
      <c r="L236" s="455"/>
      <c r="M236" s="479" t="s">
        <v>190</v>
      </c>
      <c r="N236" s="1098" t="s">
        <v>1904</v>
      </c>
      <c r="O236" s="477" t="s">
        <v>1448</v>
      </c>
      <c r="P236" s="426">
        <v>2</v>
      </c>
      <c r="Q236" s="426">
        <v>4.34</v>
      </c>
      <c r="R236" s="426"/>
      <c r="S236" s="1397" t="s">
        <v>33</v>
      </c>
      <c r="T236" s="1414" t="s">
        <v>278</v>
      </c>
    </row>
    <row r="237" spans="1:30">
      <c r="A237" s="655">
        <v>9</v>
      </c>
      <c r="B237" s="139" t="s">
        <v>1906</v>
      </c>
      <c r="C237" s="477"/>
      <c r="D237" s="477">
        <v>1979</v>
      </c>
      <c r="E237" s="477" t="s">
        <v>25</v>
      </c>
      <c r="F237" s="449" t="s">
        <v>1494</v>
      </c>
      <c r="G237" s="1136" t="s">
        <v>310</v>
      </c>
      <c r="H237" s="477" t="s">
        <v>1446</v>
      </c>
      <c r="I237" s="477">
        <v>6</v>
      </c>
      <c r="J237" s="522">
        <v>3.99</v>
      </c>
      <c r="K237" s="451"/>
      <c r="L237" s="451"/>
      <c r="M237" s="479" t="s">
        <v>114</v>
      </c>
      <c r="N237" s="1098" t="s">
        <v>1619</v>
      </c>
      <c r="O237" s="477" t="s">
        <v>1448</v>
      </c>
      <c r="P237" s="426">
        <v>1</v>
      </c>
      <c r="Q237" s="664" t="s">
        <v>519</v>
      </c>
      <c r="R237" s="480"/>
      <c r="S237" s="1433" t="s">
        <v>33</v>
      </c>
      <c r="T237" s="1414" t="s">
        <v>114</v>
      </c>
    </row>
    <row r="238" spans="1:30">
      <c r="A238" s="655">
        <v>10</v>
      </c>
      <c r="B238" s="139" t="s">
        <v>1907</v>
      </c>
      <c r="C238" s="477"/>
      <c r="D238" s="477">
        <v>1983</v>
      </c>
      <c r="E238" s="477" t="s">
        <v>25</v>
      </c>
      <c r="F238" s="449" t="s">
        <v>1908</v>
      </c>
      <c r="G238" s="1136" t="s">
        <v>351</v>
      </c>
      <c r="H238" s="477" t="s">
        <v>1446</v>
      </c>
      <c r="I238" s="477">
        <v>5</v>
      </c>
      <c r="J238" s="522">
        <v>3.66</v>
      </c>
      <c r="K238" s="451"/>
      <c r="L238" s="451"/>
      <c r="M238" s="479" t="s">
        <v>485</v>
      </c>
      <c r="N238" s="1098" t="s">
        <v>1909</v>
      </c>
      <c r="O238" s="477" t="s">
        <v>1448</v>
      </c>
      <c r="P238" s="451" t="s">
        <v>90</v>
      </c>
      <c r="Q238" s="451" t="s">
        <v>519</v>
      </c>
      <c r="R238" s="451"/>
      <c r="S238" s="1397" t="s">
        <v>33</v>
      </c>
      <c r="T238" s="1414" t="s">
        <v>485</v>
      </c>
    </row>
    <row r="239" spans="1:30">
      <c r="A239" s="655">
        <v>11</v>
      </c>
      <c r="B239" s="139" t="s">
        <v>1910</v>
      </c>
      <c r="C239" s="477"/>
      <c r="D239" s="477">
        <v>1981</v>
      </c>
      <c r="E239" s="477" t="s">
        <v>25</v>
      </c>
      <c r="F239" s="449">
        <v>38579</v>
      </c>
      <c r="G239" s="1136" t="s">
        <v>1911</v>
      </c>
      <c r="H239" s="477" t="s">
        <v>1446</v>
      </c>
      <c r="I239" s="477">
        <v>7</v>
      </c>
      <c r="J239" s="522">
        <v>4.32</v>
      </c>
      <c r="K239" s="451"/>
      <c r="L239" s="451"/>
      <c r="M239" s="479" t="s">
        <v>63</v>
      </c>
      <c r="N239" s="1098" t="s">
        <v>1619</v>
      </c>
      <c r="O239" s="477" t="s">
        <v>1448</v>
      </c>
      <c r="P239" s="451" t="s">
        <v>71</v>
      </c>
      <c r="Q239" s="451" t="s">
        <v>475</v>
      </c>
      <c r="R239" s="451"/>
      <c r="S239" s="1433" t="s">
        <v>33</v>
      </c>
      <c r="T239" s="1414" t="s">
        <v>63</v>
      </c>
      <c r="U239" s="854"/>
      <c r="V239" s="854"/>
      <c r="W239" s="854"/>
      <c r="X239" s="854"/>
      <c r="Y239" s="854"/>
      <c r="Z239" s="854"/>
      <c r="AA239" s="854"/>
      <c r="AB239" s="854"/>
      <c r="AC239" s="854"/>
      <c r="AD239" s="854"/>
    </row>
    <row r="240" spans="1:30">
      <c r="A240" s="655">
        <v>12</v>
      </c>
      <c r="B240" s="139" t="s">
        <v>213</v>
      </c>
      <c r="C240" s="477"/>
      <c r="D240" s="477">
        <v>1977</v>
      </c>
      <c r="E240" s="477" t="s">
        <v>25</v>
      </c>
      <c r="F240" s="449" t="s">
        <v>1494</v>
      </c>
      <c r="G240" s="1136" t="s">
        <v>310</v>
      </c>
      <c r="H240" s="477" t="s">
        <v>1446</v>
      </c>
      <c r="I240" s="477">
        <v>8</v>
      </c>
      <c r="J240" s="522">
        <v>4.6500000000000004</v>
      </c>
      <c r="K240" s="451"/>
      <c r="L240" s="451"/>
      <c r="M240" s="479" t="s">
        <v>417</v>
      </c>
      <c r="N240" s="1098" t="s">
        <v>1619</v>
      </c>
      <c r="O240" s="477" t="s">
        <v>1448</v>
      </c>
      <c r="P240" s="451" t="s">
        <v>79</v>
      </c>
      <c r="Q240" s="451" t="s">
        <v>508</v>
      </c>
      <c r="R240" s="451"/>
      <c r="S240" s="1397" t="s">
        <v>33</v>
      </c>
      <c r="T240" s="1414" t="s">
        <v>417</v>
      </c>
    </row>
    <row r="241" spans="1:31" ht="30">
      <c r="A241" s="655">
        <v>13</v>
      </c>
      <c r="B241" s="624" t="s">
        <v>1912</v>
      </c>
      <c r="C241" s="252"/>
      <c r="D241" s="252">
        <v>1983</v>
      </c>
      <c r="E241" s="252" t="s">
        <v>25</v>
      </c>
      <c r="F241" s="449" t="s">
        <v>1913</v>
      </c>
      <c r="G241" s="1136" t="s">
        <v>1499</v>
      </c>
      <c r="H241" s="477" t="s">
        <v>1446</v>
      </c>
      <c r="I241" s="252">
        <v>3</v>
      </c>
      <c r="J241" s="529">
        <v>3</v>
      </c>
      <c r="K241" s="451"/>
      <c r="L241" s="451"/>
      <c r="M241" s="452" t="s">
        <v>115</v>
      </c>
      <c r="N241" s="1098" t="s">
        <v>1914</v>
      </c>
      <c r="O241" s="477" t="s">
        <v>1448</v>
      </c>
      <c r="P241" s="451" t="s">
        <v>90</v>
      </c>
      <c r="Q241" s="451" t="s">
        <v>519</v>
      </c>
      <c r="R241" s="451"/>
      <c r="S241" s="1397" t="s">
        <v>33</v>
      </c>
      <c r="T241" s="1402" t="s">
        <v>33</v>
      </c>
      <c r="AE241" s="854"/>
    </row>
    <row r="242" spans="1:31">
      <c r="A242" s="655">
        <v>14</v>
      </c>
      <c r="B242" s="624" t="s">
        <v>1915</v>
      </c>
      <c r="C242" s="252"/>
      <c r="D242" s="252">
        <v>1983</v>
      </c>
      <c r="E242" s="252" t="s">
        <v>25</v>
      </c>
      <c r="F242" s="449" t="s">
        <v>1460</v>
      </c>
      <c r="G242" s="1136" t="s">
        <v>1499</v>
      </c>
      <c r="H242" s="477" t="s">
        <v>1446</v>
      </c>
      <c r="I242" s="252">
        <v>3</v>
      </c>
      <c r="J242" s="529">
        <v>3</v>
      </c>
      <c r="K242" s="451"/>
      <c r="L242" s="451"/>
      <c r="M242" s="452" t="s">
        <v>115</v>
      </c>
      <c r="N242" s="1098" t="s">
        <v>1612</v>
      </c>
      <c r="O242" s="477" t="s">
        <v>1448</v>
      </c>
      <c r="P242" s="451" t="s">
        <v>90</v>
      </c>
      <c r="Q242" s="451" t="s">
        <v>519</v>
      </c>
      <c r="R242" s="451"/>
      <c r="S242" s="1397" t="s">
        <v>33</v>
      </c>
      <c r="T242" s="1402" t="s">
        <v>33</v>
      </c>
    </row>
    <row r="243" spans="1:31">
      <c r="A243" s="1676" t="s">
        <v>1916</v>
      </c>
      <c r="B243" s="1677"/>
      <c r="C243" s="1678"/>
      <c r="D243" s="477"/>
      <c r="E243" s="477"/>
      <c r="F243" s="449"/>
      <c r="G243" s="1102"/>
      <c r="H243" s="477"/>
      <c r="I243" s="477"/>
      <c r="J243" s="522"/>
      <c r="K243" s="451"/>
      <c r="L243" s="479"/>
      <c r="M243" s="479"/>
      <c r="N243" s="1143"/>
      <c r="O243" s="477"/>
      <c r="P243" s="481"/>
      <c r="Q243" s="426"/>
      <c r="R243" s="526"/>
      <c r="S243" s="1397"/>
      <c r="T243" s="1414"/>
    </row>
    <row r="244" spans="1:31">
      <c r="A244" s="666">
        <v>1</v>
      </c>
      <c r="B244" s="139" t="s">
        <v>1917</v>
      </c>
      <c r="C244" s="477">
        <v>1980</v>
      </c>
      <c r="D244" s="477"/>
      <c r="E244" s="477" t="s">
        <v>652</v>
      </c>
      <c r="F244" s="449" t="s">
        <v>244</v>
      </c>
      <c r="G244" s="1106" t="s">
        <v>665</v>
      </c>
      <c r="H244" s="477" t="s">
        <v>1500</v>
      </c>
      <c r="I244" s="477">
        <v>7</v>
      </c>
      <c r="J244" s="522">
        <v>3.96</v>
      </c>
      <c r="K244" s="522"/>
      <c r="L244" s="451"/>
      <c r="M244" s="479" t="s">
        <v>29</v>
      </c>
      <c r="N244" s="1098" t="s">
        <v>808</v>
      </c>
      <c r="O244" s="426" t="s">
        <v>1501</v>
      </c>
      <c r="P244" s="477">
        <v>6</v>
      </c>
      <c r="Q244" s="481">
        <v>3.99</v>
      </c>
      <c r="R244" s="426"/>
      <c r="S244" s="1426" t="s">
        <v>33</v>
      </c>
      <c r="T244" s="1412" t="s">
        <v>29</v>
      </c>
    </row>
    <row r="245" spans="1:31">
      <c r="A245" s="666">
        <v>2</v>
      </c>
      <c r="B245" s="139" t="s">
        <v>349</v>
      </c>
      <c r="C245" s="477"/>
      <c r="D245" s="477">
        <v>1977</v>
      </c>
      <c r="E245" s="477" t="s">
        <v>652</v>
      </c>
      <c r="F245" s="449" t="s">
        <v>1918</v>
      </c>
      <c r="G245" s="1106" t="s">
        <v>310</v>
      </c>
      <c r="H245" s="477" t="s">
        <v>1500</v>
      </c>
      <c r="I245" s="477">
        <v>6</v>
      </c>
      <c r="J245" s="522">
        <v>3.65</v>
      </c>
      <c r="K245" s="522"/>
      <c r="L245" s="451"/>
      <c r="M245" s="479" t="s">
        <v>1206</v>
      </c>
      <c r="N245" s="1098" t="s">
        <v>1619</v>
      </c>
      <c r="O245" s="426" t="s">
        <v>1501</v>
      </c>
      <c r="P245" s="477">
        <v>5</v>
      </c>
      <c r="Q245" s="426">
        <v>3.66</v>
      </c>
      <c r="R245" s="426"/>
      <c r="S245" s="1426" t="s">
        <v>33</v>
      </c>
      <c r="T245" s="1412" t="s">
        <v>1206</v>
      </c>
    </row>
    <row r="246" spans="1:31">
      <c r="A246" s="666">
        <v>3</v>
      </c>
      <c r="B246" s="139" t="s">
        <v>1919</v>
      </c>
      <c r="C246" s="477"/>
      <c r="D246" s="477">
        <v>1988</v>
      </c>
      <c r="E246" s="477" t="s">
        <v>652</v>
      </c>
      <c r="F246" s="449" t="s">
        <v>190</v>
      </c>
      <c r="G246" s="1106" t="s">
        <v>1920</v>
      </c>
      <c r="H246" s="477" t="s">
        <v>1500</v>
      </c>
      <c r="I246" s="477">
        <v>4</v>
      </c>
      <c r="J246" s="522">
        <v>3.03</v>
      </c>
      <c r="K246" s="522"/>
      <c r="L246" s="451"/>
      <c r="M246" s="479" t="s">
        <v>502</v>
      </c>
      <c r="N246" s="1098" t="s">
        <v>1921</v>
      </c>
      <c r="O246" s="426" t="s">
        <v>1501</v>
      </c>
      <c r="P246" s="477">
        <v>4</v>
      </c>
      <c r="Q246" s="426">
        <v>3.33</v>
      </c>
      <c r="R246" s="426"/>
      <c r="S246" s="1426" t="s">
        <v>33</v>
      </c>
      <c r="T246" s="1412" t="s">
        <v>502</v>
      </c>
    </row>
    <row r="247" spans="1:31">
      <c r="A247" s="905">
        <v>4</v>
      </c>
      <c r="B247" s="238" t="s">
        <v>2442</v>
      </c>
      <c r="C247" s="145">
        <v>1987</v>
      </c>
      <c r="D247" s="145"/>
      <c r="E247" s="145" t="s">
        <v>25</v>
      </c>
      <c r="F247" s="1198" t="s">
        <v>2443</v>
      </c>
      <c r="G247" s="1290" t="s">
        <v>468</v>
      </c>
      <c r="H247" s="1291" t="s">
        <v>1501</v>
      </c>
      <c r="I247" s="145">
        <v>1</v>
      </c>
      <c r="J247" s="146">
        <v>1.99</v>
      </c>
      <c r="K247" s="1292"/>
      <c r="L247" s="1293" t="s">
        <v>889</v>
      </c>
      <c r="M247" s="1294" t="s">
        <v>889</v>
      </c>
      <c r="N247" s="1098"/>
      <c r="O247" s="426"/>
      <c r="P247" s="477"/>
      <c r="Q247" s="426"/>
      <c r="R247" s="426"/>
      <c r="S247" s="1426"/>
      <c r="T247" s="1396" t="s">
        <v>2510</v>
      </c>
    </row>
    <row r="248" spans="1:31">
      <c r="A248" s="905">
        <v>5</v>
      </c>
      <c r="B248" s="238" t="s">
        <v>2444</v>
      </c>
      <c r="C248" s="145"/>
      <c r="D248" s="145">
        <v>1999</v>
      </c>
      <c r="E248" s="145" t="s">
        <v>25</v>
      </c>
      <c r="F248" s="1198" t="s">
        <v>2445</v>
      </c>
      <c r="G248" s="1295" t="s">
        <v>94</v>
      </c>
      <c r="H248" s="1291" t="s">
        <v>1501</v>
      </c>
      <c r="I248" s="145">
        <v>1</v>
      </c>
      <c r="J248" s="146">
        <v>1.99</v>
      </c>
      <c r="K248" s="1296"/>
      <c r="L248" s="1293" t="s">
        <v>252</v>
      </c>
      <c r="M248" s="1294" t="s">
        <v>252</v>
      </c>
      <c r="N248" s="1098"/>
      <c r="O248" s="426"/>
      <c r="P248" s="477"/>
      <c r="Q248" s="426"/>
      <c r="R248" s="426"/>
      <c r="S248" s="1426"/>
      <c r="T248" s="1396" t="s">
        <v>2510</v>
      </c>
    </row>
    <row r="249" spans="1:31" ht="31.5" customHeight="1">
      <c r="A249" s="1611" t="s">
        <v>1922</v>
      </c>
      <c r="B249" s="1612"/>
      <c r="C249" s="456"/>
      <c r="D249" s="635"/>
      <c r="E249" s="426"/>
      <c r="F249" s="619"/>
      <c r="G249" s="1119"/>
      <c r="H249" s="252"/>
      <c r="I249" s="252"/>
      <c r="J249" s="636"/>
      <c r="K249" s="455"/>
      <c r="L249" s="667"/>
      <c r="M249" s="667"/>
      <c r="N249" s="1132"/>
      <c r="O249" s="636"/>
      <c r="P249" s="456"/>
      <c r="Q249" s="452"/>
      <c r="R249" s="667"/>
      <c r="S249" s="1397"/>
      <c r="T249" s="1398"/>
    </row>
    <row r="250" spans="1:31">
      <c r="A250" s="1626" t="s">
        <v>1923</v>
      </c>
      <c r="B250" s="1627"/>
      <c r="C250" s="1628"/>
      <c r="D250" s="635"/>
      <c r="E250" s="426"/>
      <c r="F250" s="619"/>
      <c r="G250" s="1119"/>
      <c r="H250" s="252"/>
      <c r="I250" s="252"/>
      <c r="J250" s="636"/>
      <c r="K250" s="455"/>
      <c r="L250" s="667"/>
      <c r="M250" s="667"/>
      <c r="N250" s="1132"/>
      <c r="O250" s="636"/>
      <c r="P250" s="456"/>
      <c r="Q250" s="452"/>
      <c r="R250" s="667"/>
      <c r="S250" s="1397"/>
      <c r="T250" s="1398"/>
    </row>
    <row r="251" spans="1:31">
      <c r="A251" s="426">
        <v>1</v>
      </c>
      <c r="B251" s="624" t="s">
        <v>1924</v>
      </c>
      <c r="C251" s="447"/>
      <c r="D251" s="452" t="s">
        <v>1925</v>
      </c>
      <c r="E251" s="426" t="s">
        <v>652</v>
      </c>
      <c r="F251" s="449">
        <v>39367</v>
      </c>
      <c r="G251" s="1102" t="s">
        <v>588</v>
      </c>
      <c r="H251" s="252" t="s">
        <v>1446</v>
      </c>
      <c r="I251" s="252">
        <v>9</v>
      </c>
      <c r="J251" s="529">
        <v>4.9800000000000004</v>
      </c>
      <c r="K251" s="529"/>
      <c r="L251" s="451"/>
      <c r="M251" s="452" t="s">
        <v>402</v>
      </c>
      <c r="N251" s="1098" t="s">
        <v>566</v>
      </c>
      <c r="O251" s="451" t="s">
        <v>1448</v>
      </c>
      <c r="P251" s="451" t="s">
        <v>40</v>
      </c>
      <c r="Q251" s="451" t="s">
        <v>284</v>
      </c>
      <c r="R251" s="451"/>
      <c r="S251" s="1397" t="s">
        <v>33</v>
      </c>
      <c r="T251" s="1077" t="s">
        <v>402</v>
      </c>
    </row>
    <row r="252" spans="1:31">
      <c r="A252" s="426">
        <v>2</v>
      </c>
      <c r="B252" s="624" t="s">
        <v>1926</v>
      </c>
      <c r="C252" s="457"/>
      <c r="D252" s="452" t="s">
        <v>1927</v>
      </c>
      <c r="E252" s="426" t="s">
        <v>652</v>
      </c>
      <c r="F252" s="449" t="s">
        <v>1460</v>
      </c>
      <c r="G252" s="1102" t="s">
        <v>588</v>
      </c>
      <c r="H252" s="252" t="s">
        <v>1446</v>
      </c>
      <c r="I252" s="252">
        <v>9</v>
      </c>
      <c r="J252" s="529">
        <v>4.9800000000000004</v>
      </c>
      <c r="K252" s="529"/>
      <c r="L252" s="455"/>
      <c r="M252" s="452" t="s">
        <v>115</v>
      </c>
      <c r="N252" s="1098" t="s">
        <v>566</v>
      </c>
      <c r="O252" s="451" t="s">
        <v>1448</v>
      </c>
      <c r="P252" s="451" t="s">
        <v>40</v>
      </c>
      <c r="Q252" s="451" t="s">
        <v>284</v>
      </c>
      <c r="R252" s="451"/>
      <c r="S252" s="1397" t="s">
        <v>33</v>
      </c>
      <c r="T252" s="1077" t="s">
        <v>115</v>
      </c>
    </row>
    <row r="253" spans="1:31">
      <c r="A253" s="426">
        <v>3</v>
      </c>
      <c r="B253" s="624" t="s">
        <v>1928</v>
      </c>
      <c r="C253" s="458"/>
      <c r="D253" s="452" t="s">
        <v>822</v>
      </c>
      <c r="E253" s="426" t="s">
        <v>652</v>
      </c>
      <c r="F253" s="449">
        <v>43837</v>
      </c>
      <c r="G253" s="1102" t="s">
        <v>292</v>
      </c>
      <c r="H253" s="252" t="s">
        <v>1446</v>
      </c>
      <c r="I253" s="252">
        <v>8</v>
      </c>
      <c r="J253" s="529">
        <v>4.6500000000000004</v>
      </c>
      <c r="K253" s="529"/>
      <c r="L253" s="451"/>
      <c r="M253" s="452" t="s">
        <v>244</v>
      </c>
      <c r="N253" s="1098" t="s">
        <v>1786</v>
      </c>
      <c r="O253" s="451" t="s">
        <v>1448</v>
      </c>
      <c r="P253" s="426">
        <v>3</v>
      </c>
      <c r="Q253" s="426">
        <v>4.68</v>
      </c>
      <c r="R253" s="480"/>
      <c r="S253" s="1397" t="s">
        <v>33</v>
      </c>
      <c r="T253" s="1444" t="s">
        <v>244</v>
      </c>
    </row>
    <row r="254" spans="1:31">
      <c r="A254" s="426">
        <v>4</v>
      </c>
      <c r="B254" s="624" t="s">
        <v>1929</v>
      </c>
      <c r="C254" s="456"/>
      <c r="D254" s="452" t="s">
        <v>1930</v>
      </c>
      <c r="E254" s="426" t="s">
        <v>652</v>
      </c>
      <c r="F254" s="449" t="s">
        <v>1931</v>
      </c>
      <c r="G254" s="1102" t="s">
        <v>292</v>
      </c>
      <c r="H254" s="252" t="s">
        <v>1446</v>
      </c>
      <c r="I254" s="252">
        <v>7</v>
      </c>
      <c r="J254" s="529">
        <v>4.32</v>
      </c>
      <c r="K254" s="529"/>
      <c r="L254" s="451"/>
      <c r="M254" s="452" t="s">
        <v>1201</v>
      </c>
      <c r="N254" s="1098" t="s">
        <v>1786</v>
      </c>
      <c r="O254" s="451" t="s">
        <v>1448</v>
      </c>
      <c r="P254" s="451" t="s">
        <v>71</v>
      </c>
      <c r="Q254" s="451" t="s">
        <v>290</v>
      </c>
      <c r="R254" s="451"/>
      <c r="S254" s="1397" t="s">
        <v>33</v>
      </c>
      <c r="T254" s="1077" t="s">
        <v>1201</v>
      </c>
    </row>
    <row r="255" spans="1:31">
      <c r="A255" s="426">
        <v>5</v>
      </c>
      <c r="B255" s="624" t="s">
        <v>1932</v>
      </c>
      <c r="C255" s="456"/>
      <c r="D255" s="452" t="s">
        <v>1933</v>
      </c>
      <c r="E255" s="426" t="s">
        <v>652</v>
      </c>
      <c r="F255" s="449" t="s">
        <v>1494</v>
      </c>
      <c r="G255" s="1102" t="s">
        <v>432</v>
      </c>
      <c r="H255" s="252" t="s">
        <v>1446</v>
      </c>
      <c r="I255" s="252">
        <v>7</v>
      </c>
      <c r="J255" s="529">
        <v>4.32</v>
      </c>
      <c r="K255" s="529"/>
      <c r="L255" s="451"/>
      <c r="M255" s="452" t="s">
        <v>417</v>
      </c>
      <c r="N255" s="1098" t="s">
        <v>607</v>
      </c>
      <c r="O255" s="451" t="s">
        <v>1448</v>
      </c>
      <c r="P255" s="426">
        <v>2</v>
      </c>
      <c r="Q255" s="426">
        <v>4.34</v>
      </c>
      <c r="R255" s="480"/>
      <c r="S255" s="1397" t="s">
        <v>33</v>
      </c>
      <c r="T255" s="1441" t="s">
        <v>417</v>
      </c>
      <c r="U255" s="854"/>
      <c r="V255" s="854"/>
      <c r="W255" s="854"/>
      <c r="X255" s="854"/>
      <c r="Y255" s="854"/>
      <c r="Z255" s="854"/>
      <c r="AA255" s="854"/>
      <c r="AB255" s="854"/>
      <c r="AC255" s="854"/>
      <c r="AD255" s="854"/>
    </row>
    <row r="256" spans="1:31">
      <c r="A256" s="426">
        <v>6</v>
      </c>
      <c r="B256" s="624" t="s">
        <v>1934</v>
      </c>
      <c r="C256" s="456"/>
      <c r="D256" s="452" t="s">
        <v>1935</v>
      </c>
      <c r="E256" s="426" t="s">
        <v>652</v>
      </c>
      <c r="F256" s="449" t="s">
        <v>1936</v>
      </c>
      <c r="G256" s="1102" t="s">
        <v>665</v>
      </c>
      <c r="H256" s="252" t="s">
        <v>1446</v>
      </c>
      <c r="I256" s="252">
        <v>6</v>
      </c>
      <c r="J256" s="529">
        <v>3.99</v>
      </c>
      <c r="K256" s="529"/>
      <c r="L256" s="451"/>
      <c r="M256" s="452" t="s">
        <v>244</v>
      </c>
      <c r="N256" s="1098" t="s">
        <v>607</v>
      </c>
      <c r="O256" s="451" t="s">
        <v>1448</v>
      </c>
      <c r="P256" s="426">
        <v>1</v>
      </c>
      <c r="Q256" s="529">
        <v>4</v>
      </c>
      <c r="R256" s="480"/>
      <c r="S256" s="1397" t="s">
        <v>33</v>
      </c>
      <c r="T256" s="1441" t="s">
        <v>244</v>
      </c>
      <c r="U256" s="854"/>
      <c r="V256" s="854"/>
      <c r="W256" s="854"/>
      <c r="X256" s="854"/>
      <c r="Y256" s="854"/>
      <c r="Z256" s="854"/>
      <c r="AA256" s="854"/>
      <c r="AB256" s="854"/>
      <c r="AC256" s="854"/>
      <c r="AD256" s="854"/>
    </row>
    <row r="257" spans="1:31">
      <c r="A257" s="426">
        <v>7</v>
      </c>
      <c r="B257" s="624" t="s">
        <v>1937</v>
      </c>
      <c r="C257" s="456"/>
      <c r="D257" s="452" t="s">
        <v>1938</v>
      </c>
      <c r="E257" s="426" t="s">
        <v>652</v>
      </c>
      <c r="F257" s="449" t="s">
        <v>1939</v>
      </c>
      <c r="G257" s="1102" t="s">
        <v>310</v>
      </c>
      <c r="H257" s="252" t="s">
        <v>1446</v>
      </c>
      <c r="I257" s="252">
        <v>7</v>
      </c>
      <c r="J257" s="529">
        <v>4.32</v>
      </c>
      <c r="K257" s="529"/>
      <c r="L257" s="451"/>
      <c r="M257" s="452" t="s">
        <v>502</v>
      </c>
      <c r="N257" s="1098" t="s">
        <v>1940</v>
      </c>
      <c r="O257" s="451" t="s">
        <v>1448</v>
      </c>
      <c r="P257" s="426">
        <v>2</v>
      </c>
      <c r="Q257" s="426">
        <v>4.34</v>
      </c>
      <c r="R257" s="480"/>
      <c r="S257" s="1397" t="s">
        <v>33</v>
      </c>
      <c r="T257" s="1441" t="s">
        <v>502</v>
      </c>
      <c r="U257" s="854"/>
      <c r="V257" s="854"/>
      <c r="W257" s="854"/>
      <c r="X257" s="854"/>
      <c r="Y257" s="854"/>
      <c r="Z257" s="854"/>
      <c r="AA257" s="854"/>
      <c r="AB257" s="854"/>
      <c r="AC257" s="854"/>
      <c r="AD257" s="854"/>
      <c r="AE257" s="854"/>
    </row>
    <row r="258" spans="1:31">
      <c r="A258" s="426">
        <v>8</v>
      </c>
      <c r="B258" s="624" t="s">
        <v>1941</v>
      </c>
      <c r="C258" s="456"/>
      <c r="D258" s="452" t="s">
        <v>1942</v>
      </c>
      <c r="E258" s="426" t="s">
        <v>652</v>
      </c>
      <c r="F258" s="449" t="s">
        <v>1494</v>
      </c>
      <c r="G258" s="1102" t="s">
        <v>310</v>
      </c>
      <c r="H258" s="252" t="s">
        <v>1446</v>
      </c>
      <c r="I258" s="252">
        <v>5</v>
      </c>
      <c r="J258" s="529">
        <v>3.66</v>
      </c>
      <c r="K258" s="529"/>
      <c r="L258" s="451"/>
      <c r="M258" s="452" t="s">
        <v>429</v>
      </c>
      <c r="N258" s="1098" t="s">
        <v>1799</v>
      </c>
      <c r="O258" s="451" t="s">
        <v>1448</v>
      </c>
      <c r="P258" s="426">
        <v>1</v>
      </c>
      <c r="Q258" s="529">
        <v>4</v>
      </c>
      <c r="R258" s="451"/>
      <c r="S258" s="1397" t="s">
        <v>33</v>
      </c>
      <c r="T258" s="1396" t="s">
        <v>948</v>
      </c>
      <c r="U258" s="854"/>
      <c r="V258" s="854"/>
      <c r="W258" s="854"/>
      <c r="X258" s="854"/>
      <c r="Y258" s="854"/>
      <c r="Z258" s="854"/>
      <c r="AA258" s="854"/>
      <c r="AB258" s="854"/>
      <c r="AC258" s="854"/>
      <c r="AD258" s="854"/>
      <c r="AE258" s="854"/>
    </row>
    <row r="259" spans="1:31">
      <c r="A259" s="426">
        <v>9</v>
      </c>
      <c r="B259" s="624" t="s">
        <v>1943</v>
      </c>
      <c r="C259" s="456"/>
      <c r="D259" s="452" t="s">
        <v>1944</v>
      </c>
      <c r="E259" s="426" t="s">
        <v>652</v>
      </c>
      <c r="F259" s="449" t="s">
        <v>1460</v>
      </c>
      <c r="G259" s="1102" t="s">
        <v>1945</v>
      </c>
      <c r="H259" s="252" t="s">
        <v>1446</v>
      </c>
      <c r="I259" s="252">
        <v>9</v>
      </c>
      <c r="J259" s="529">
        <v>4.9800000000000004</v>
      </c>
      <c r="K259" s="529"/>
      <c r="L259" s="451"/>
      <c r="M259" s="452" t="s">
        <v>402</v>
      </c>
      <c r="N259" s="1098" t="s">
        <v>607</v>
      </c>
      <c r="O259" s="451" t="s">
        <v>1448</v>
      </c>
      <c r="P259" s="451" t="s">
        <v>40</v>
      </c>
      <c r="Q259" s="451" t="s">
        <v>284</v>
      </c>
      <c r="R259" s="451"/>
      <c r="S259" s="1397" t="s">
        <v>33</v>
      </c>
      <c r="T259" s="1077" t="s">
        <v>402</v>
      </c>
      <c r="AE259" s="854"/>
    </row>
    <row r="260" spans="1:31">
      <c r="A260" s="426">
        <v>10</v>
      </c>
      <c r="B260" s="624" t="s">
        <v>1946</v>
      </c>
      <c r="C260" s="456"/>
      <c r="D260" s="452" t="s">
        <v>1947</v>
      </c>
      <c r="E260" s="426" t="s">
        <v>652</v>
      </c>
      <c r="F260" s="449" t="s">
        <v>1724</v>
      </c>
      <c r="G260" s="1102" t="s">
        <v>310</v>
      </c>
      <c r="H260" s="252" t="s">
        <v>1446</v>
      </c>
      <c r="I260" s="252">
        <v>8</v>
      </c>
      <c r="J260" s="529">
        <v>4.6500000000000004</v>
      </c>
      <c r="K260" s="529"/>
      <c r="L260" s="451"/>
      <c r="M260" s="452" t="s">
        <v>114</v>
      </c>
      <c r="N260" s="1098" t="s">
        <v>1799</v>
      </c>
      <c r="O260" s="451" t="s">
        <v>1448</v>
      </c>
      <c r="P260" s="451" t="s">
        <v>79</v>
      </c>
      <c r="Q260" s="451" t="s">
        <v>412</v>
      </c>
      <c r="R260" s="451"/>
      <c r="S260" s="1397" t="s">
        <v>33</v>
      </c>
      <c r="T260" s="1441" t="s">
        <v>114</v>
      </c>
      <c r="AE260" s="854"/>
    </row>
    <row r="261" spans="1:31">
      <c r="A261" s="426">
        <v>11</v>
      </c>
      <c r="B261" s="624" t="s">
        <v>1948</v>
      </c>
      <c r="C261" s="456"/>
      <c r="D261" s="452" t="s">
        <v>1949</v>
      </c>
      <c r="E261" s="426" t="s">
        <v>652</v>
      </c>
      <c r="F261" s="449">
        <v>41339</v>
      </c>
      <c r="G261" s="1102" t="s">
        <v>1499</v>
      </c>
      <c r="H261" s="252" t="s">
        <v>1446</v>
      </c>
      <c r="I261" s="252">
        <v>3</v>
      </c>
      <c r="J261" s="529">
        <v>3</v>
      </c>
      <c r="K261" s="529"/>
      <c r="L261" s="451"/>
      <c r="M261" s="452" t="s">
        <v>115</v>
      </c>
      <c r="N261" s="1098" t="s">
        <v>1248</v>
      </c>
      <c r="O261" s="451" t="s">
        <v>1448</v>
      </c>
      <c r="P261" s="426">
        <v>1</v>
      </c>
      <c r="Q261" s="529">
        <v>4</v>
      </c>
      <c r="R261" s="451"/>
      <c r="S261" s="1397" t="s">
        <v>33</v>
      </c>
      <c r="T261" s="1414" t="s">
        <v>33</v>
      </c>
    </row>
    <row r="262" spans="1:31">
      <c r="A262" s="1615" t="s">
        <v>1560</v>
      </c>
      <c r="B262" s="1616"/>
      <c r="C262" s="1617"/>
      <c r="D262" s="479"/>
      <c r="E262" s="426"/>
      <c r="F262" s="449"/>
      <c r="G262" s="1102"/>
      <c r="H262" s="477"/>
      <c r="I262" s="477"/>
      <c r="J262" s="522"/>
      <c r="K262" s="451"/>
      <c r="L262" s="479"/>
      <c r="M262" s="479"/>
      <c r="N262" s="1098"/>
      <c r="O262" s="426"/>
      <c r="P262" s="426"/>
      <c r="Q262" s="480"/>
      <c r="R262" s="451"/>
      <c r="S262" s="1445"/>
      <c r="T262" s="1077"/>
    </row>
    <row r="263" spans="1:31">
      <c r="A263" s="426">
        <v>1</v>
      </c>
      <c r="B263" s="624" t="s">
        <v>1952</v>
      </c>
      <c r="C263" s="456"/>
      <c r="D263" s="452" t="s">
        <v>1953</v>
      </c>
      <c r="E263" s="426" t="s">
        <v>652</v>
      </c>
      <c r="F263" s="449" t="s">
        <v>1954</v>
      </c>
      <c r="G263" s="1102" t="s">
        <v>468</v>
      </c>
      <c r="H263" s="733" t="s">
        <v>1501</v>
      </c>
      <c r="I263" s="252">
        <v>1</v>
      </c>
      <c r="J263" s="529">
        <v>2.34</v>
      </c>
      <c r="K263" s="529"/>
      <c r="L263" s="455"/>
      <c r="M263" s="452" t="s">
        <v>1955</v>
      </c>
      <c r="N263" s="1144" t="s">
        <v>90</v>
      </c>
      <c r="O263" s="451" t="s">
        <v>1501</v>
      </c>
      <c r="P263" s="451" t="s">
        <v>90</v>
      </c>
      <c r="Q263" s="665" t="s">
        <v>1951</v>
      </c>
      <c r="R263" s="456"/>
      <c r="S263" s="1395" t="s">
        <v>1955</v>
      </c>
      <c r="T263" s="1396" t="s">
        <v>2510</v>
      </c>
    </row>
    <row r="264" spans="1:31">
      <c r="A264" s="426">
        <v>2</v>
      </c>
      <c r="B264" s="624" t="s">
        <v>1956</v>
      </c>
      <c r="C264" s="456"/>
      <c r="D264" s="452" t="s">
        <v>1957</v>
      </c>
      <c r="E264" s="426" t="s">
        <v>652</v>
      </c>
      <c r="F264" s="449" t="s">
        <v>1958</v>
      </c>
      <c r="G264" s="1102" t="s">
        <v>351</v>
      </c>
      <c r="H264" s="252" t="s">
        <v>1500</v>
      </c>
      <c r="I264" s="252">
        <v>7</v>
      </c>
      <c r="J264" s="529">
        <v>3.96</v>
      </c>
      <c r="K264" s="529"/>
      <c r="L264" s="451"/>
      <c r="M264" s="452" t="s">
        <v>94</v>
      </c>
      <c r="N264" s="1144" t="s">
        <v>607</v>
      </c>
      <c r="O264" s="252" t="s">
        <v>1501</v>
      </c>
      <c r="P264" s="451" t="s">
        <v>32</v>
      </c>
      <c r="Q264" s="857" t="s">
        <v>493</v>
      </c>
      <c r="R264" s="529"/>
      <c r="S264" s="1397" t="s">
        <v>33</v>
      </c>
      <c r="T264" s="1396" t="s">
        <v>94</v>
      </c>
    </row>
    <row r="265" spans="1:31">
      <c r="A265" s="426">
        <v>3</v>
      </c>
      <c r="B265" s="858" t="s">
        <v>1959</v>
      </c>
      <c r="C265" s="456"/>
      <c r="D265" s="452" t="s">
        <v>1960</v>
      </c>
      <c r="E265" s="426" t="s">
        <v>652</v>
      </c>
      <c r="F265" s="449" t="s">
        <v>1961</v>
      </c>
      <c r="G265" s="1102" t="s">
        <v>665</v>
      </c>
      <c r="H265" s="252" t="s">
        <v>1500</v>
      </c>
      <c r="I265" s="252">
        <v>7</v>
      </c>
      <c r="J265" s="529">
        <v>3.96</v>
      </c>
      <c r="K265" s="529"/>
      <c r="L265" s="455"/>
      <c r="M265" s="452" t="s">
        <v>502</v>
      </c>
      <c r="N265" s="1144" t="s">
        <v>1786</v>
      </c>
      <c r="O265" s="252" t="s">
        <v>1501</v>
      </c>
      <c r="P265" s="451" t="s">
        <v>32</v>
      </c>
      <c r="Q265" s="857" t="s">
        <v>493</v>
      </c>
      <c r="R265" s="529"/>
      <c r="S265" s="1397" t="s">
        <v>33</v>
      </c>
      <c r="T265" s="1396" t="s">
        <v>502</v>
      </c>
    </row>
    <row r="266" spans="1:31">
      <c r="A266" s="426">
        <v>4</v>
      </c>
      <c r="B266" s="624" t="s">
        <v>1962</v>
      </c>
      <c r="C266" s="452" t="s">
        <v>1963</v>
      </c>
      <c r="D266" s="480"/>
      <c r="E266" s="426" t="s">
        <v>652</v>
      </c>
      <c r="F266" s="449">
        <v>42862</v>
      </c>
      <c r="G266" s="1102" t="s">
        <v>2514</v>
      </c>
      <c r="H266" s="252" t="s">
        <v>1500</v>
      </c>
      <c r="I266" s="252">
        <v>4</v>
      </c>
      <c r="J266" s="529">
        <v>3.03</v>
      </c>
      <c r="K266" s="529"/>
      <c r="L266" s="451"/>
      <c r="M266" s="452" t="s">
        <v>503</v>
      </c>
      <c r="N266" s="1144" t="s">
        <v>1964</v>
      </c>
      <c r="O266" s="252" t="s">
        <v>1501</v>
      </c>
      <c r="P266" s="451" t="s">
        <v>40</v>
      </c>
      <c r="Q266" s="665" t="s">
        <v>524</v>
      </c>
      <c r="R266" s="451"/>
      <c r="S266" s="1397" t="s">
        <v>33</v>
      </c>
      <c r="T266" s="1396" t="s">
        <v>503</v>
      </c>
    </row>
    <row r="267" spans="1:31">
      <c r="A267" s="426">
        <v>5</v>
      </c>
      <c r="B267" s="624" t="s">
        <v>1965</v>
      </c>
      <c r="C267" s="456"/>
      <c r="D267" s="452" t="s">
        <v>1966</v>
      </c>
      <c r="E267" s="426" t="s">
        <v>652</v>
      </c>
      <c r="F267" s="449" t="s">
        <v>1967</v>
      </c>
      <c r="G267" s="1102" t="s">
        <v>1968</v>
      </c>
      <c r="H267" s="252" t="s">
        <v>1500</v>
      </c>
      <c r="I267" s="252">
        <v>10</v>
      </c>
      <c r="J267" s="529">
        <v>4.8899999999999997</v>
      </c>
      <c r="K267" s="529"/>
      <c r="L267" s="455"/>
      <c r="M267" s="452" t="s">
        <v>207</v>
      </c>
      <c r="N267" s="1144" t="s">
        <v>607</v>
      </c>
      <c r="O267" s="252" t="s">
        <v>1501</v>
      </c>
      <c r="P267" s="451" t="s">
        <v>1248</v>
      </c>
      <c r="Q267" s="665" t="s">
        <v>422</v>
      </c>
      <c r="R267" s="451"/>
      <c r="S267" s="1397" t="s">
        <v>33</v>
      </c>
      <c r="T267" s="1396" t="s">
        <v>207</v>
      </c>
    </row>
    <row r="268" spans="1:31" ht="32.25" customHeight="1">
      <c r="A268" s="1635" t="s">
        <v>1969</v>
      </c>
      <c r="B268" s="1636"/>
      <c r="C268" s="668"/>
      <c r="D268" s="669"/>
      <c r="E268" s="670"/>
      <c r="F268" s="671"/>
      <c r="G268" s="1120"/>
      <c r="H268" s="672"/>
      <c r="I268" s="673"/>
      <c r="J268" s="673"/>
      <c r="K268" s="674"/>
      <c r="L268" s="675"/>
      <c r="M268" s="676"/>
      <c r="N268" s="1145"/>
      <c r="O268" s="677"/>
      <c r="P268" s="674"/>
      <c r="Q268" s="678"/>
      <c r="R268" s="679"/>
      <c r="S268" s="1446"/>
      <c r="T268" s="1438"/>
    </row>
    <row r="269" spans="1:31">
      <c r="A269" s="1679" t="s">
        <v>1441</v>
      </c>
      <c r="B269" s="1680"/>
      <c r="C269" s="1681"/>
      <c r="D269" s="680"/>
      <c r="E269" s="670"/>
      <c r="F269" s="671"/>
      <c r="G269" s="1120"/>
      <c r="H269" s="672"/>
      <c r="I269" s="673"/>
      <c r="J269" s="673"/>
      <c r="K269" s="674"/>
      <c r="L269" s="675"/>
      <c r="M269" s="676"/>
      <c r="N269" s="1145"/>
      <c r="O269" s="677"/>
      <c r="P269" s="674"/>
      <c r="Q269" s="678"/>
      <c r="R269" s="679"/>
      <c r="S269" s="1446"/>
      <c r="T269" s="1438"/>
    </row>
    <row r="270" spans="1:31" ht="30">
      <c r="A270" s="426">
        <v>1</v>
      </c>
      <c r="B270" s="528" t="s">
        <v>1970</v>
      </c>
      <c r="C270" s="859"/>
      <c r="D270" s="524" t="s">
        <v>1971</v>
      </c>
      <c r="E270" s="426" t="s">
        <v>325</v>
      </c>
      <c r="F270" s="449">
        <v>44266</v>
      </c>
      <c r="G270" s="1106" t="s">
        <v>1452</v>
      </c>
      <c r="H270" s="477" t="s">
        <v>1446</v>
      </c>
      <c r="I270" s="454">
        <v>9</v>
      </c>
      <c r="J270" s="436">
        <v>4.9800000000000004</v>
      </c>
      <c r="K270" s="451" t="s">
        <v>1453</v>
      </c>
      <c r="L270" s="860" t="s">
        <v>321</v>
      </c>
      <c r="M270" s="860" t="s">
        <v>321</v>
      </c>
      <c r="N270" s="1098" t="s">
        <v>1972</v>
      </c>
      <c r="O270" s="524" t="s">
        <v>1973</v>
      </c>
      <c r="P270" s="252">
        <v>5</v>
      </c>
      <c r="Q270" s="529">
        <v>5.36</v>
      </c>
      <c r="R270" s="480"/>
      <c r="S270" s="1447" t="s">
        <v>33</v>
      </c>
      <c r="T270" s="1413" t="s">
        <v>33</v>
      </c>
    </row>
    <row r="271" spans="1:31">
      <c r="A271" s="426">
        <v>2</v>
      </c>
      <c r="B271" s="482" t="s">
        <v>1974</v>
      </c>
      <c r="C271" s="524" t="s">
        <v>1975</v>
      </c>
      <c r="D271" s="456"/>
      <c r="E271" s="426" t="s">
        <v>652</v>
      </c>
      <c r="F271" s="449" t="s">
        <v>1494</v>
      </c>
      <c r="G271" s="1106" t="s">
        <v>88</v>
      </c>
      <c r="H271" s="477" t="s">
        <v>1446</v>
      </c>
      <c r="I271" s="454">
        <v>8</v>
      </c>
      <c r="J271" s="438">
        <v>4.6500000000000004</v>
      </c>
      <c r="K271" s="451"/>
      <c r="L271" s="861" t="s">
        <v>114</v>
      </c>
      <c r="M271" s="861" t="s">
        <v>114</v>
      </c>
      <c r="N271" s="1098" t="s">
        <v>800</v>
      </c>
      <c r="O271" s="524" t="s">
        <v>1973</v>
      </c>
      <c r="P271" s="477">
        <v>3</v>
      </c>
      <c r="Q271" s="522">
        <v>4.68</v>
      </c>
      <c r="R271" s="480"/>
      <c r="S271" s="1447" t="s">
        <v>33</v>
      </c>
      <c r="T271" s="1448" t="s">
        <v>114</v>
      </c>
    </row>
    <row r="272" spans="1:31">
      <c r="A272" s="426">
        <v>3</v>
      </c>
      <c r="B272" s="482" t="s">
        <v>1976</v>
      </c>
      <c r="C272" s="480"/>
      <c r="D272" s="473" t="s">
        <v>1977</v>
      </c>
      <c r="E272" s="426" t="s">
        <v>652</v>
      </c>
      <c r="F272" s="449" t="s">
        <v>1605</v>
      </c>
      <c r="G272" s="1106" t="s">
        <v>1452</v>
      </c>
      <c r="H272" s="477" t="s">
        <v>1446</v>
      </c>
      <c r="I272" s="454">
        <v>8</v>
      </c>
      <c r="J272" s="438">
        <v>4.9800000000000004</v>
      </c>
      <c r="K272" s="455"/>
      <c r="L272" s="861" t="s">
        <v>275</v>
      </c>
      <c r="M272" s="861" t="s">
        <v>275</v>
      </c>
      <c r="N272" s="1098" t="s">
        <v>808</v>
      </c>
      <c r="O272" s="524" t="s">
        <v>1973</v>
      </c>
      <c r="P272" s="477">
        <v>4</v>
      </c>
      <c r="Q272" s="522">
        <v>5.0199999999999996</v>
      </c>
      <c r="R272" s="480"/>
      <c r="S272" s="1447" t="s">
        <v>33</v>
      </c>
      <c r="T272" s="1448" t="s">
        <v>275</v>
      </c>
    </row>
    <row r="273" spans="1:20" ht="30">
      <c r="A273" s="426">
        <v>4</v>
      </c>
      <c r="B273" s="482" t="s">
        <v>1266</v>
      </c>
      <c r="C273" s="480"/>
      <c r="D273" s="473" t="s">
        <v>1978</v>
      </c>
      <c r="E273" s="426" t="s">
        <v>652</v>
      </c>
      <c r="F273" s="449" t="s">
        <v>1460</v>
      </c>
      <c r="G273" s="1106" t="s">
        <v>1452</v>
      </c>
      <c r="H273" s="477" t="s">
        <v>1446</v>
      </c>
      <c r="I273" s="454">
        <v>9</v>
      </c>
      <c r="J273" s="438">
        <v>4.9800000000000004</v>
      </c>
      <c r="K273" s="451"/>
      <c r="L273" s="861" t="s">
        <v>429</v>
      </c>
      <c r="M273" s="861" t="s">
        <v>429</v>
      </c>
      <c r="N273" s="1098" t="s">
        <v>808</v>
      </c>
      <c r="O273" s="524" t="s">
        <v>1973</v>
      </c>
      <c r="P273" s="477">
        <v>5</v>
      </c>
      <c r="Q273" s="522">
        <v>5.0199999999999996</v>
      </c>
      <c r="R273" s="480"/>
      <c r="S273" s="1447" t="s">
        <v>33</v>
      </c>
      <c r="T273" s="1448" t="s">
        <v>429</v>
      </c>
    </row>
    <row r="274" spans="1:20">
      <c r="A274" s="426">
        <v>5</v>
      </c>
      <c r="B274" s="482" t="s">
        <v>1979</v>
      </c>
      <c r="C274" s="480"/>
      <c r="D274" s="473" t="s">
        <v>1980</v>
      </c>
      <c r="E274" s="426" t="s">
        <v>652</v>
      </c>
      <c r="F274" s="449" t="s">
        <v>268</v>
      </c>
      <c r="G274" s="1106" t="s">
        <v>821</v>
      </c>
      <c r="H274" s="477" t="s">
        <v>1446</v>
      </c>
      <c r="I274" s="454">
        <v>9</v>
      </c>
      <c r="J274" s="438">
        <v>4.9800000000000004</v>
      </c>
      <c r="K274" s="451"/>
      <c r="L274" s="860" t="s">
        <v>220</v>
      </c>
      <c r="M274" s="860" t="s">
        <v>220</v>
      </c>
      <c r="N274" s="1098" t="s">
        <v>808</v>
      </c>
      <c r="O274" s="524" t="s">
        <v>1973</v>
      </c>
      <c r="P274" s="477">
        <v>4</v>
      </c>
      <c r="Q274" s="522">
        <v>5.0199999999999996</v>
      </c>
      <c r="R274" s="480"/>
      <c r="S274" s="1447" t="s">
        <v>33</v>
      </c>
      <c r="T274" s="1413" t="s">
        <v>220</v>
      </c>
    </row>
    <row r="275" spans="1:20">
      <c r="A275" s="426">
        <v>6</v>
      </c>
      <c r="B275" s="482" t="s">
        <v>1981</v>
      </c>
      <c r="C275" s="480"/>
      <c r="D275" s="473" t="s">
        <v>1982</v>
      </c>
      <c r="E275" s="426" t="s">
        <v>652</v>
      </c>
      <c r="F275" s="449" t="s">
        <v>1460</v>
      </c>
      <c r="G275" s="1106" t="s">
        <v>1983</v>
      </c>
      <c r="H275" s="477" t="s">
        <v>1446</v>
      </c>
      <c r="I275" s="454">
        <v>8</v>
      </c>
      <c r="J275" s="438">
        <v>4.6500000000000004</v>
      </c>
      <c r="K275" s="451"/>
      <c r="L275" s="861" t="s">
        <v>207</v>
      </c>
      <c r="M275" s="861" t="s">
        <v>207</v>
      </c>
      <c r="N275" s="1098" t="s">
        <v>808</v>
      </c>
      <c r="O275" s="524" t="s">
        <v>1973</v>
      </c>
      <c r="P275" s="477">
        <v>4</v>
      </c>
      <c r="Q275" s="522">
        <v>4.68</v>
      </c>
      <c r="R275" s="480"/>
      <c r="S275" s="1447" t="s">
        <v>33</v>
      </c>
      <c r="T275" s="1448" t="s">
        <v>207</v>
      </c>
    </row>
    <row r="276" spans="1:20">
      <c r="A276" s="426">
        <v>7</v>
      </c>
      <c r="B276" s="482" t="s">
        <v>1984</v>
      </c>
      <c r="C276" s="480"/>
      <c r="D276" s="473" t="s">
        <v>1985</v>
      </c>
      <c r="E276" s="426" t="s">
        <v>652</v>
      </c>
      <c r="F276" s="449">
        <v>38480</v>
      </c>
      <c r="G276" s="1106" t="s">
        <v>292</v>
      </c>
      <c r="H276" s="477" t="s">
        <v>1446</v>
      </c>
      <c r="I276" s="454">
        <v>8</v>
      </c>
      <c r="J276" s="438">
        <v>4.6500000000000004</v>
      </c>
      <c r="K276" s="451"/>
      <c r="L276" s="861" t="s">
        <v>207</v>
      </c>
      <c r="M276" s="861" t="s">
        <v>207</v>
      </c>
      <c r="N276" s="1098" t="s">
        <v>808</v>
      </c>
      <c r="O276" s="524" t="s">
        <v>1973</v>
      </c>
      <c r="P276" s="477">
        <v>4</v>
      </c>
      <c r="Q276" s="522">
        <v>4.68</v>
      </c>
      <c r="R276" s="480"/>
      <c r="S276" s="1447" t="s">
        <v>33</v>
      </c>
      <c r="T276" s="1448" t="s">
        <v>207</v>
      </c>
    </row>
    <row r="277" spans="1:20">
      <c r="A277" s="426">
        <v>8</v>
      </c>
      <c r="B277" s="482" t="s">
        <v>1986</v>
      </c>
      <c r="C277" s="480"/>
      <c r="D277" s="473" t="s">
        <v>1987</v>
      </c>
      <c r="E277" s="426" t="s">
        <v>652</v>
      </c>
      <c r="F277" s="449" t="s">
        <v>268</v>
      </c>
      <c r="G277" s="1106" t="s">
        <v>432</v>
      </c>
      <c r="H277" s="477" t="s">
        <v>1446</v>
      </c>
      <c r="I277" s="454">
        <v>7</v>
      </c>
      <c r="J277" s="438">
        <v>4.32</v>
      </c>
      <c r="K277" s="451"/>
      <c r="L277" s="860" t="s">
        <v>74</v>
      </c>
      <c r="M277" s="860" t="s">
        <v>74</v>
      </c>
      <c r="N277" s="1098" t="s">
        <v>808</v>
      </c>
      <c r="O277" s="524" t="s">
        <v>1973</v>
      </c>
      <c r="P277" s="477">
        <v>2</v>
      </c>
      <c r="Q277" s="522">
        <v>4.34</v>
      </c>
      <c r="R277" s="480"/>
      <c r="S277" s="1447" t="s">
        <v>33</v>
      </c>
      <c r="T277" s="1413" t="s">
        <v>74</v>
      </c>
    </row>
    <row r="278" spans="1:20">
      <c r="A278" s="426">
        <v>9</v>
      </c>
      <c r="B278" s="482" t="s">
        <v>1988</v>
      </c>
      <c r="C278" s="480"/>
      <c r="D278" s="473" t="s">
        <v>1989</v>
      </c>
      <c r="E278" s="426" t="s">
        <v>652</v>
      </c>
      <c r="F278" s="449" t="s">
        <v>1990</v>
      </c>
      <c r="G278" s="1106" t="s">
        <v>310</v>
      </c>
      <c r="H278" s="477" t="s">
        <v>1446</v>
      </c>
      <c r="I278" s="454">
        <v>7</v>
      </c>
      <c r="J278" s="438">
        <v>4.32</v>
      </c>
      <c r="K278" s="451"/>
      <c r="L278" s="861" t="s">
        <v>314</v>
      </c>
      <c r="M278" s="861" t="s">
        <v>314</v>
      </c>
      <c r="N278" s="1098" t="s">
        <v>1991</v>
      </c>
      <c r="O278" s="524" t="s">
        <v>1973</v>
      </c>
      <c r="P278" s="477">
        <v>2</v>
      </c>
      <c r="Q278" s="522">
        <v>4.34</v>
      </c>
      <c r="R278" s="480"/>
      <c r="S278" s="1447" t="s">
        <v>33</v>
      </c>
      <c r="T278" s="1448" t="s">
        <v>314</v>
      </c>
    </row>
    <row r="279" spans="1:20">
      <c r="A279" s="426">
        <v>10</v>
      </c>
      <c r="B279" s="482" t="s">
        <v>578</v>
      </c>
      <c r="C279" s="480"/>
      <c r="D279" s="473" t="s">
        <v>1992</v>
      </c>
      <c r="E279" s="426" t="s">
        <v>652</v>
      </c>
      <c r="F279" s="449">
        <v>40129</v>
      </c>
      <c r="G279" s="1106" t="s">
        <v>1993</v>
      </c>
      <c r="H279" s="477" t="s">
        <v>1446</v>
      </c>
      <c r="I279" s="454">
        <v>7</v>
      </c>
      <c r="J279" s="438">
        <v>3.99</v>
      </c>
      <c r="K279" s="451"/>
      <c r="L279" s="861" t="s">
        <v>207</v>
      </c>
      <c r="M279" s="861" t="s">
        <v>207</v>
      </c>
      <c r="N279" s="1121" t="s">
        <v>1994</v>
      </c>
      <c r="O279" s="524" t="s">
        <v>1973</v>
      </c>
      <c r="P279" s="477">
        <v>2</v>
      </c>
      <c r="Q279" s="522">
        <v>4</v>
      </c>
      <c r="R279" s="480"/>
      <c r="S279" s="1447" t="s">
        <v>33</v>
      </c>
      <c r="T279" s="1448" t="s">
        <v>207</v>
      </c>
    </row>
    <row r="280" spans="1:20">
      <c r="A280" s="426">
        <v>11</v>
      </c>
      <c r="B280" s="482" t="s">
        <v>1995</v>
      </c>
      <c r="C280" s="480"/>
      <c r="D280" s="524" t="s">
        <v>1996</v>
      </c>
      <c r="E280" s="426" t="s">
        <v>652</v>
      </c>
      <c r="F280" s="449" t="s">
        <v>1460</v>
      </c>
      <c r="G280" s="1106" t="s">
        <v>310</v>
      </c>
      <c r="H280" s="477" t="s">
        <v>1446</v>
      </c>
      <c r="I280" s="454">
        <v>7</v>
      </c>
      <c r="J280" s="436">
        <v>4.32</v>
      </c>
      <c r="K280" s="451"/>
      <c r="L280" s="863" t="s">
        <v>903</v>
      </c>
      <c r="M280" s="863" t="s">
        <v>903</v>
      </c>
      <c r="N280" s="1098" t="s">
        <v>1991</v>
      </c>
      <c r="O280" s="524" t="s">
        <v>1973</v>
      </c>
      <c r="P280" s="477">
        <v>2</v>
      </c>
      <c r="Q280" s="522">
        <v>4.34</v>
      </c>
      <c r="R280" s="480"/>
      <c r="S280" s="1447" t="s">
        <v>33</v>
      </c>
      <c r="T280" s="1449" t="s">
        <v>903</v>
      </c>
    </row>
    <row r="281" spans="1:20">
      <c r="A281" s="426">
        <v>12</v>
      </c>
      <c r="B281" s="482" t="s">
        <v>1997</v>
      </c>
      <c r="C281" s="480"/>
      <c r="D281" s="473" t="s">
        <v>1998</v>
      </c>
      <c r="E281" s="426" t="s">
        <v>652</v>
      </c>
      <c r="F281" s="449" t="s">
        <v>1999</v>
      </c>
      <c r="G281" s="1106" t="s">
        <v>2000</v>
      </c>
      <c r="H281" s="477" t="s">
        <v>1446</v>
      </c>
      <c r="I281" s="454">
        <v>6</v>
      </c>
      <c r="J281" s="438">
        <v>3.99</v>
      </c>
      <c r="K281" s="451"/>
      <c r="L281" s="861" t="s">
        <v>94</v>
      </c>
      <c r="M281" s="861" t="s">
        <v>94</v>
      </c>
      <c r="N281" s="1098" t="s">
        <v>2001</v>
      </c>
      <c r="O281" s="524" t="s">
        <v>1973</v>
      </c>
      <c r="P281" s="477">
        <v>1</v>
      </c>
      <c r="Q281" s="522">
        <v>4</v>
      </c>
      <c r="R281" s="480"/>
      <c r="S281" s="1447" t="s">
        <v>33</v>
      </c>
      <c r="T281" s="1448" t="s">
        <v>94</v>
      </c>
    </row>
    <row r="282" spans="1:20">
      <c r="A282" s="426">
        <v>13</v>
      </c>
      <c r="B282" s="482" t="s">
        <v>1202</v>
      </c>
      <c r="C282" s="480"/>
      <c r="D282" s="473" t="s">
        <v>2002</v>
      </c>
      <c r="E282" s="426" t="s">
        <v>652</v>
      </c>
      <c r="F282" s="449" t="s">
        <v>1721</v>
      </c>
      <c r="G282" s="1106" t="s">
        <v>484</v>
      </c>
      <c r="H282" s="477" t="s">
        <v>1446</v>
      </c>
      <c r="I282" s="454">
        <v>5</v>
      </c>
      <c r="J282" s="438">
        <v>3.66</v>
      </c>
      <c r="K282" s="455"/>
      <c r="L282" s="860" t="s">
        <v>1580</v>
      </c>
      <c r="M282" s="860" t="s">
        <v>1580</v>
      </c>
      <c r="N282" s="1098" t="s">
        <v>2003</v>
      </c>
      <c r="O282" s="524" t="s">
        <v>1973</v>
      </c>
      <c r="P282" s="477">
        <v>1</v>
      </c>
      <c r="Q282" s="529">
        <v>4</v>
      </c>
      <c r="R282" s="480"/>
      <c r="S282" s="1447" t="s">
        <v>33</v>
      </c>
      <c r="T282" s="1413" t="s">
        <v>33</v>
      </c>
    </row>
    <row r="283" spans="1:20">
      <c r="A283" s="426">
        <v>14</v>
      </c>
      <c r="B283" s="480" t="s">
        <v>266</v>
      </c>
      <c r="C283" s="480"/>
      <c r="D283" s="568" t="s">
        <v>2004</v>
      </c>
      <c r="E283" s="426" t="s">
        <v>652</v>
      </c>
      <c r="F283" s="449">
        <v>41250</v>
      </c>
      <c r="G283" s="1106" t="s">
        <v>2005</v>
      </c>
      <c r="H283" s="252" t="s">
        <v>1446</v>
      </c>
      <c r="I283" s="454">
        <v>4</v>
      </c>
      <c r="J283" s="253">
        <v>3.33</v>
      </c>
      <c r="K283" s="455"/>
      <c r="L283" s="864" t="s">
        <v>485</v>
      </c>
      <c r="M283" s="864" t="s">
        <v>485</v>
      </c>
      <c r="N283" s="1098" t="s">
        <v>2006</v>
      </c>
      <c r="O283" s="526" t="s">
        <v>1973</v>
      </c>
      <c r="P283" s="252">
        <v>1</v>
      </c>
      <c r="Q283" s="529">
        <v>4</v>
      </c>
      <c r="R283" s="480"/>
      <c r="S283" s="1447" t="s">
        <v>33</v>
      </c>
      <c r="T283" s="1413" t="s">
        <v>33</v>
      </c>
    </row>
    <row r="284" spans="1:20">
      <c r="A284" s="426">
        <v>15</v>
      </c>
      <c r="B284" s="480" t="s">
        <v>2007</v>
      </c>
      <c r="C284" s="447"/>
      <c r="D284" s="568" t="s">
        <v>2008</v>
      </c>
      <c r="E284" s="426" t="s">
        <v>652</v>
      </c>
      <c r="F284" s="449">
        <v>40129</v>
      </c>
      <c r="G284" s="1106" t="s">
        <v>1827</v>
      </c>
      <c r="H284" s="252" t="s">
        <v>1446</v>
      </c>
      <c r="I284" s="454">
        <v>3</v>
      </c>
      <c r="J284" s="138">
        <v>3</v>
      </c>
      <c r="K284" s="451"/>
      <c r="L284" s="865" t="s">
        <v>758</v>
      </c>
      <c r="M284" s="865" t="s">
        <v>758</v>
      </c>
      <c r="N284" s="1098" t="s">
        <v>2009</v>
      </c>
      <c r="O284" s="524" t="s">
        <v>1973</v>
      </c>
      <c r="P284" s="477">
        <v>1</v>
      </c>
      <c r="Q284" s="529">
        <v>4</v>
      </c>
      <c r="R284" s="451"/>
      <c r="S284" s="1447" t="s">
        <v>33</v>
      </c>
      <c r="T284" s="1413" t="s">
        <v>33</v>
      </c>
    </row>
    <row r="285" spans="1:20">
      <c r="A285" s="426">
        <v>16</v>
      </c>
      <c r="B285" s="480" t="s">
        <v>943</v>
      </c>
      <c r="C285" s="447"/>
      <c r="D285" s="568" t="s">
        <v>2010</v>
      </c>
      <c r="E285" s="426" t="s">
        <v>652</v>
      </c>
      <c r="F285" s="449">
        <v>39173</v>
      </c>
      <c r="G285" s="1106" t="s">
        <v>1827</v>
      </c>
      <c r="H285" s="252" t="s">
        <v>1446</v>
      </c>
      <c r="I285" s="454">
        <v>3</v>
      </c>
      <c r="J285" s="439">
        <v>3</v>
      </c>
      <c r="K285" s="451"/>
      <c r="L285" s="865" t="s">
        <v>207</v>
      </c>
      <c r="M285" s="865" t="s">
        <v>207</v>
      </c>
      <c r="N285" s="1098" t="s">
        <v>2009</v>
      </c>
      <c r="O285" s="526" t="s">
        <v>1973</v>
      </c>
      <c r="P285" s="252">
        <v>1</v>
      </c>
      <c r="Q285" s="529">
        <v>4</v>
      </c>
      <c r="R285" s="451"/>
      <c r="S285" s="1447" t="s">
        <v>33</v>
      </c>
      <c r="T285" s="1413" t="s">
        <v>33</v>
      </c>
    </row>
    <row r="286" spans="1:20">
      <c r="A286" s="426">
        <v>17</v>
      </c>
      <c r="B286" s="480" t="s">
        <v>2011</v>
      </c>
      <c r="C286" s="447"/>
      <c r="D286" s="568" t="s">
        <v>2012</v>
      </c>
      <c r="E286" s="426" t="s">
        <v>652</v>
      </c>
      <c r="F286" s="449" t="s">
        <v>791</v>
      </c>
      <c r="G286" s="1106" t="s">
        <v>1827</v>
      </c>
      <c r="H286" s="252" t="s">
        <v>1446</v>
      </c>
      <c r="I286" s="454">
        <v>3</v>
      </c>
      <c r="J286" s="253">
        <v>3.33</v>
      </c>
      <c r="K286" s="451"/>
      <c r="L286" s="865" t="s">
        <v>1565</v>
      </c>
      <c r="M286" s="865" t="s">
        <v>1565</v>
      </c>
      <c r="N286" s="1098" t="s">
        <v>2013</v>
      </c>
      <c r="O286" s="524" t="s">
        <v>1973</v>
      </c>
      <c r="P286" s="477">
        <v>1</v>
      </c>
      <c r="Q286" s="529">
        <v>4</v>
      </c>
      <c r="R286" s="451"/>
      <c r="S286" s="1447" t="s">
        <v>33</v>
      </c>
      <c r="T286" s="1413" t="s">
        <v>33</v>
      </c>
    </row>
    <row r="287" spans="1:20">
      <c r="A287" s="1682" t="s">
        <v>2014</v>
      </c>
      <c r="B287" s="1683"/>
      <c r="C287" s="1684"/>
      <c r="D287" s="453"/>
      <c r="E287" s="426"/>
      <c r="F287" s="449"/>
      <c r="G287" s="1102"/>
      <c r="H287" s="252"/>
      <c r="I287" s="454"/>
      <c r="J287" s="253"/>
      <c r="K287" s="455"/>
      <c r="L287" s="526"/>
      <c r="M287" s="526"/>
      <c r="N287" s="1146"/>
      <c r="O287" s="526"/>
      <c r="P287" s="252"/>
      <c r="Q287" s="529"/>
      <c r="R287" s="437"/>
      <c r="S287" s="1426"/>
      <c r="T287" s="1450"/>
    </row>
    <row r="288" spans="1:20">
      <c r="A288" s="426">
        <v>1</v>
      </c>
      <c r="B288" s="482" t="s">
        <v>2015</v>
      </c>
      <c r="C288" s="473" t="s">
        <v>2016</v>
      </c>
      <c r="D288" s="448"/>
      <c r="E288" s="426" t="s">
        <v>652</v>
      </c>
      <c r="F288" s="862" t="s">
        <v>2017</v>
      </c>
      <c r="G288" s="1168" t="s">
        <v>2000</v>
      </c>
      <c r="H288" s="477" t="s">
        <v>1500</v>
      </c>
      <c r="I288" s="454">
        <v>6</v>
      </c>
      <c r="J288" s="438">
        <v>3.65</v>
      </c>
      <c r="K288" s="438"/>
      <c r="L288" s="451"/>
      <c r="M288" s="861" t="s">
        <v>1580</v>
      </c>
      <c r="N288" s="1098"/>
      <c r="O288" s="526" t="s">
        <v>2018</v>
      </c>
      <c r="P288" s="252">
        <v>5</v>
      </c>
      <c r="Q288" s="450">
        <v>3.66</v>
      </c>
      <c r="R288" s="451"/>
      <c r="S288" s="1447" t="s">
        <v>33</v>
      </c>
      <c r="T288" s="1413" t="s">
        <v>1580</v>
      </c>
    </row>
    <row r="289" spans="1:20">
      <c r="A289" s="426">
        <v>2</v>
      </c>
      <c r="B289" s="480" t="s">
        <v>2019</v>
      </c>
      <c r="C289" s="456"/>
      <c r="D289" s="568" t="s">
        <v>2020</v>
      </c>
      <c r="E289" s="426" t="s">
        <v>652</v>
      </c>
      <c r="F289" s="449" t="s">
        <v>2021</v>
      </c>
      <c r="G289" s="1098" t="s">
        <v>518</v>
      </c>
      <c r="H289" s="252" t="s">
        <v>1500</v>
      </c>
      <c r="I289" s="454">
        <v>5</v>
      </c>
      <c r="J289" s="253">
        <v>3.34</v>
      </c>
      <c r="K289" s="253"/>
      <c r="L289" s="451"/>
      <c r="M289" s="864" t="s">
        <v>314</v>
      </c>
      <c r="N289" s="1098"/>
      <c r="O289" s="524" t="s">
        <v>2018</v>
      </c>
      <c r="P289" s="252">
        <v>5</v>
      </c>
      <c r="Q289" s="450">
        <v>3.66</v>
      </c>
      <c r="R289" s="480"/>
      <c r="S289" s="1447" t="s">
        <v>33</v>
      </c>
      <c r="T289" s="1451">
        <v>44378</v>
      </c>
    </row>
    <row r="290" spans="1:20" ht="28.5" customHeight="1">
      <c r="A290" s="1637" t="s">
        <v>815</v>
      </c>
      <c r="B290" s="1638"/>
      <c r="C290" s="456"/>
      <c r="D290" s="681"/>
      <c r="E290" s="426"/>
      <c r="F290" s="449"/>
      <c r="G290" s="1102"/>
      <c r="H290" s="252"/>
      <c r="I290" s="252"/>
      <c r="J290" s="529"/>
      <c r="K290" s="455"/>
      <c r="L290" s="452"/>
      <c r="M290" s="452"/>
      <c r="N290" s="1098"/>
      <c r="O290" s="682"/>
      <c r="P290" s="451"/>
      <c r="Q290" s="455"/>
      <c r="R290" s="451"/>
      <c r="S290" s="1397"/>
      <c r="T290" s="1450"/>
    </row>
    <row r="291" spans="1:20">
      <c r="A291" s="1679" t="s">
        <v>1441</v>
      </c>
      <c r="B291" s="1680"/>
      <c r="C291" s="1681"/>
      <c r="D291" s="681"/>
      <c r="E291" s="426"/>
      <c r="F291" s="449"/>
      <c r="G291" s="1102"/>
      <c r="H291" s="252"/>
      <c r="I291" s="252"/>
      <c r="J291" s="529"/>
      <c r="K291" s="455"/>
      <c r="L291" s="452"/>
      <c r="M291" s="452"/>
      <c r="N291" s="1098"/>
      <c r="O291" s="682"/>
      <c r="P291" s="451"/>
      <c r="Q291" s="455"/>
      <c r="R291" s="451"/>
      <c r="S291" s="1397"/>
      <c r="T291" s="1450"/>
    </row>
    <row r="292" spans="1:20">
      <c r="A292" s="435">
        <v>1</v>
      </c>
      <c r="B292" s="866" t="s">
        <v>2022</v>
      </c>
      <c r="C292" s="447"/>
      <c r="D292" s="683">
        <v>28531</v>
      </c>
      <c r="E292" s="684" t="s">
        <v>25</v>
      </c>
      <c r="F292" s="449" t="s">
        <v>1451</v>
      </c>
      <c r="G292" s="1164">
        <v>2004</v>
      </c>
      <c r="H292" s="685" t="s">
        <v>1446</v>
      </c>
      <c r="I292" s="477">
        <v>7</v>
      </c>
      <c r="J292" s="522">
        <v>4.32</v>
      </c>
      <c r="K292" s="522"/>
      <c r="L292" s="451"/>
      <c r="M292" s="455" t="s">
        <v>38</v>
      </c>
      <c r="N292" s="1098" t="s">
        <v>2023</v>
      </c>
      <c r="O292" s="685" t="s">
        <v>1448</v>
      </c>
      <c r="P292" s="426">
        <v>2</v>
      </c>
      <c r="Q292" s="426">
        <v>4.34</v>
      </c>
      <c r="R292" s="856"/>
      <c r="S292" s="1397" t="s">
        <v>33</v>
      </c>
      <c r="T292" s="1414"/>
    </row>
    <row r="293" spans="1:20">
      <c r="A293" s="435">
        <v>2</v>
      </c>
      <c r="B293" s="686" t="s">
        <v>2024</v>
      </c>
      <c r="C293" s="456"/>
      <c r="D293" s="525" t="s">
        <v>2025</v>
      </c>
      <c r="E293" s="569" t="s">
        <v>25</v>
      </c>
      <c r="F293" s="449" t="s">
        <v>1460</v>
      </c>
      <c r="G293" s="1164">
        <v>2001</v>
      </c>
      <c r="H293" s="438" t="s">
        <v>1446</v>
      </c>
      <c r="I293" s="438">
        <v>7</v>
      </c>
      <c r="J293" s="438">
        <v>4.32</v>
      </c>
      <c r="K293" s="438"/>
      <c r="L293" s="451"/>
      <c r="M293" s="455" t="s">
        <v>235</v>
      </c>
      <c r="N293" s="1098" t="s">
        <v>2026</v>
      </c>
      <c r="O293" s="685" t="s">
        <v>1448</v>
      </c>
      <c r="P293" s="426">
        <v>2</v>
      </c>
      <c r="Q293" s="426">
        <v>4.34</v>
      </c>
      <c r="R293" s="856"/>
      <c r="S293" s="1397" t="s">
        <v>33</v>
      </c>
      <c r="T293" s="1414"/>
    </row>
    <row r="294" spans="1:20">
      <c r="A294" s="435">
        <v>3</v>
      </c>
      <c r="B294" s="686" t="s">
        <v>2027</v>
      </c>
      <c r="C294" s="456"/>
      <c r="D294" s="525" t="s">
        <v>2028</v>
      </c>
      <c r="E294" s="569" t="s">
        <v>25</v>
      </c>
      <c r="F294" s="449" t="s">
        <v>1451</v>
      </c>
      <c r="G294" s="1164">
        <v>2001</v>
      </c>
      <c r="H294" s="685" t="s">
        <v>1446</v>
      </c>
      <c r="I294" s="438">
        <v>7</v>
      </c>
      <c r="J294" s="438">
        <v>4.32</v>
      </c>
      <c r="K294" s="438"/>
      <c r="L294" s="451"/>
      <c r="M294" s="455" t="s">
        <v>190</v>
      </c>
      <c r="N294" s="1098" t="s">
        <v>2029</v>
      </c>
      <c r="O294" s="685" t="s">
        <v>1448</v>
      </c>
      <c r="P294" s="426">
        <v>2</v>
      </c>
      <c r="Q294" s="426">
        <v>4.34</v>
      </c>
      <c r="R294" s="903"/>
      <c r="S294" s="1397" t="s">
        <v>33</v>
      </c>
      <c r="T294" s="1414"/>
    </row>
    <row r="295" spans="1:20">
      <c r="A295" s="435">
        <v>4</v>
      </c>
      <c r="B295" s="686" t="s">
        <v>2030</v>
      </c>
      <c r="C295" s="456"/>
      <c r="D295" s="525" t="s">
        <v>2031</v>
      </c>
      <c r="E295" s="569" t="s">
        <v>25</v>
      </c>
      <c r="F295" s="449" t="s">
        <v>1451</v>
      </c>
      <c r="G295" s="1164">
        <v>1999</v>
      </c>
      <c r="H295" s="685" t="s">
        <v>1446</v>
      </c>
      <c r="I295" s="438">
        <v>7</v>
      </c>
      <c r="J295" s="438">
        <v>4.32</v>
      </c>
      <c r="K295" s="438"/>
      <c r="L295" s="455"/>
      <c r="M295" s="455" t="s">
        <v>1847</v>
      </c>
      <c r="N295" s="1098" t="s">
        <v>2032</v>
      </c>
      <c r="O295" s="685" t="s">
        <v>1448</v>
      </c>
      <c r="P295" s="426">
        <v>2</v>
      </c>
      <c r="Q295" s="426">
        <v>4.34</v>
      </c>
      <c r="R295" s="856"/>
      <c r="S295" s="1397" t="s">
        <v>33</v>
      </c>
      <c r="T295" s="1414"/>
    </row>
    <row r="296" spans="1:20">
      <c r="A296" s="435">
        <v>5</v>
      </c>
      <c r="B296" s="492" t="s">
        <v>174</v>
      </c>
      <c r="C296" s="457"/>
      <c r="D296" s="525" t="s">
        <v>2033</v>
      </c>
      <c r="E296" s="569" t="s">
        <v>25</v>
      </c>
      <c r="F296" s="449" t="s">
        <v>1451</v>
      </c>
      <c r="G296" s="1164">
        <v>2001</v>
      </c>
      <c r="H296" s="438" t="s">
        <v>1446</v>
      </c>
      <c r="I296" s="438">
        <v>6</v>
      </c>
      <c r="J296" s="438">
        <v>3.99</v>
      </c>
      <c r="K296" s="438"/>
      <c r="L296" s="455"/>
      <c r="M296" s="455" t="s">
        <v>115</v>
      </c>
      <c r="N296" s="1098" t="s">
        <v>2034</v>
      </c>
      <c r="O296" s="685" t="s">
        <v>1448</v>
      </c>
      <c r="P296" s="426">
        <v>1</v>
      </c>
      <c r="Q296" s="687">
        <v>4</v>
      </c>
      <c r="R296" s="856"/>
      <c r="S296" s="1397" t="s">
        <v>33</v>
      </c>
      <c r="T296" s="1414"/>
    </row>
    <row r="297" spans="1:20">
      <c r="A297" s="435">
        <v>6</v>
      </c>
      <c r="B297" s="686" t="s">
        <v>2035</v>
      </c>
      <c r="C297" s="458"/>
      <c r="D297" s="525" t="s">
        <v>2036</v>
      </c>
      <c r="E297" s="569" t="s">
        <v>25</v>
      </c>
      <c r="F297" s="449" t="s">
        <v>1451</v>
      </c>
      <c r="G297" s="1164">
        <v>1996</v>
      </c>
      <c r="H297" s="685" t="s">
        <v>1446</v>
      </c>
      <c r="I297" s="438">
        <v>9</v>
      </c>
      <c r="J297" s="438">
        <v>4.9800000000000004</v>
      </c>
      <c r="K297" s="438"/>
      <c r="L297" s="451"/>
      <c r="M297" s="455" t="s">
        <v>468</v>
      </c>
      <c r="N297" s="1098" t="s">
        <v>2037</v>
      </c>
      <c r="O297" s="685" t="s">
        <v>1448</v>
      </c>
      <c r="P297" s="426">
        <v>4</v>
      </c>
      <c r="Q297" s="687">
        <v>5.0199999999999996</v>
      </c>
      <c r="R297" s="903"/>
      <c r="S297" s="1397" t="s">
        <v>33</v>
      </c>
      <c r="T297" s="1414"/>
    </row>
    <row r="298" spans="1:20">
      <c r="A298" s="435">
        <v>7</v>
      </c>
      <c r="B298" s="686" t="s">
        <v>2038</v>
      </c>
      <c r="C298" s="456"/>
      <c r="D298" s="525" t="s">
        <v>2039</v>
      </c>
      <c r="E298" s="569" t="s">
        <v>25</v>
      </c>
      <c r="F298" s="449" t="s">
        <v>1460</v>
      </c>
      <c r="G298" s="1164">
        <v>1999</v>
      </c>
      <c r="H298" s="685" t="s">
        <v>1446</v>
      </c>
      <c r="I298" s="438">
        <v>9</v>
      </c>
      <c r="J298" s="438">
        <v>4.9800000000000004</v>
      </c>
      <c r="K298" s="438"/>
      <c r="L298" s="451"/>
      <c r="M298" s="455" t="s">
        <v>1580</v>
      </c>
      <c r="N298" s="1098" t="s">
        <v>2032</v>
      </c>
      <c r="O298" s="685" t="s">
        <v>1448</v>
      </c>
      <c r="P298" s="426">
        <v>4</v>
      </c>
      <c r="Q298" s="687">
        <v>5.0199999999999996</v>
      </c>
      <c r="R298" s="856"/>
      <c r="S298" s="1397" t="s">
        <v>33</v>
      </c>
      <c r="T298" s="1414"/>
    </row>
    <row r="299" spans="1:20">
      <c r="A299" s="435">
        <v>8</v>
      </c>
      <c r="B299" s="686" t="s">
        <v>2040</v>
      </c>
      <c r="C299" s="456"/>
      <c r="D299" s="525" t="s">
        <v>2041</v>
      </c>
      <c r="E299" s="569" t="s">
        <v>25</v>
      </c>
      <c r="F299" s="449" t="s">
        <v>1460</v>
      </c>
      <c r="G299" s="1164">
        <v>1996</v>
      </c>
      <c r="H299" s="438" t="s">
        <v>1446</v>
      </c>
      <c r="I299" s="438">
        <v>9</v>
      </c>
      <c r="J299" s="438">
        <v>4.9800000000000004</v>
      </c>
      <c r="K299" s="438"/>
      <c r="L299" s="455"/>
      <c r="M299" s="455" t="s">
        <v>553</v>
      </c>
      <c r="N299" s="1098" t="s">
        <v>2042</v>
      </c>
      <c r="O299" s="685" t="s">
        <v>1448</v>
      </c>
      <c r="P299" s="426">
        <v>4</v>
      </c>
      <c r="Q299" s="687">
        <v>5.0199999999999996</v>
      </c>
      <c r="R299" s="904"/>
      <c r="S299" s="1397" t="s">
        <v>33</v>
      </c>
      <c r="T299" s="1414"/>
    </row>
    <row r="300" spans="1:20">
      <c r="A300" s="435">
        <v>9</v>
      </c>
      <c r="B300" s="686" t="s">
        <v>1681</v>
      </c>
      <c r="C300" s="456"/>
      <c r="D300" s="525" t="s">
        <v>2043</v>
      </c>
      <c r="E300" s="569" t="s">
        <v>25</v>
      </c>
      <c r="F300" s="449" t="s">
        <v>2044</v>
      </c>
      <c r="G300" s="1164">
        <v>2003</v>
      </c>
      <c r="H300" s="685" t="s">
        <v>1446</v>
      </c>
      <c r="I300" s="438">
        <v>6</v>
      </c>
      <c r="J300" s="438">
        <v>3.99</v>
      </c>
      <c r="K300" s="438"/>
      <c r="L300" s="451"/>
      <c r="M300" s="455" t="s">
        <v>38</v>
      </c>
      <c r="N300" s="1098" t="s">
        <v>2045</v>
      </c>
      <c r="O300" s="685" t="s">
        <v>1448</v>
      </c>
      <c r="P300" s="426">
        <v>1</v>
      </c>
      <c r="Q300" s="687">
        <v>4</v>
      </c>
      <c r="R300" s="903"/>
      <c r="S300" s="1397" t="s">
        <v>33</v>
      </c>
      <c r="T300" s="1414"/>
    </row>
    <row r="301" spans="1:20">
      <c r="A301" s="1213">
        <v>10</v>
      </c>
      <c r="B301" s="686" t="s">
        <v>2384</v>
      </c>
      <c r="C301" s="62"/>
      <c r="D301" s="1214" t="s">
        <v>2385</v>
      </c>
      <c r="E301" s="1215" t="s">
        <v>25</v>
      </c>
      <c r="F301" s="13">
        <v>39971</v>
      </c>
      <c r="G301" s="1209">
        <v>2015</v>
      </c>
      <c r="H301" s="236" t="s">
        <v>1446</v>
      </c>
      <c r="I301" s="236">
        <v>3</v>
      </c>
      <c r="J301" s="1216">
        <v>3</v>
      </c>
      <c r="K301" s="59"/>
      <c r="L301" s="63"/>
      <c r="M301" s="1217" t="s">
        <v>235</v>
      </c>
      <c r="N301" s="1098" t="s">
        <v>2386</v>
      </c>
      <c r="O301" s="685" t="s">
        <v>1448</v>
      </c>
      <c r="P301" s="426">
        <v>1</v>
      </c>
      <c r="Q301" s="687">
        <v>4</v>
      </c>
      <c r="R301" s="903"/>
      <c r="S301" s="1397" t="s">
        <v>33</v>
      </c>
      <c r="T301" s="1414"/>
    </row>
    <row r="302" spans="1:20">
      <c r="A302" s="1682" t="s">
        <v>2014</v>
      </c>
      <c r="B302" s="1683"/>
      <c r="C302" s="1684"/>
      <c r="D302" s="453"/>
      <c r="E302" s="426"/>
      <c r="F302" s="449"/>
      <c r="G302" s="1102"/>
      <c r="H302" s="252"/>
      <c r="I302" s="454"/>
      <c r="J302" s="253"/>
      <c r="K302" s="455"/>
      <c r="L302" s="526"/>
      <c r="M302" s="526"/>
      <c r="N302" s="1147"/>
      <c r="O302" s="252"/>
      <c r="P302" s="529"/>
      <c r="Q302" s="440"/>
      <c r="R302" s="902"/>
      <c r="S302" s="1453"/>
      <c r="T302" s="1450"/>
    </row>
    <row r="303" spans="1:20">
      <c r="A303" s="426">
        <v>1</v>
      </c>
      <c r="B303" s="686" t="s">
        <v>2046</v>
      </c>
      <c r="C303" s="456"/>
      <c r="D303" s="525" t="s">
        <v>2047</v>
      </c>
      <c r="E303" s="569" t="s">
        <v>25</v>
      </c>
      <c r="F303" s="449">
        <v>41309</v>
      </c>
      <c r="G303" s="1164">
        <v>2005</v>
      </c>
      <c r="H303" s="685" t="s">
        <v>1500</v>
      </c>
      <c r="I303" s="438">
        <v>7</v>
      </c>
      <c r="J303" s="438">
        <v>3.96</v>
      </c>
      <c r="K303" s="438"/>
      <c r="L303" s="451"/>
      <c r="M303" s="455" t="s">
        <v>85</v>
      </c>
      <c r="N303" s="1098" t="s">
        <v>805</v>
      </c>
      <c r="O303" s="685" t="s">
        <v>1501</v>
      </c>
      <c r="P303" s="426">
        <v>5</v>
      </c>
      <c r="Q303" s="687">
        <v>3.99</v>
      </c>
      <c r="R303" s="903"/>
      <c r="S303" s="1397" t="s">
        <v>33</v>
      </c>
      <c r="T303" s="1414"/>
    </row>
    <row r="304" spans="1:20">
      <c r="A304" s="426">
        <v>2</v>
      </c>
      <c r="B304" s="686" t="s">
        <v>2048</v>
      </c>
      <c r="C304" s="456"/>
      <c r="D304" s="525" t="s">
        <v>2049</v>
      </c>
      <c r="E304" s="569" t="s">
        <v>25</v>
      </c>
      <c r="F304" s="449" t="s">
        <v>1887</v>
      </c>
      <c r="G304" s="1164">
        <v>2005</v>
      </c>
      <c r="H304" s="685" t="s">
        <v>1500</v>
      </c>
      <c r="I304" s="438">
        <v>7</v>
      </c>
      <c r="J304" s="438">
        <v>3.96</v>
      </c>
      <c r="K304" s="438"/>
      <c r="L304" s="451"/>
      <c r="M304" s="455" t="s">
        <v>114</v>
      </c>
      <c r="N304" s="1098" t="s">
        <v>1602</v>
      </c>
      <c r="O304" s="685" t="s">
        <v>1501</v>
      </c>
      <c r="P304" s="426">
        <v>5</v>
      </c>
      <c r="Q304" s="687">
        <v>3.99</v>
      </c>
      <c r="R304" s="856"/>
      <c r="S304" s="1397" t="s">
        <v>33</v>
      </c>
      <c r="T304" s="1414"/>
    </row>
    <row r="305" spans="1:20">
      <c r="A305" s="426">
        <v>3</v>
      </c>
      <c r="B305" s="1297" t="s">
        <v>2446</v>
      </c>
      <c r="C305" s="62"/>
      <c r="D305" s="1298" t="s">
        <v>2447</v>
      </c>
      <c r="E305" s="236" t="s">
        <v>25</v>
      </c>
      <c r="F305" s="13" t="s">
        <v>1859</v>
      </c>
      <c r="G305" s="13"/>
      <c r="H305" s="1299" t="s">
        <v>1501</v>
      </c>
      <c r="I305" s="236">
        <v>1</v>
      </c>
      <c r="J305" s="236">
        <v>2.34</v>
      </c>
      <c r="K305" s="63"/>
      <c r="L305" s="63"/>
      <c r="M305" s="1300" t="s">
        <v>231</v>
      </c>
      <c r="N305" s="1098"/>
      <c r="O305" s="685"/>
      <c r="P305" s="426"/>
      <c r="Q305" s="687"/>
      <c r="R305" s="856"/>
      <c r="S305" s="1397" t="s">
        <v>2507</v>
      </c>
      <c r="T305" s="1414"/>
    </row>
    <row r="306" spans="1:20">
      <c r="A306" s="426">
        <v>4</v>
      </c>
      <c r="B306" s="1297" t="s">
        <v>2448</v>
      </c>
      <c r="C306" s="62"/>
      <c r="D306" s="1298" t="s">
        <v>2449</v>
      </c>
      <c r="E306" s="236" t="s">
        <v>25</v>
      </c>
      <c r="F306" s="13" t="s">
        <v>2436</v>
      </c>
      <c r="G306" s="13"/>
      <c r="H306" s="1299" t="s">
        <v>1501</v>
      </c>
      <c r="I306" s="236">
        <v>1</v>
      </c>
      <c r="J306" s="236">
        <v>2.34</v>
      </c>
      <c r="K306" s="59"/>
      <c r="L306" s="63"/>
      <c r="M306" s="1300" t="s">
        <v>2231</v>
      </c>
      <c r="N306" s="1098"/>
      <c r="O306" s="685"/>
      <c r="P306" s="426"/>
      <c r="Q306" s="687"/>
      <c r="R306" s="856"/>
      <c r="S306" s="1397" t="s">
        <v>2507</v>
      </c>
      <c r="T306" s="1414"/>
    </row>
    <row r="307" spans="1:20">
      <c r="A307" s="426">
        <v>5</v>
      </c>
      <c r="B307" s="1297" t="s">
        <v>2450</v>
      </c>
      <c r="C307" s="62"/>
      <c r="D307" s="1298" t="s">
        <v>2451</v>
      </c>
      <c r="E307" s="236" t="s">
        <v>25</v>
      </c>
      <c r="F307" s="13" t="s">
        <v>2452</v>
      </c>
      <c r="G307" s="13"/>
      <c r="H307" s="1299" t="s">
        <v>1501</v>
      </c>
      <c r="I307" s="236">
        <v>1</v>
      </c>
      <c r="J307" s="236">
        <v>2.34</v>
      </c>
      <c r="K307" s="63"/>
      <c r="L307" s="63"/>
      <c r="M307" s="1300" t="s">
        <v>2453</v>
      </c>
      <c r="N307" s="1098"/>
      <c r="O307" s="685"/>
      <c r="P307" s="426"/>
      <c r="Q307" s="687"/>
      <c r="R307" s="856"/>
      <c r="S307" s="1397" t="s">
        <v>2507</v>
      </c>
      <c r="T307" s="1414"/>
    </row>
    <row r="308" spans="1:20">
      <c r="A308" s="426">
        <v>6</v>
      </c>
      <c r="B308" s="1301" t="s">
        <v>659</v>
      </c>
      <c r="C308" s="62"/>
      <c r="D308" s="1302">
        <v>36442</v>
      </c>
      <c r="E308" s="1215" t="s">
        <v>25</v>
      </c>
      <c r="F308" s="13" t="s">
        <v>2454</v>
      </c>
      <c r="G308" s="13"/>
      <c r="H308" s="1299" t="s">
        <v>1501</v>
      </c>
      <c r="I308" s="236">
        <v>1</v>
      </c>
      <c r="J308" s="236">
        <v>2.34</v>
      </c>
      <c r="K308" s="63"/>
      <c r="L308" s="63"/>
      <c r="M308" s="1300" t="s">
        <v>270</v>
      </c>
      <c r="N308" s="1098"/>
      <c r="O308" s="685"/>
      <c r="P308" s="426"/>
      <c r="Q308" s="687"/>
      <c r="R308" s="856"/>
      <c r="S308" s="1397" t="s">
        <v>2507</v>
      </c>
      <c r="T308" s="1414"/>
    </row>
    <row r="309" spans="1:20">
      <c r="A309" s="426">
        <v>7</v>
      </c>
      <c r="B309" s="1301" t="s">
        <v>2455</v>
      </c>
      <c r="C309" s="62"/>
      <c r="D309" s="1302" t="s">
        <v>1572</v>
      </c>
      <c r="E309" s="1215" t="s">
        <v>25</v>
      </c>
      <c r="F309" s="13" t="s">
        <v>2425</v>
      </c>
      <c r="G309" s="13"/>
      <c r="H309" s="1299" t="s">
        <v>1501</v>
      </c>
      <c r="I309" s="236">
        <v>1</v>
      </c>
      <c r="J309" s="236">
        <v>1.99</v>
      </c>
      <c r="K309" s="63"/>
      <c r="L309" s="63"/>
      <c r="M309" s="1300"/>
      <c r="N309" s="1098"/>
      <c r="O309" s="685"/>
      <c r="P309" s="426"/>
      <c r="Q309" s="687"/>
      <c r="R309" s="856"/>
      <c r="S309" s="1397" t="s">
        <v>2507</v>
      </c>
      <c r="T309" s="1414"/>
    </row>
    <row r="310" spans="1:20" ht="33" customHeight="1">
      <c r="A310" s="1685" t="s">
        <v>2050</v>
      </c>
      <c r="B310" s="1686"/>
      <c r="C310" s="568"/>
      <c r="D310" s="453"/>
      <c r="E310" s="426"/>
      <c r="F310" s="449"/>
      <c r="G310" s="1102"/>
      <c r="H310" s="252"/>
      <c r="I310" s="454"/>
      <c r="J310" s="253"/>
      <c r="K310" s="455"/>
      <c r="L310" s="526"/>
      <c r="M310" s="526"/>
      <c r="N310" s="1146"/>
      <c r="O310" s="526"/>
      <c r="P310" s="252"/>
      <c r="Q310" s="529"/>
      <c r="R310" s="440"/>
      <c r="S310" s="1426"/>
      <c r="T310" s="1450"/>
    </row>
    <row r="311" spans="1:20">
      <c r="A311" s="1679" t="s">
        <v>1441</v>
      </c>
      <c r="B311" s="1680"/>
      <c r="C311" s="1681"/>
      <c r="D311" s="524"/>
      <c r="E311" s="569"/>
      <c r="F311" s="449"/>
      <c r="G311" s="1102"/>
      <c r="H311" s="438"/>
      <c r="I311" s="438"/>
      <c r="J311" s="688"/>
      <c r="K311" s="451"/>
      <c r="L311" s="455"/>
      <c r="M311" s="689"/>
      <c r="N311" s="1148"/>
      <c r="O311" s="438"/>
      <c r="P311" s="688"/>
      <c r="Q311" s="451"/>
      <c r="R311" s="451"/>
      <c r="S311" s="1452"/>
      <c r="T311" s="1450"/>
    </row>
    <row r="312" spans="1:20">
      <c r="A312" s="426">
        <v>1</v>
      </c>
      <c r="B312" s="429" t="s">
        <v>2051</v>
      </c>
      <c r="C312" s="447" t="s">
        <v>2052</v>
      </c>
      <c r="D312" s="453"/>
      <c r="E312" s="426" t="s">
        <v>1650</v>
      </c>
      <c r="F312" s="449">
        <v>41477</v>
      </c>
      <c r="G312" s="451" t="s">
        <v>2120</v>
      </c>
      <c r="H312" s="426" t="s">
        <v>1446</v>
      </c>
      <c r="I312" s="454">
        <v>9</v>
      </c>
      <c r="J312" s="451">
        <v>4.9800000000000004</v>
      </c>
      <c r="K312" s="451" t="s">
        <v>330</v>
      </c>
      <c r="L312" s="455" t="s">
        <v>1206</v>
      </c>
      <c r="M312" s="455" t="s">
        <v>1206</v>
      </c>
      <c r="N312" s="1098"/>
      <c r="O312" s="451" t="s">
        <v>2053</v>
      </c>
      <c r="P312" s="451" t="s">
        <v>47</v>
      </c>
      <c r="Q312" s="451" t="s">
        <v>678</v>
      </c>
      <c r="R312" s="455"/>
      <c r="S312" s="1397" t="s">
        <v>33</v>
      </c>
      <c r="T312" s="1414" t="s">
        <v>33</v>
      </c>
    </row>
    <row r="313" spans="1:20" ht="30">
      <c r="A313" s="426">
        <v>2</v>
      </c>
      <c r="B313" s="429" t="s">
        <v>2054</v>
      </c>
      <c r="C313" s="456"/>
      <c r="D313" s="453">
        <v>26523</v>
      </c>
      <c r="E313" s="426" t="s">
        <v>652</v>
      </c>
      <c r="F313" s="449">
        <v>39066</v>
      </c>
      <c r="G313" s="451" t="s">
        <v>1658</v>
      </c>
      <c r="H313" s="426" t="s">
        <v>1446</v>
      </c>
      <c r="I313" s="454">
        <v>9</v>
      </c>
      <c r="J313" s="451">
        <v>4.9800000000000004</v>
      </c>
      <c r="K313" s="451" t="s">
        <v>330</v>
      </c>
      <c r="L313" s="455" t="s">
        <v>686</v>
      </c>
      <c r="M313" s="455" t="s">
        <v>686</v>
      </c>
      <c r="N313" s="1098"/>
      <c r="O313" s="451" t="s">
        <v>2053</v>
      </c>
      <c r="P313" s="451" t="s">
        <v>47</v>
      </c>
      <c r="Q313" s="451" t="s">
        <v>678</v>
      </c>
      <c r="R313" s="455"/>
      <c r="S313" s="1397" t="s">
        <v>33</v>
      </c>
      <c r="T313" s="1414" t="s">
        <v>33</v>
      </c>
    </row>
    <row r="314" spans="1:20">
      <c r="A314" s="426">
        <v>3</v>
      </c>
      <c r="B314" s="429" t="s">
        <v>2055</v>
      </c>
      <c r="C314" s="456"/>
      <c r="D314" s="453" t="s">
        <v>2056</v>
      </c>
      <c r="E314" s="426" t="s">
        <v>652</v>
      </c>
      <c r="F314" s="449">
        <v>37001</v>
      </c>
      <c r="G314" s="451" t="s">
        <v>505</v>
      </c>
      <c r="H314" s="426" t="s">
        <v>1446</v>
      </c>
      <c r="I314" s="454">
        <v>9</v>
      </c>
      <c r="J314" s="451">
        <v>4.9800000000000004</v>
      </c>
      <c r="K314" s="451">
        <v>0.25</v>
      </c>
      <c r="L314" s="455" t="s">
        <v>503</v>
      </c>
      <c r="M314" s="455" t="s">
        <v>503</v>
      </c>
      <c r="N314" s="1098"/>
      <c r="O314" s="451" t="s">
        <v>2053</v>
      </c>
      <c r="P314" s="451" t="s">
        <v>47</v>
      </c>
      <c r="Q314" s="451" t="s">
        <v>678</v>
      </c>
      <c r="R314" s="435"/>
      <c r="S314" s="1397" t="s">
        <v>33</v>
      </c>
      <c r="T314" s="1414" t="s">
        <v>33</v>
      </c>
    </row>
    <row r="315" spans="1:20">
      <c r="A315" s="426">
        <v>4</v>
      </c>
      <c r="B315" s="429" t="s">
        <v>2057</v>
      </c>
      <c r="C315" s="456"/>
      <c r="D315" s="453">
        <v>27711</v>
      </c>
      <c r="E315" s="426" t="s">
        <v>652</v>
      </c>
      <c r="F315" s="449">
        <v>39123</v>
      </c>
      <c r="G315" s="451" t="s">
        <v>2120</v>
      </c>
      <c r="H315" s="426" t="s">
        <v>1446</v>
      </c>
      <c r="I315" s="454">
        <v>9</v>
      </c>
      <c r="J315" s="455">
        <v>4.9800000000000004</v>
      </c>
      <c r="K315" s="455">
        <v>0.25</v>
      </c>
      <c r="L315" s="455" t="s">
        <v>503</v>
      </c>
      <c r="M315" s="455" t="s">
        <v>503</v>
      </c>
      <c r="N315" s="1098"/>
      <c r="O315" s="451" t="s">
        <v>2053</v>
      </c>
      <c r="P315" s="451" t="s">
        <v>47</v>
      </c>
      <c r="Q315" s="451" t="s">
        <v>678</v>
      </c>
      <c r="R315" s="427"/>
      <c r="S315" s="1397" t="s">
        <v>33</v>
      </c>
      <c r="T315" s="1414" t="s">
        <v>33</v>
      </c>
    </row>
    <row r="316" spans="1:20" ht="30">
      <c r="A316" s="426">
        <v>5</v>
      </c>
      <c r="B316" s="429" t="s">
        <v>2058</v>
      </c>
      <c r="C316" s="457"/>
      <c r="D316" s="453">
        <v>26424</v>
      </c>
      <c r="E316" s="426" t="s">
        <v>652</v>
      </c>
      <c r="F316" s="449">
        <v>39123</v>
      </c>
      <c r="G316" s="1231" t="s">
        <v>1832</v>
      </c>
      <c r="H316" s="426" t="s">
        <v>1446</v>
      </c>
      <c r="I316" s="454">
        <v>8</v>
      </c>
      <c r="J316" s="455">
        <v>4.6500000000000004</v>
      </c>
      <c r="K316" s="455"/>
      <c r="L316" s="455" t="s">
        <v>207</v>
      </c>
      <c r="M316" s="455" t="s">
        <v>207</v>
      </c>
      <c r="N316" s="1098"/>
      <c r="O316" s="451" t="s">
        <v>2053</v>
      </c>
      <c r="P316" s="454">
        <v>3</v>
      </c>
      <c r="Q316" s="455" t="s">
        <v>412</v>
      </c>
      <c r="R316" s="615"/>
      <c r="S316" s="1397" t="s">
        <v>33</v>
      </c>
      <c r="T316" s="455" t="s">
        <v>207</v>
      </c>
    </row>
    <row r="317" spans="1:20">
      <c r="A317" s="426">
        <v>6</v>
      </c>
      <c r="B317" s="429" t="s">
        <v>2059</v>
      </c>
      <c r="C317" s="458"/>
      <c r="D317" s="453">
        <v>28084</v>
      </c>
      <c r="E317" s="426" t="s">
        <v>652</v>
      </c>
      <c r="F317" s="449">
        <v>37001</v>
      </c>
      <c r="G317" s="451" t="s">
        <v>1832</v>
      </c>
      <c r="H317" s="426" t="s">
        <v>1446</v>
      </c>
      <c r="I317" s="454">
        <v>8</v>
      </c>
      <c r="J317" s="451">
        <v>4.6500000000000004</v>
      </c>
      <c r="K317" s="451"/>
      <c r="L317" s="455" t="s">
        <v>29</v>
      </c>
      <c r="M317" s="455" t="s">
        <v>29</v>
      </c>
      <c r="N317" s="1098"/>
      <c r="O317" s="451" t="s">
        <v>2053</v>
      </c>
      <c r="P317" s="426">
        <v>3</v>
      </c>
      <c r="Q317" s="426">
        <v>4.68</v>
      </c>
      <c r="R317" s="615"/>
      <c r="S317" s="1397" t="s">
        <v>33</v>
      </c>
      <c r="T317" s="455" t="s">
        <v>29</v>
      </c>
    </row>
    <row r="318" spans="1:20" ht="30">
      <c r="A318" s="426">
        <v>7</v>
      </c>
      <c r="B318" s="429" t="s">
        <v>546</v>
      </c>
      <c r="C318" s="456"/>
      <c r="D318" s="453">
        <v>29382</v>
      </c>
      <c r="E318" s="426" t="s">
        <v>652</v>
      </c>
      <c r="F318" s="449" t="s">
        <v>2060</v>
      </c>
      <c r="G318" s="451" t="s">
        <v>2000</v>
      </c>
      <c r="H318" s="426" t="s">
        <v>1446</v>
      </c>
      <c r="I318" s="454">
        <v>7</v>
      </c>
      <c r="J318" s="451">
        <v>4.32</v>
      </c>
      <c r="K318" s="451"/>
      <c r="L318" s="455" t="s">
        <v>402</v>
      </c>
      <c r="M318" s="455" t="s">
        <v>402</v>
      </c>
      <c r="N318" s="1098"/>
      <c r="O318" s="451" t="s">
        <v>2053</v>
      </c>
      <c r="P318" s="451" t="s">
        <v>71</v>
      </c>
      <c r="Q318" s="451" t="s">
        <v>475</v>
      </c>
      <c r="R318" s="615"/>
      <c r="S318" s="1397" t="s">
        <v>33</v>
      </c>
      <c r="T318" s="455" t="s">
        <v>402</v>
      </c>
    </row>
    <row r="319" spans="1:20">
      <c r="A319" s="426">
        <v>8</v>
      </c>
      <c r="B319" s="429" t="s">
        <v>2061</v>
      </c>
      <c r="C319" s="456"/>
      <c r="D319" s="453">
        <v>28814</v>
      </c>
      <c r="E319" s="426" t="s">
        <v>652</v>
      </c>
      <c r="F319" s="449">
        <v>40158</v>
      </c>
      <c r="G319" s="451" t="s">
        <v>2000</v>
      </c>
      <c r="H319" s="426" t="s">
        <v>1446</v>
      </c>
      <c r="I319" s="454">
        <v>7</v>
      </c>
      <c r="J319" s="451">
        <v>4.32</v>
      </c>
      <c r="K319" s="451"/>
      <c r="L319" s="455" t="s">
        <v>29</v>
      </c>
      <c r="M319" s="455" t="s">
        <v>29</v>
      </c>
      <c r="N319" s="1098"/>
      <c r="O319" s="451" t="s">
        <v>2053</v>
      </c>
      <c r="P319" s="451" t="s">
        <v>71</v>
      </c>
      <c r="Q319" s="451" t="s">
        <v>475</v>
      </c>
      <c r="R319" s="615"/>
      <c r="S319" s="1397" t="s">
        <v>33</v>
      </c>
      <c r="T319" s="455" t="s">
        <v>29</v>
      </c>
    </row>
    <row r="320" spans="1:20">
      <c r="A320" s="426">
        <v>9</v>
      </c>
      <c r="B320" s="429" t="s">
        <v>1095</v>
      </c>
      <c r="C320" s="456"/>
      <c r="D320" s="453">
        <v>31177</v>
      </c>
      <c r="E320" s="426" t="s">
        <v>652</v>
      </c>
      <c r="F320" s="449">
        <v>39999</v>
      </c>
      <c r="G320" s="451" t="s">
        <v>1827</v>
      </c>
      <c r="H320" s="426" t="s">
        <v>1446</v>
      </c>
      <c r="I320" s="454">
        <v>3</v>
      </c>
      <c r="J320" s="455">
        <v>3</v>
      </c>
      <c r="K320" s="455"/>
      <c r="L320" s="455" t="s">
        <v>861</v>
      </c>
      <c r="M320" s="455" t="s">
        <v>861</v>
      </c>
      <c r="N320" s="1129"/>
      <c r="O320" s="429" t="s">
        <v>1448</v>
      </c>
      <c r="P320" s="451" t="s">
        <v>90</v>
      </c>
      <c r="Q320" s="867" t="s">
        <v>481</v>
      </c>
      <c r="R320" s="451"/>
      <c r="S320" s="1397" t="s">
        <v>33</v>
      </c>
      <c r="T320" s="1414" t="s">
        <v>33</v>
      </c>
    </row>
    <row r="321" spans="1:20">
      <c r="A321" s="426">
        <v>10</v>
      </c>
      <c r="B321" s="429" t="s">
        <v>2062</v>
      </c>
      <c r="C321" s="456" t="s">
        <v>2063</v>
      </c>
      <c r="D321" s="453"/>
      <c r="E321" s="426" t="s">
        <v>652</v>
      </c>
      <c r="F321" s="449">
        <v>41782</v>
      </c>
      <c r="G321" s="451" t="s">
        <v>665</v>
      </c>
      <c r="H321" s="426" t="s">
        <v>1446</v>
      </c>
      <c r="I321" s="454">
        <v>5</v>
      </c>
      <c r="J321" s="451" t="s">
        <v>713</v>
      </c>
      <c r="K321" s="451"/>
      <c r="L321" s="455" t="s">
        <v>485</v>
      </c>
      <c r="M321" s="455" t="s">
        <v>485</v>
      </c>
      <c r="N321" s="1129"/>
      <c r="O321" s="429" t="s">
        <v>1448</v>
      </c>
      <c r="P321" s="451" t="s">
        <v>90</v>
      </c>
      <c r="Q321" s="867" t="s">
        <v>481</v>
      </c>
      <c r="R321" s="451"/>
      <c r="S321" s="1397" t="s">
        <v>33</v>
      </c>
      <c r="T321" s="1414" t="s">
        <v>33</v>
      </c>
    </row>
    <row r="322" spans="1:20">
      <c r="A322" s="426">
        <v>11</v>
      </c>
      <c r="B322" s="429" t="s">
        <v>2064</v>
      </c>
      <c r="C322" s="456"/>
      <c r="D322" s="453">
        <v>30763</v>
      </c>
      <c r="E322" s="426" t="s">
        <v>652</v>
      </c>
      <c r="F322" s="449" t="s">
        <v>1547</v>
      </c>
      <c r="G322" s="451" t="s">
        <v>1827</v>
      </c>
      <c r="H322" s="426" t="s">
        <v>1446</v>
      </c>
      <c r="I322" s="454">
        <v>3</v>
      </c>
      <c r="J322" s="451" t="s">
        <v>498</v>
      </c>
      <c r="K322" s="451"/>
      <c r="L322" s="455" t="s">
        <v>115</v>
      </c>
      <c r="M322" s="455" t="s">
        <v>115</v>
      </c>
      <c r="N322" s="1129"/>
      <c r="O322" s="429" t="s">
        <v>1448</v>
      </c>
      <c r="P322" s="451" t="s">
        <v>90</v>
      </c>
      <c r="Q322" s="867" t="s">
        <v>481</v>
      </c>
      <c r="R322" s="451"/>
      <c r="S322" s="1397" t="s">
        <v>33</v>
      </c>
      <c r="T322" s="1414" t="s">
        <v>33</v>
      </c>
    </row>
    <row r="323" spans="1:20">
      <c r="A323" s="426">
        <v>12</v>
      </c>
      <c r="B323" s="429" t="s">
        <v>2065</v>
      </c>
      <c r="C323" s="456"/>
      <c r="D323" s="453">
        <v>31015</v>
      </c>
      <c r="E323" s="426" t="s">
        <v>652</v>
      </c>
      <c r="F323" s="449">
        <v>39738</v>
      </c>
      <c r="G323" s="451" t="s">
        <v>1827</v>
      </c>
      <c r="H323" s="426" t="s">
        <v>1446</v>
      </c>
      <c r="I323" s="454">
        <v>3</v>
      </c>
      <c r="J323" s="451" t="s">
        <v>498</v>
      </c>
      <c r="K323" s="451"/>
      <c r="L323" s="455" t="s">
        <v>115</v>
      </c>
      <c r="M323" s="455" t="s">
        <v>115</v>
      </c>
      <c r="N323" s="1129"/>
      <c r="O323" s="429" t="s">
        <v>1448</v>
      </c>
      <c r="P323" s="451" t="s">
        <v>90</v>
      </c>
      <c r="Q323" s="867" t="s">
        <v>481</v>
      </c>
      <c r="R323" s="451"/>
      <c r="S323" s="1397" t="s">
        <v>33</v>
      </c>
      <c r="T323" s="1414" t="s">
        <v>33</v>
      </c>
    </row>
    <row r="324" spans="1:20">
      <c r="A324" s="426">
        <v>13</v>
      </c>
      <c r="B324" s="429" t="s">
        <v>2066</v>
      </c>
      <c r="C324" s="456"/>
      <c r="D324" s="453">
        <v>30363</v>
      </c>
      <c r="E324" s="426" t="s">
        <v>652</v>
      </c>
      <c r="F324" s="449">
        <v>39128</v>
      </c>
      <c r="G324" s="451" t="s">
        <v>1827</v>
      </c>
      <c r="H324" s="426" t="s">
        <v>1446</v>
      </c>
      <c r="I324" s="454">
        <v>3</v>
      </c>
      <c r="J324" s="451" t="s">
        <v>498</v>
      </c>
      <c r="K324" s="451"/>
      <c r="L324" s="455" t="s">
        <v>861</v>
      </c>
      <c r="M324" s="455" t="s">
        <v>861</v>
      </c>
      <c r="N324" s="1129"/>
      <c r="O324" s="429" t="s">
        <v>1448</v>
      </c>
      <c r="P324" s="451" t="s">
        <v>90</v>
      </c>
      <c r="Q324" s="867" t="s">
        <v>481</v>
      </c>
      <c r="R324" s="451"/>
      <c r="S324" s="1397" t="s">
        <v>33</v>
      </c>
      <c r="T324" s="1414" t="s">
        <v>33</v>
      </c>
    </row>
    <row r="325" spans="1:20">
      <c r="A325" s="426">
        <v>14</v>
      </c>
      <c r="B325" s="429" t="s">
        <v>2067</v>
      </c>
      <c r="C325" s="456"/>
      <c r="D325" s="453">
        <v>31278</v>
      </c>
      <c r="E325" s="426" t="s">
        <v>652</v>
      </c>
      <c r="F325" s="449">
        <v>40158</v>
      </c>
      <c r="G325" s="451" t="s">
        <v>1827</v>
      </c>
      <c r="H325" s="426" t="s">
        <v>1446</v>
      </c>
      <c r="I325" s="454">
        <v>3</v>
      </c>
      <c r="J325" s="451" t="s">
        <v>498</v>
      </c>
      <c r="K325" s="451"/>
      <c r="L325" s="455" t="s">
        <v>115</v>
      </c>
      <c r="M325" s="455" t="s">
        <v>115</v>
      </c>
      <c r="N325" s="1129"/>
      <c r="O325" s="429" t="s">
        <v>1448</v>
      </c>
      <c r="P325" s="451" t="s">
        <v>90</v>
      </c>
      <c r="Q325" s="867" t="s">
        <v>481</v>
      </c>
      <c r="R325" s="451"/>
      <c r="S325" s="1397" t="s">
        <v>33</v>
      </c>
      <c r="T325" s="1414" t="s">
        <v>33</v>
      </c>
    </row>
    <row r="326" spans="1:20">
      <c r="A326" s="426">
        <v>15</v>
      </c>
      <c r="B326" s="429" t="s">
        <v>2068</v>
      </c>
      <c r="C326" s="456"/>
      <c r="D326" s="453">
        <v>28691</v>
      </c>
      <c r="E326" s="426" t="s">
        <v>652</v>
      </c>
      <c r="F326" s="449">
        <v>40884</v>
      </c>
      <c r="G326" s="451" t="s">
        <v>1827</v>
      </c>
      <c r="H326" s="426" t="s">
        <v>1446</v>
      </c>
      <c r="I326" s="454">
        <v>3</v>
      </c>
      <c r="J326" s="451" t="s">
        <v>1502</v>
      </c>
      <c r="K326" s="451"/>
      <c r="L326" s="455" t="s">
        <v>115</v>
      </c>
      <c r="M326" s="455" t="s">
        <v>115</v>
      </c>
      <c r="N326" s="1129"/>
      <c r="O326" s="429" t="s">
        <v>1448</v>
      </c>
      <c r="P326" s="451" t="s">
        <v>90</v>
      </c>
      <c r="Q326" s="867" t="s">
        <v>481</v>
      </c>
      <c r="R326" s="451"/>
      <c r="S326" s="1397" t="s">
        <v>33</v>
      </c>
      <c r="T326" s="1414" t="s">
        <v>33</v>
      </c>
    </row>
    <row r="327" spans="1:20" ht="36" customHeight="1">
      <c r="A327" s="1679" t="s">
        <v>1495</v>
      </c>
      <c r="B327" s="1680"/>
      <c r="C327" s="1681"/>
      <c r="D327" s="666"/>
      <c r="E327" s="666"/>
      <c r="F327" s="666"/>
      <c r="G327" s="1122"/>
      <c r="H327" s="666"/>
      <c r="I327" s="666"/>
      <c r="J327" s="666"/>
      <c r="K327" s="666"/>
      <c r="L327" s="666"/>
      <c r="M327" s="666"/>
      <c r="N327" s="1122"/>
      <c r="O327" s="666"/>
      <c r="P327" s="666"/>
      <c r="Q327" s="666"/>
      <c r="R327" s="666"/>
      <c r="S327" s="1453"/>
      <c r="T327" s="1450"/>
    </row>
    <row r="328" spans="1:20">
      <c r="A328" s="435">
        <v>1</v>
      </c>
      <c r="B328" s="429" t="s">
        <v>1586</v>
      </c>
      <c r="C328" s="456"/>
      <c r="D328" s="453">
        <v>28881</v>
      </c>
      <c r="E328" s="426" t="s">
        <v>652</v>
      </c>
      <c r="F328" s="449">
        <v>42956</v>
      </c>
      <c r="G328" s="910" t="s">
        <v>1827</v>
      </c>
      <c r="H328" s="426" t="s">
        <v>1500</v>
      </c>
      <c r="I328" s="454">
        <v>3</v>
      </c>
      <c r="J328" s="451" t="s">
        <v>1002</v>
      </c>
      <c r="K328" s="451"/>
      <c r="L328" s="455" t="s">
        <v>115</v>
      </c>
      <c r="M328" s="455" t="s">
        <v>115</v>
      </c>
      <c r="N328" s="1148"/>
      <c r="O328" s="1148" t="s">
        <v>1501</v>
      </c>
      <c r="P328" s="438">
        <v>3</v>
      </c>
      <c r="Q328" s="438">
        <v>3</v>
      </c>
      <c r="R328" s="451"/>
      <c r="S328" s="1397" t="s">
        <v>33</v>
      </c>
      <c r="T328" s="455" t="s">
        <v>115</v>
      </c>
    </row>
    <row r="329" spans="1:20">
      <c r="A329" s="435">
        <v>2</v>
      </c>
      <c r="B329" s="429" t="s">
        <v>2069</v>
      </c>
      <c r="C329" s="456"/>
      <c r="D329" s="453">
        <v>32499</v>
      </c>
      <c r="E329" s="426" t="s">
        <v>652</v>
      </c>
      <c r="F329" s="449">
        <v>44754</v>
      </c>
      <c r="G329" s="1232" t="s">
        <v>111</v>
      </c>
      <c r="H329" s="426" t="s">
        <v>1500</v>
      </c>
      <c r="I329" s="454">
        <v>1</v>
      </c>
      <c r="J329" s="455">
        <v>2.1</v>
      </c>
      <c r="K329" s="455"/>
      <c r="L329" s="455" t="s">
        <v>861</v>
      </c>
      <c r="M329" s="455" t="s">
        <v>861</v>
      </c>
      <c r="N329" s="1098"/>
      <c r="O329" s="1098" t="s">
        <v>2070</v>
      </c>
      <c r="P329" s="454">
        <v>1</v>
      </c>
      <c r="Q329" s="455" t="s">
        <v>1854</v>
      </c>
      <c r="R329" s="451"/>
      <c r="S329" s="1397" t="s">
        <v>33</v>
      </c>
      <c r="T329" s="455" t="s">
        <v>861</v>
      </c>
    </row>
    <row r="330" spans="1:20">
      <c r="A330" s="435">
        <v>3</v>
      </c>
      <c r="B330" s="429" t="s">
        <v>2071</v>
      </c>
      <c r="C330" s="456"/>
      <c r="D330" s="453">
        <v>31397</v>
      </c>
      <c r="E330" s="426" t="s">
        <v>652</v>
      </c>
      <c r="F330" s="449">
        <v>45156</v>
      </c>
      <c r="G330" s="1102"/>
      <c r="H330" s="426" t="s">
        <v>1500</v>
      </c>
      <c r="I330" s="454">
        <v>1</v>
      </c>
      <c r="J330" s="455">
        <v>2.1</v>
      </c>
      <c r="K330" s="455"/>
      <c r="L330" s="455" t="s">
        <v>861</v>
      </c>
      <c r="M330" s="868" t="s">
        <v>861</v>
      </c>
      <c r="N330" s="1138"/>
      <c r="O330" s="1138" t="s">
        <v>2070</v>
      </c>
      <c r="P330" s="869">
        <v>1</v>
      </c>
      <c r="Q330" s="868" t="s">
        <v>1854</v>
      </c>
      <c r="R330" s="581"/>
      <c r="S330" s="1454" t="s">
        <v>33</v>
      </c>
      <c r="T330" s="455" t="s">
        <v>861</v>
      </c>
    </row>
    <row r="331" spans="1:20">
      <c r="A331" s="435">
        <v>4</v>
      </c>
      <c r="B331" s="1303" t="s">
        <v>2456</v>
      </c>
      <c r="C331" s="1226"/>
      <c r="D331" s="1304">
        <v>33663</v>
      </c>
      <c r="E331" s="214" t="s">
        <v>652</v>
      </c>
      <c r="F331" s="224">
        <v>42314</v>
      </c>
      <c r="G331" s="214" t="s">
        <v>1501</v>
      </c>
      <c r="H331" s="1305">
        <v>2</v>
      </c>
      <c r="I331" s="907">
        <v>2.67</v>
      </c>
      <c r="J331" s="907"/>
      <c r="K331" s="907"/>
      <c r="L331" s="907" t="s">
        <v>115</v>
      </c>
      <c r="M331" s="165" t="s">
        <v>2231</v>
      </c>
      <c r="N331" s="1138"/>
      <c r="O331" s="1138"/>
      <c r="P331" s="869"/>
      <c r="Q331" s="868"/>
      <c r="R331" s="581"/>
      <c r="S331" s="1454"/>
      <c r="T331" s="1476" t="s">
        <v>2507</v>
      </c>
    </row>
    <row r="332" spans="1:20">
      <c r="A332" s="435">
        <v>5</v>
      </c>
      <c r="B332" s="1303" t="s">
        <v>2457</v>
      </c>
      <c r="C332" s="1226"/>
      <c r="D332" s="1304">
        <v>34034</v>
      </c>
      <c r="E332" s="214" t="s">
        <v>652</v>
      </c>
      <c r="F332" s="224">
        <v>44369</v>
      </c>
      <c r="G332" s="214" t="s">
        <v>1501</v>
      </c>
      <c r="H332" s="1305">
        <v>1</v>
      </c>
      <c r="I332" s="907">
        <v>2.34</v>
      </c>
      <c r="J332" s="907"/>
      <c r="K332" s="907"/>
      <c r="L332" s="907" t="s">
        <v>2231</v>
      </c>
      <c r="M332" s="165" t="s">
        <v>2231</v>
      </c>
      <c r="N332" s="1138"/>
      <c r="O332" s="1138"/>
      <c r="P332" s="869"/>
      <c r="Q332" s="868"/>
      <c r="R332" s="581"/>
      <c r="S332" s="1454"/>
      <c r="T332" s="1476" t="s">
        <v>2507</v>
      </c>
    </row>
    <row r="333" spans="1:20" ht="25.5">
      <c r="A333" s="435">
        <v>6</v>
      </c>
      <c r="B333" s="1303" t="s">
        <v>2458</v>
      </c>
      <c r="C333" s="1226"/>
      <c r="D333" s="1304">
        <v>36320</v>
      </c>
      <c r="E333" s="214" t="s">
        <v>652</v>
      </c>
      <c r="F333" s="224">
        <v>44790</v>
      </c>
      <c r="G333" s="214" t="s">
        <v>1501</v>
      </c>
      <c r="H333" s="1305">
        <v>1</v>
      </c>
      <c r="I333" s="907" t="s">
        <v>1854</v>
      </c>
      <c r="J333" s="907"/>
      <c r="K333" s="907"/>
      <c r="L333" s="907" t="s">
        <v>948</v>
      </c>
      <c r="M333" s="165" t="s">
        <v>948</v>
      </c>
      <c r="N333" s="1138"/>
      <c r="O333" s="1138"/>
      <c r="P333" s="869"/>
      <c r="Q333" s="868"/>
      <c r="R333" s="581"/>
      <c r="S333" s="1454"/>
      <c r="T333" s="1476" t="s">
        <v>2507</v>
      </c>
    </row>
    <row r="334" spans="1:20" ht="38.25" customHeight="1">
      <c r="A334" s="1687" t="s">
        <v>2072</v>
      </c>
      <c r="B334" s="1688"/>
      <c r="C334" s="457"/>
      <c r="D334" s="690"/>
      <c r="E334" s="691"/>
      <c r="F334" s="449"/>
      <c r="G334" s="1102"/>
      <c r="H334" s="435"/>
      <c r="I334" s="435"/>
      <c r="J334" s="692"/>
      <c r="K334" s="455"/>
      <c r="L334" s="693"/>
      <c r="M334" s="693"/>
      <c r="N334" s="1149"/>
      <c r="O334" s="692"/>
      <c r="P334" s="451"/>
      <c r="Q334" s="615"/>
      <c r="R334" s="693"/>
      <c r="S334" s="1455"/>
      <c r="T334" s="1418"/>
    </row>
    <row r="335" spans="1:20">
      <c r="A335" s="441"/>
      <c r="B335" s="694" t="s">
        <v>1507</v>
      </c>
      <c r="C335" s="695"/>
      <c r="D335" s="696"/>
      <c r="E335" s="697"/>
      <c r="F335" s="449"/>
      <c r="G335" s="1123"/>
      <c r="H335" s="698"/>
      <c r="I335" s="441"/>
      <c r="J335" s="699"/>
      <c r="K335" s="455"/>
      <c r="L335" s="700"/>
      <c r="M335" s="700"/>
      <c r="N335" s="1149"/>
      <c r="O335" s="692"/>
      <c r="P335" s="451"/>
      <c r="Q335" s="615"/>
      <c r="R335" s="693"/>
      <c r="S335" s="1455"/>
      <c r="T335" s="1418"/>
    </row>
    <row r="336" spans="1:20" ht="30">
      <c r="A336" s="471">
        <v>1</v>
      </c>
      <c r="B336" s="701" t="s">
        <v>59</v>
      </c>
      <c r="C336" s="702"/>
      <c r="D336" s="703" t="s">
        <v>2073</v>
      </c>
      <c r="E336" s="307" t="s">
        <v>2074</v>
      </c>
      <c r="F336" s="455" t="s">
        <v>2075</v>
      </c>
      <c r="G336" s="1169" t="s">
        <v>1652</v>
      </c>
      <c r="H336" s="704" t="s">
        <v>1446</v>
      </c>
      <c r="I336" s="471">
        <v>9</v>
      </c>
      <c r="J336" s="705">
        <v>4.9800000000000004</v>
      </c>
      <c r="K336" s="706">
        <f>J336*6%</f>
        <v>0.29880000000000001</v>
      </c>
      <c r="L336" s="870" t="s">
        <v>1206</v>
      </c>
      <c r="M336" s="870" t="s">
        <v>1206</v>
      </c>
      <c r="N336" s="1098" t="s">
        <v>2076</v>
      </c>
      <c r="O336" s="451" t="s">
        <v>1448</v>
      </c>
      <c r="P336" s="426" t="s">
        <v>47</v>
      </c>
      <c r="Q336" s="426">
        <v>5.36</v>
      </c>
      <c r="R336" s="451"/>
      <c r="S336" s="1397" t="s">
        <v>33</v>
      </c>
      <c r="T336" s="1414" t="s">
        <v>33</v>
      </c>
    </row>
    <row r="337" spans="1:25" ht="30">
      <c r="A337" s="471">
        <v>2</v>
      </c>
      <c r="B337" s="701" t="s">
        <v>2077</v>
      </c>
      <c r="C337" s="303"/>
      <c r="D337" s="703" t="s">
        <v>2078</v>
      </c>
      <c r="E337" s="307" t="s">
        <v>2079</v>
      </c>
      <c r="F337" s="455" t="s">
        <v>1457</v>
      </c>
      <c r="G337" s="1169" t="s">
        <v>2080</v>
      </c>
      <c r="H337" s="704" t="s">
        <v>1446</v>
      </c>
      <c r="I337" s="471">
        <v>9</v>
      </c>
      <c r="J337" s="705">
        <v>4.9800000000000004</v>
      </c>
      <c r="K337" s="706"/>
      <c r="L337" s="475" t="s">
        <v>485</v>
      </c>
      <c r="M337" s="475" t="s">
        <v>485</v>
      </c>
      <c r="N337" s="1098" t="s">
        <v>2076</v>
      </c>
      <c r="O337" s="451" t="s">
        <v>1448</v>
      </c>
      <c r="P337" s="426">
        <v>4</v>
      </c>
      <c r="Q337" s="426">
        <v>5.0199999999999996</v>
      </c>
      <c r="R337" s="451"/>
      <c r="S337" s="1397" t="s">
        <v>33</v>
      </c>
      <c r="T337" s="1414" t="s">
        <v>485</v>
      </c>
    </row>
    <row r="338" spans="1:25" ht="30">
      <c r="A338" s="471">
        <v>3</v>
      </c>
      <c r="B338" s="701" t="s">
        <v>221</v>
      </c>
      <c r="C338" s="303"/>
      <c r="D338" s="703" t="s">
        <v>2081</v>
      </c>
      <c r="E338" s="307" t="s">
        <v>2079</v>
      </c>
      <c r="F338" s="455" t="s">
        <v>1451</v>
      </c>
      <c r="G338" s="1147" t="s">
        <v>821</v>
      </c>
      <c r="H338" s="704" t="s">
        <v>1446</v>
      </c>
      <c r="I338" s="477">
        <v>9</v>
      </c>
      <c r="J338" s="705">
        <v>4.9800000000000004</v>
      </c>
      <c r="K338" s="706">
        <f>J338*5%</f>
        <v>0.24900000000000003</v>
      </c>
      <c r="L338" s="452" t="s">
        <v>207</v>
      </c>
      <c r="M338" s="452" t="s">
        <v>207</v>
      </c>
      <c r="N338" s="1098" t="s">
        <v>2076</v>
      </c>
      <c r="O338" s="426" t="s">
        <v>1448</v>
      </c>
      <c r="P338" s="426">
        <v>5</v>
      </c>
      <c r="Q338" s="426">
        <v>5.36</v>
      </c>
      <c r="R338" s="480"/>
      <c r="S338" s="1397" t="s">
        <v>33</v>
      </c>
      <c r="T338" s="1414" t="s">
        <v>33</v>
      </c>
    </row>
    <row r="339" spans="1:25" ht="30">
      <c r="A339" s="471">
        <v>4</v>
      </c>
      <c r="B339" s="701" t="s">
        <v>2082</v>
      </c>
      <c r="C339" s="707"/>
      <c r="D339" s="703" t="s">
        <v>2083</v>
      </c>
      <c r="E339" s="307" t="s">
        <v>2079</v>
      </c>
      <c r="F339" s="455" t="s">
        <v>1460</v>
      </c>
      <c r="G339" s="1147" t="s">
        <v>340</v>
      </c>
      <c r="H339" s="704" t="s">
        <v>1446</v>
      </c>
      <c r="I339" s="477">
        <v>9</v>
      </c>
      <c r="J339" s="705">
        <v>4.9800000000000004</v>
      </c>
      <c r="K339" s="426"/>
      <c r="L339" s="479" t="s">
        <v>1580</v>
      </c>
      <c r="M339" s="479" t="s">
        <v>1580</v>
      </c>
      <c r="N339" s="1098" t="s">
        <v>2076</v>
      </c>
      <c r="O339" s="426" t="s">
        <v>1448</v>
      </c>
      <c r="P339" s="426">
        <v>4</v>
      </c>
      <c r="Q339" s="426">
        <v>5.0199999999999996</v>
      </c>
      <c r="R339" s="480"/>
      <c r="S339" s="1397" t="s">
        <v>33</v>
      </c>
      <c r="T339" s="1414" t="s">
        <v>509</v>
      </c>
    </row>
    <row r="340" spans="1:25" ht="30">
      <c r="A340" s="471">
        <v>5</v>
      </c>
      <c r="B340" s="701" t="s">
        <v>2084</v>
      </c>
      <c r="C340" s="303"/>
      <c r="D340" s="703" t="s">
        <v>2085</v>
      </c>
      <c r="E340" s="307" t="s">
        <v>2079</v>
      </c>
      <c r="F340" s="455" t="s">
        <v>1460</v>
      </c>
      <c r="G340" s="1147" t="s">
        <v>2086</v>
      </c>
      <c r="H340" s="704" t="s">
        <v>1446</v>
      </c>
      <c r="I340" s="477">
        <v>9</v>
      </c>
      <c r="J340" s="705">
        <v>4.9800000000000004</v>
      </c>
      <c r="K340" s="426"/>
      <c r="L340" s="479" t="s">
        <v>244</v>
      </c>
      <c r="M340" s="479" t="s">
        <v>244</v>
      </c>
      <c r="N340" s="1098" t="s">
        <v>2076</v>
      </c>
      <c r="O340" s="426" t="s">
        <v>1448</v>
      </c>
      <c r="P340" s="426">
        <v>4</v>
      </c>
      <c r="Q340" s="426">
        <v>5.0199999999999996</v>
      </c>
      <c r="R340" s="451"/>
      <c r="S340" s="1397" t="s">
        <v>33</v>
      </c>
      <c r="T340" s="1414" t="s">
        <v>244</v>
      </c>
    </row>
    <row r="341" spans="1:25" ht="30">
      <c r="A341" s="471">
        <v>6</v>
      </c>
      <c r="B341" s="701" t="s">
        <v>2087</v>
      </c>
      <c r="C341" s="303"/>
      <c r="D341" s="703" t="s">
        <v>2088</v>
      </c>
      <c r="E341" s="307" t="s">
        <v>2079</v>
      </c>
      <c r="F341" s="455" t="s">
        <v>1451</v>
      </c>
      <c r="G341" s="1147" t="s">
        <v>340</v>
      </c>
      <c r="H341" s="704" t="s">
        <v>1446</v>
      </c>
      <c r="I341" s="477">
        <v>8</v>
      </c>
      <c r="J341" s="705">
        <v>4.6500000000000004</v>
      </c>
      <c r="K341" s="426"/>
      <c r="L341" s="479" t="s">
        <v>94</v>
      </c>
      <c r="M341" s="479" t="s">
        <v>94</v>
      </c>
      <c r="N341" s="1098" t="s">
        <v>2089</v>
      </c>
      <c r="O341" s="426" t="s">
        <v>1448</v>
      </c>
      <c r="P341" s="426">
        <v>3</v>
      </c>
      <c r="Q341" s="426">
        <v>4.68</v>
      </c>
      <c r="R341" s="480"/>
      <c r="S341" s="1397" t="s">
        <v>33</v>
      </c>
      <c r="T341" s="1414" t="s">
        <v>94</v>
      </c>
    </row>
    <row r="342" spans="1:25" ht="30">
      <c r="A342" s="471">
        <v>7</v>
      </c>
      <c r="B342" s="701" t="s">
        <v>2090</v>
      </c>
      <c r="C342" s="303"/>
      <c r="D342" s="703" t="s">
        <v>2091</v>
      </c>
      <c r="E342" s="307" t="s">
        <v>2079</v>
      </c>
      <c r="F342" s="455" t="s">
        <v>1451</v>
      </c>
      <c r="G342" s="1147" t="s">
        <v>2086</v>
      </c>
      <c r="H342" s="704" t="s">
        <v>1446</v>
      </c>
      <c r="I342" s="477">
        <v>7</v>
      </c>
      <c r="J342" s="705">
        <v>4.32</v>
      </c>
      <c r="K342" s="481"/>
      <c r="L342" s="479" t="s">
        <v>485</v>
      </c>
      <c r="M342" s="479" t="s">
        <v>485</v>
      </c>
      <c r="N342" s="1098" t="s">
        <v>2089</v>
      </c>
      <c r="O342" s="426" t="s">
        <v>1448</v>
      </c>
      <c r="P342" s="426">
        <v>2</v>
      </c>
      <c r="Q342" s="426">
        <v>4.34</v>
      </c>
      <c r="R342" s="426"/>
      <c r="S342" s="1397" t="s">
        <v>33</v>
      </c>
      <c r="T342" s="1414" t="s">
        <v>485</v>
      </c>
    </row>
    <row r="343" spans="1:25" ht="30">
      <c r="A343" s="471">
        <v>8</v>
      </c>
      <c r="B343" s="701" t="s">
        <v>2092</v>
      </c>
      <c r="C343" s="303"/>
      <c r="D343" s="703" t="s">
        <v>2093</v>
      </c>
      <c r="E343" s="307" t="s">
        <v>2079</v>
      </c>
      <c r="F343" s="455" t="s">
        <v>262</v>
      </c>
      <c r="G343" s="1147" t="s">
        <v>1534</v>
      </c>
      <c r="H343" s="704" t="s">
        <v>1446</v>
      </c>
      <c r="I343" s="477">
        <v>7</v>
      </c>
      <c r="J343" s="705">
        <v>4.32</v>
      </c>
      <c r="K343" s="426"/>
      <c r="L343" s="479" t="s">
        <v>115</v>
      </c>
      <c r="M343" s="479" t="s">
        <v>115</v>
      </c>
      <c r="N343" s="1098" t="s">
        <v>2094</v>
      </c>
      <c r="O343" s="426" t="s">
        <v>1448</v>
      </c>
      <c r="P343" s="426">
        <v>2</v>
      </c>
      <c r="Q343" s="426">
        <v>4.34</v>
      </c>
      <c r="R343" s="451"/>
      <c r="S343" s="1397" t="s">
        <v>33</v>
      </c>
      <c r="T343" s="1414" t="s">
        <v>115</v>
      </c>
    </row>
    <row r="344" spans="1:25" ht="30">
      <c r="A344" s="471">
        <v>9</v>
      </c>
      <c r="B344" s="701" t="s">
        <v>2095</v>
      </c>
      <c r="C344" s="303"/>
      <c r="D344" s="703" t="s">
        <v>2096</v>
      </c>
      <c r="E344" s="307" t="s">
        <v>2079</v>
      </c>
      <c r="F344" s="455" t="s">
        <v>1460</v>
      </c>
      <c r="G344" s="1147" t="s">
        <v>660</v>
      </c>
      <c r="H344" s="704" t="s">
        <v>1446</v>
      </c>
      <c r="I344" s="477">
        <v>8</v>
      </c>
      <c r="J344" s="705">
        <v>4.6500000000000004</v>
      </c>
      <c r="K344" s="426"/>
      <c r="L344" s="479" t="s">
        <v>74</v>
      </c>
      <c r="M344" s="479" t="s">
        <v>74</v>
      </c>
      <c r="N344" s="1098" t="s">
        <v>2097</v>
      </c>
      <c r="O344" s="426" t="s">
        <v>1448</v>
      </c>
      <c r="P344" s="426">
        <v>3</v>
      </c>
      <c r="Q344" s="426">
        <v>4.68</v>
      </c>
      <c r="R344" s="451"/>
      <c r="S344" s="1397" t="s">
        <v>33</v>
      </c>
      <c r="T344" s="1414" t="s">
        <v>74</v>
      </c>
    </row>
    <row r="345" spans="1:25" ht="30">
      <c r="A345" s="471">
        <v>10</v>
      </c>
      <c r="B345" s="701" t="s">
        <v>2098</v>
      </c>
      <c r="C345" s="303"/>
      <c r="D345" s="703" t="s">
        <v>2099</v>
      </c>
      <c r="E345" s="307" t="s">
        <v>2100</v>
      </c>
      <c r="F345" s="455" t="s">
        <v>1526</v>
      </c>
      <c r="G345" s="1147" t="s">
        <v>62</v>
      </c>
      <c r="H345" s="704" t="s">
        <v>1446</v>
      </c>
      <c r="I345" s="477">
        <v>7</v>
      </c>
      <c r="J345" s="705">
        <v>4.32</v>
      </c>
      <c r="K345" s="426"/>
      <c r="L345" s="479" t="s">
        <v>190</v>
      </c>
      <c r="M345" s="479" t="s">
        <v>190</v>
      </c>
      <c r="N345" s="1098" t="s">
        <v>2089</v>
      </c>
      <c r="O345" s="426" t="s">
        <v>1448</v>
      </c>
      <c r="P345" s="426">
        <v>2</v>
      </c>
      <c r="Q345" s="426">
        <v>4.34</v>
      </c>
      <c r="R345" s="451"/>
      <c r="S345" s="1397" t="s">
        <v>33</v>
      </c>
      <c r="T345" s="1414" t="s">
        <v>190</v>
      </c>
    </row>
    <row r="346" spans="1:25" ht="30">
      <c r="A346" s="471">
        <v>11</v>
      </c>
      <c r="B346" s="701" t="s">
        <v>2101</v>
      </c>
      <c r="C346" s="303" t="s">
        <v>2102</v>
      </c>
      <c r="D346" s="703"/>
      <c r="E346" s="307" t="s">
        <v>2079</v>
      </c>
      <c r="F346" s="455" t="s">
        <v>50</v>
      </c>
      <c r="G346" s="1147" t="s">
        <v>660</v>
      </c>
      <c r="H346" s="704" t="s">
        <v>1446</v>
      </c>
      <c r="I346" s="477">
        <v>7</v>
      </c>
      <c r="J346" s="705">
        <v>4.32</v>
      </c>
      <c r="K346" s="426"/>
      <c r="L346" s="479" t="s">
        <v>190</v>
      </c>
      <c r="M346" s="479" t="s">
        <v>190</v>
      </c>
      <c r="N346" s="1098" t="s">
        <v>2089</v>
      </c>
      <c r="O346" s="426" t="s">
        <v>1448</v>
      </c>
      <c r="P346" s="426">
        <v>2</v>
      </c>
      <c r="Q346" s="426">
        <v>4.34</v>
      </c>
      <c r="R346" s="426"/>
      <c r="S346" s="1397" t="s">
        <v>33</v>
      </c>
      <c r="T346" s="1414" t="s">
        <v>190</v>
      </c>
    </row>
    <row r="347" spans="1:25" ht="30">
      <c r="A347" s="471">
        <v>12</v>
      </c>
      <c r="B347" s="701" t="s">
        <v>2103</v>
      </c>
      <c r="C347" s="303"/>
      <c r="D347" s="703" t="s">
        <v>2104</v>
      </c>
      <c r="E347" s="307" t="s">
        <v>2079</v>
      </c>
      <c r="F347" s="455" t="s">
        <v>1460</v>
      </c>
      <c r="G347" s="1147" t="s">
        <v>1534</v>
      </c>
      <c r="H347" s="704" t="s">
        <v>1446</v>
      </c>
      <c r="I347" s="477">
        <v>7</v>
      </c>
      <c r="J347" s="705">
        <v>4.32</v>
      </c>
      <c r="K347" s="426"/>
      <c r="L347" s="479" t="s">
        <v>29</v>
      </c>
      <c r="M347" s="479" t="s">
        <v>29</v>
      </c>
      <c r="N347" s="1098" t="s">
        <v>1712</v>
      </c>
      <c r="O347" s="426" t="s">
        <v>1448</v>
      </c>
      <c r="P347" s="426">
        <v>2</v>
      </c>
      <c r="Q347" s="426">
        <v>4.34</v>
      </c>
      <c r="R347" s="451"/>
      <c r="S347" s="1397" t="s">
        <v>33</v>
      </c>
      <c r="T347" s="1414" t="s">
        <v>29</v>
      </c>
    </row>
    <row r="348" spans="1:25" ht="30">
      <c r="A348" s="471">
        <v>13</v>
      </c>
      <c r="B348" s="701" t="s">
        <v>562</v>
      </c>
      <c r="C348" s="303"/>
      <c r="D348" s="703" t="s">
        <v>2105</v>
      </c>
      <c r="E348" s="307" t="s">
        <v>2106</v>
      </c>
      <c r="F348" s="455" t="s">
        <v>2107</v>
      </c>
      <c r="G348" s="1147" t="s">
        <v>665</v>
      </c>
      <c r="H348" s="704" t="s">
        <v>1446</v>
      </c>
      <c r="I348" s="477">
        <v>5</v>
      </c>
      <c r="J348" s="708">
        <v>3.66</v>
      </c>
      <c r="K348" s="426"/>
      <c r="L348" s="452" t="s">
        <v>207</v>
      </c>
      <c r="M348" s="452" t="s">
        <v>207</v>
      </c>
      <c r="N348" s="1098" t="s">
        <v>2076</v>
      </c>
      <c r="O348" s="426" t="s">
        <v>1448</v>
      </c>
      <c r="P348" s="252">
        <v>1</v>
      </c>
      <c r="Q348" s="871">
        <v>4</v>
      </c>
      <c r="R348" s="451"/>
      <c r="S348" s="1397" t="s">
        <v>33</v>
      </c>
      <c r="T348" s="1414" t="s">
        <v>33</v>
      </c>
    </row>
    <row r="349" spans="1:25" ht="30">
      <c r="A349" s="471">
        <v>14</v>
      </c>
      <c r="B349" s="701" t="s">
        <v>2108</v>
      </c>
      <c r="C349" s="709"/>
      <c r="D349" s="703" t="s">
        <v>2109</v>
      </c>
      <c r="E349" s="307" t="s">
        <v>2110</v>
      </c>
      <c r="F349" s="455" t="s">
        <v>309</v>
      </c>
      <c r="G349" s="1147" t="s">
        <v>518</v>
      </c>
      <c r="H349" s="704" t="s">
        <v>1446</v>
      </c>
      <c r="I349" s="477">
        <v>5</v>
      </c>
      <c r="J349" s="708">
        <v>3.66</v>
      </c>
      <c r="K349" s="426"/>
      <c r="L349" s="479" t="s">
        <v>485</v>
      </c>
      <c r="M349" s="479" t="s">
        <v>485</v>
      </c>
      <c r="N349" s="1098" t="s">
        <v>2111</v>
      </c>
      <c r="O349" s="426" t="s">
        <v>1448</v>
      </c>
      <c r="P349" s="252">
        <v>1</v>
      </c>
      <c r="Q349" s="871">
        <v>4</v>
      </c>
      <c r="R349" s="480"/>
      <c r="S349" s="1397" t="s">
        <v>33</v>
      </c>
      <c r="T349" s="1414" t="s">
        <v>33</v>
      </c>
    </row>
    <row r="350" spans="1:25" ht="24" customHeight="1">
      <c r="A350" s="471">
        <v>15</v>
      </c>
      <c r="B350" s="701" t="s">
        <v>305</v>
      </c>
      <c r="C350" s="303"/>
      <c r="D350" s="703" t="s">
        <v>2112</v>
      </c>
      <c r="E350" s="307" t="s">
        <v>2113</v>
      </c>
      <c r="F350" s="455" t="s">
        <v>2114</v>
      </c>
      <c r="G350" s="1147" t="s">
        <v>105</v>
      </c>
      <c r="H350" s="704" t="s">
        <v>1446</v>
      </c>
      <c r="I350" s="477">
        <v>4</v>
      </c>
      <c r="J350" s="872">
        <v>3.33</v>
      </c>
      <c r="K350" s="426"/>
      <c r="L350" s="479" t="s">
        <v>85</v>
      </c>
      <c r="M350" s="479" t="s">
        <v>85</v>
      </c>
      <c r="N350" s="1098" t="s">
        <v>2115</v>
      </c>
      <c r="O350" s="426" t="s">
        <v>1448</v>
      </c>
      <c r="P350" s="726">
        <v>1</v>
      </c>
      <c r="Q350" s="871">
        <v>4</v>
      </c>
      <c r="R350" s="480"/>
      <c r="S350" s="1397" t="s">
        <v>33</v>
      </c>
      <c r="T350" s="1414" t="s">
        <v>33</v>
      </c>
    </row>
    <row r="351" spans="1:25" ht="30">
      <c r="A351" s="471">
        <v>16</v>
      </c>
      <c r="B351" s="710" t="s">
        <v>2116</v>
      </c>
      <c r="C351" s="711"/>
      <c r="D351" s="712" t="s">
        <v>2117</v>
      </c>
      <c r="E351" s="713" t="s">
        <v>2079</v>
      </c>
      <c r="F351" s="714" t="s">
        <v>988</v>
      </c>
      <c r="G351" s="1170" t="s">
        <v>1499</v>
      </c>
      <c r="H351" s="715" t="s">
        <v>1446</v>
      </c>
      <c r="I351" s="716">
        <v>3</v>
      </c>
      <c r="J351" s="717">
        <v>3</v>
      </c>
      <c r="K351" s="718"/>
      <c r="L351" s="719" t="s">
        <v>115</v>
      </c>
      <c r="M351" s="719" t="s">
        <v>115</v>
      </c>
      <c r="N351" s="1150" t="s">
        <v>805</v>
      </c>
      <c r="O351" s="426" t="s">
        <v>1448</v>
      </c>
      <c r="P351" s="873">
        <v>1</v>
      </c>
      <c r="Q351" s="874">
        <v>4</v>
      </c>
      <c r="R351" s="480"/>
      <c r="S351" s="1397" t="s">
        <v>33</v>
      </c>
      <c r="T351" s="1414" t="s">
        <v>33</v>
      </c>
    </row>
    <row r="352" spans="1:25" ht="30.75" customHeight="1">
      <c r="A352" s="477"/>
      <c r="B352" s="720" t="s">
        <v>1560</v>
      </c>
      <c r="C352" s="721"/>
      <c r="D352" s="722"/>
      <c r="E352" s="723"/>
      <c r="F352" s="455"/>
      <c r="G352" s="1106"/>
      <c r="H352" s="724"/>
      <c r="I352" s="477"/>
      <c r="J352" s="725"/>
      <c r="K352" s="426"/>
      <c r="L352" s="479"/>
      <c r="M352" s="479"/>
      <c r="N352" s="1116"/>
      <c r="O352" s="726"/>
      <c r="P352" s="727"/>
      <c r="Q352" s="480"/>
      <c r="R352" s="451"/>
      <c r="S352" s="1456"/>
      <c r="T352" s="1450"/>
      <c r="Y352" s="1307"/>
    </row>
    <row r="353" spans="1:31" ht="30">
      <c r="A353" s="477">
        <v>1</v>
      </c>
      <c r="B353" s="1287" t="s">
        <v>2118</v>
      </c>
      <c r="C353" s="702"/>
      <c r="D353" s="703" t="s">
        <v>2119</v>
      </c>
      <c r="E353" s="307" t="s">
        <v>2079</v>
      </c>
      <c r="F353" s="455" t="s">
        <v>1747</v>
      </c>
      <c r="G353" s="1147" t="s">
        <v>2120</v>
      </c>
      <c r="H353" s="704" t="s">
        <v>1500</v>
      </c>
      <c r="I353" s="252">
        <v>10</v>
      </c>
      <c r="J353" s="705">
        <v>4.8899999999999997</v>
      </c>
      <c r="K353" s="705"/>
      <c r="L353" s="426"/>
      <c r="M353" s="452" t="s">
        <v>861</v>
      </c>
      <c r="N353" s="1098" t="s">
        <v>2076</v>
      </c>
      <c r="O353" s="426" t="s">
        <v>1501</v>
      </c>
      <c r="P353" s="252">
        <v>9</v>
      </c>
      <c r="Q353" s="875">
        <v>4.9800000000000004</v>
      </c>
      <c r="R353" s="586"/>
      <c r="S353" s="1397" t="s">
        <v>33</v>
      </c>
      <c r="T353" s="1414" t="s">
        <v>861</v>
      </c>
      <c r="U353" s="1315"/>
      <c r="V353" s="1315"/>
      <c r="W353" s="1316"/>
      <c r="X353" s="1317"/>
      <c r="Z353" s="1318"/>
      <c r="AA353" s="1319"/>
      <c r="AB353" s="1320"/>
      <c r="AC353" s="1321"/>
      <c r="AD353" s="1322"/>
      <c r="AE353" s="1322"/>
    </row>
    <row r="354" spans="1:31" ht="45">
      <c r="A354" s="1313">
        <v>2</v>
      </c>
      <c r="B354" s="1324" t="s">
        <v>562</v>
      </c>
      <c r="C354" s="1323"/>
      <c r="D354" s="1306" t="s">
        <v>2459</v>
      </c>
      <c r="E354" s="113" t="s">
        <v>2079</v>
      </c>
      <c r="F354" s="127" t="s">
        <v>1950</v>
      </c>
      <c r="G354" s="1307" t="s">
        <v>252</v>
      </c>
      <c r="H354" s="1308" t="s">
        <v>1501</v>
      </c>
      <c r="I354" s="1309">
        <v>1</v>
      </c>
      <c r="J354" s="1310">
        <v>2.34</v>
      </c>
      <c r="K354" s="1311"/>
      <c r="L354" s="1312" t="s">
        <v>94</v>
      </c>
      <c r="M354" s="1312" t="s">
        <v>94</v>
      </c>
      <c r="N354" s="1098"/>
      <c r="O354" s="426"/>
      <c r="P354" s="252"/>
      <c r="Q354" s="1314"/>
      <c r="R354" s="586"/>
      <c r="S354" s="1397"/>
      <c r="T354" s="1414" t="s">
        <v>2460</v>
      </c>
    </row>
    <row r="355" spans="1:31" ht="34.5" customHeight="1">
      <c r="A355" s="1665" t="s">
        <v>2121</v>
      </c>
      <c r="B355" s="1666"/>
      <c r="C355" s="456"/>
      <c r="D355" s="729"/>
      <c r="E355" s="729"/>
      <c r="F355" s="449"/>
      <c r="G355" s="1102"/>
      <c r="H355" s="730"/>
      <c r="I355" s="730"/>
      <c r="J355" s="730"/>
      <c r="K355" s="455"/>
      <c r="L355" s="731"/>
      <c r="M355" s="731"/>
      <c r="N355" s="1151"/>
      <c r="O355" s="730"/>
      <c r="P355" s="480"/>
      <c r="Q355" s="615"/>
      <c r="R355" s="731"/>
      <c r="S355" s="1456"/>
      <c r="T355" s="1450"/>
    </row>
    <row r="356" spans="1:31">
      <c r="A356" s="1632" t="s">
        <v>1441</v>
      </c>
      <c r="B356" s="1633"/>
      <c r="C356" s="1634"/>
      <c r="D356" s="729"/>
      <c r="E356" s="729"/>
      <c r="F356" s="449"/>
      <c r="G356" s="1102"/>
      <c r="H356" s="730"/>
      <c r="I356" s="730"/>
      <c r="J356" s="730"/>
      <c r="K356" s="455"/>
      <c r="L356" s="731"/>
      <c r="M356" s="731"/>
      <c r="N356" s="1151"/>
      <c r="O356" s="730"/>
      <c r="P356" s="480"/>
      <c r="Q356" s="732"/>
      <c r="R356" s="731"/>
      <c r="S356" s="1456"/>
      <c r="T356" s="1450"/>
    </row>
    <row r="357" spans="1:31">
      <c r="A357" s="426">
        <v>1</v>
      </c>
      <c r="B357" s="428" t="s">
        <v>2122</v>
      </c>
      <c r="C357" s="447"/>
      <c r="D357" s="448" t="s">
        <v>2123</v>
      </c>
      <c r="E357" s="252" t="s">
        <v>718</v>
      </c>
      <c r="F357" s="449">
        <v>37539</v>
      </c>
      <c r="G357" s="1229" t="s">
        <v>2401</v>
      </c>
      <c r="H357" s="252" t="s">
        <v>1446</v>
      </c>
      <c r="I357" s="252">
        <v>9</v>
      </c>
      <c r="J357" s="529">
        <v>4.9800000000000004</v>
      </c>
      <c r="K357" s="451"/>
      <c r="L357" s="452" t="s">
        <v>288</v>
      </c>
      <c r="M357" s="452" t="s">
        <v>207</v>
      </c>
      <c r="N357" s="1098" t="s">
        <v>808</v>
      </c>
      <c r="O357" s="252" t="s">
        <v>1448</v>
      </c>
      <c r="P357" s="252">
        <v>4</v>
      </c>
      <c r="Q357" s="523">
        <v>5.0199999999999996</v>
      </c>
      <c r="R357" s="452"/>
      <c r="S357" s="1395" t="s">
        <v>33</v>
      </c>
      <c r="T357" s="1413" t="s">
        <v>207</v>
      </c>
    </row>
    <row r="358" spans="1:31">
      <c r="A358" s="426">
        <v>2</v>
      </c>
      <c r="B358" s="428" t="s">
        <v>2124</v>
      </c>
      <c r="C358" s="456"/>
      <c r="D358" s="452" t="s">
        <v>2125</v>
      </c>
      <c r="E358" s="252" t="s">
        <v>718</v>
      </c>
      <c r="F358" s="455" t="s">
        <v>988</v>
      </c>
      <c r="G358" s="1229" t="s">
        <v>2402</v>
      </c>
      <c r="H358" s="252" t="s">
        <v>1446</v>
      </c>
      <c r="I358" s="252">
        <v>9</v>
      </c>
      <c r="J358" s="529">
        <v>4.9800000000000004</v>
      </c>
      <c r="K358" s="451" t="s">
        <v>1463</v>
      </c>
      <c r="L358" s="452" t="s">
        <v>85</v>
      </c>
      <c r="M358" s="526" t="s">
        <v>190</v>
      </c>
      <c r="N358" s="1098" t="s">
        <v>808</v>
      </c>
      <c r="O358" s="252" t="s">
        <v>1448</v>
      </c>
      <c r="P358" s="451" t="s">
        <v>47</v>
      </c>
      <c r="Q358" s="451" t="s">
        <v>301</v>
      </c>
      <c r="R358" s="451"/>
      <c r="S358" s="1395" t="s">
        <v>33</v>
      </c>
      <c r="T358" s="1413" t="s">
        <v>33</v>
      </c>
    </row>
    <row r="359" spans="1:31">
      <c r="A359" s="426">
        <v>3</v>
      </c>
      <c r="B359" s="428" t="s">
        <v>2126</v>
      </c>
      <c r="C359" s="456"/>
      <c r="D359" s="453" t="s">
        <v>2127</v>
      </c>
      <c r="E359" s="252" t="s">
        <v>718</v>
      </c>
      <c r="F359" s="455" t="s">
        <v>262</v>
      </c>
      <c r="G359" s="1229" t="s">
        <v>432</v>
      </c>
      <c r="H359" s="252" t="s">
        <v>1446</v>
      </c>
      <c r="I359" s="252">
        <v>7</v>
      </c>
      <c r="J359" s="529">
        <v>4.32</v>
      </c>
      <c r="K359" s="451"/>
      <c r="L359" s="452" t="s">
        <v>485</v>
      </c>
      <c r="M359" s="526" t="s">
        <v>485</v>
      </c>
      <c r="N359" s="1098" t="s">
        <v>808</v>
      </c>
      <c r="O359" s="252" t="s">
        <v>1448</v>
      </c>
      <c r="P359" s="252">
        <v>2</v>
      </c>
      <c r="Q359" s="523">
        <v>4.34</v>
      </c>
      <c r="R359" s="452"/>
      <c r="S359" s="1395" t="s">
        <v>33</v>
      </c>
      <c r="T359" s="1413" t="s">
        <v>485</v>
      </c>
    </row>
    <row r="360" spans="1:31">
      <c r="A360" s="426">
        <v>4</v>
      </c>
      <c r="B360" s="428" t="s">
        <v>2128</v>
      </c>
      <c r="C360" s="456"/>
      <c r="D360" s="453" t="s">
        <v>2129</v>
      </c>
      <c r="E360" s="252" t="s">
        <v>718</v>
      </c>
      <c r="F360" s="455" t="s">
        <v>988</v>
      </c>
      <c r="G360" s="1229" t="s">
        <v>1670</v>
      </c>
      <c r="H360" s="252" t="s">
        <v>1446</v>
      </c>
      <c r="I360" s="252">
        <v>7</v>
      </c>
      <c r="J360" s="529">
        <v>4.32</v>
      </c>
      <c r="K360" s="455"/>
      <c r="L360" s="452" t="s">
        <v>63</v>
      </c>
      <c r="M360" s="526" t="s">
        <v>63</v>
      </c>
      <c r="N360" s="1098" t="s">
        <v>808</v>
      </c>
      <c r="O360" s="252" t="s">
        <v>1448</v>
      </c>
      <c r="P360" s="252">
        <v>2</v>
      </c>
      <c r="Q360" s="523">
        <v>4.34</v>
      </c>
      <c r="R360" s="452"/>
      <c r="S360" s="1395" t="s">
        <v>33</v>
      </c>
      <c r="T360" s="1413" t="s">
        <v>63</v>
      </c>
    </row>
    <row r="361" spans="1:31">
      <c r="A361" s="426">
        <v>5</v>
      </c>
      <c r="B361" s="428" t="s">
        <v>2130</v>
      </c>
      <c r="C361" s="456"/>
      <c r="D361" s="453" t="s">
        <v>2131</v>
      </c>
      <c r="E361" s="252" t="s">
        <v>718</v>
      </c>
      <c r="F361" s="455" t="s">
        <v>988</v>
      </c>
      <c r="G361" s="1229" t="s">
        <v>2403</v>
      </c>
      <c r="H361" s="252" t="s">
        <v>1446</v>
      </c>
      <c r="I361" s="252">
        <v>6</v>
      </c>
      <c r="J361" s="529">
        <v>3.99</v>
      </c>
      <c r="K361" s="451"/>
      <c r="L361" s="452" t="s">
        <v>115</v>
      </c>
      <c r="M361" s="526" t="s">
        <v>758</v>
      </c>
      <c r="N361" s="1098" t="s">
        <v>2132</v>
      </c>
      <c r="O361" s="252" t="s">
        <v>1448</v>
      </c>
      <c r="P361" s="252">
        <v>1</v>
      </c>
      <c r="Q361" s="523">
        <v>4</v>
      </c>
      <c r="R361" s="452"/>
      <c r="S361" s="1395" t="s">
        <v>33</v>
      </c>
      <c r="T361" s="1413" t="s">
        <v>115</v>
      </c>
    </row>
    <row r="362" spans="1:31">
      <c r="A362" s="426">
        <v>6</v>
      </c>
      <c r="B362" s="428" t="s">
        <v>2133</v>
      </c>
      <c r="C362" s="456"/>
      <c r="D362" s="453" t="s">
        <v>60</v>
      </c>
      <c r="E362" s="252" t="s">
        <v>718</v>
      </c>
      <c r="F362" s="455" t="s">
        <v>262</v>
      </c>
      <c r="G362" s="1229" t="s">
        <v>351</v>
      </c>
      <c r="H362" s="252" t="s">
        <v>1446</v>
      </c>
      <c r="I362" s="252">
        <v>7</v>
      </c>
      <c r="J362" s="529">
        <v>4.32</v>
      </c>
      <c r="K362" s="451"/>
      <c r="L362" s="452" t="s">
        <v>485</v>
      </c>
      <c r="M362" s="526" t="s">
        <v>485</v>
      </c>
      <c r="N362" s="1098" t="s">
        <v>800</v>
      </c>
      <c r="O362" s="252" t="s">
        <v>1448</v>
      </c>
      <c r="P362" s="451" t="s">
        <v>71</v>
      </c>
      <c r="Q362" s="451" t="s">
        <v>290</v>
      </c>
      <c r="R362" s="451"/>
      <c r="S362" s="1395" t="s">
        <v>33</v>
      </c>
      <c r="T362" s="1413" t="s">
        <v>485</v>
      </c>
    </row>
    <row r="363" spans="1:31">
      <c r="A363" s="426">
        <v>7</v>
      </c>
      <c r="B363" s="428" t="s">
        <v>2134</v>
      </c>
      <c r="C363" s="456"/>
      <c r="D363" s="453" t="s">
        <v>2135</v>
      </c>
      <c r="E363" s="252" t="s">
        <v>718</v>
      </c>
      <c r="F363" s="455" t="s">
        <v>2136</v>
      </c>
      <c r="G363" s="1229" t="s">
        <v>310</v>
      </c>
      <c r="H363" s="252" t="s">
        <v>1446</v>
      </c>
      <c r="I363" s="252">
        <v>8</v>
      </c>
      <c r="J363" s="529">
        <v>4.6500000000000004</v>
      </c>
      <c r="K363" s="455"/>
      <c r="L363" s="452" t="s">
        <v>114</v>
      </c>
      <c r="M363" s="526" t="s">
        <v>114</v>
      </c>
      <c r="N363" s="1098" t="s">
        <v>1619</v>
      </c>
      <c r="O363" s="252" t="s">
        <v>1448</v>
      </c>
      <c r="P363" s="451" t="s">
        <v>79</v>
      </c>
      <c r="Q363" s="451" t="s">
        <v>412</v>
      </c>
      <c r="R363" s="451"/>
      <c r="S363" s="1395" t="s">
        <v>33</v>
      </c>
      <c r="T363" s="1413" t="s">
        <v>114</v>
      </c>
    </row>
    <row r="364" spans="1:31">
      <c r="A364" s="426">
        <v>8</v>
      </c>
      <c r="B364" s="428" t="s">
        <v>1186</v>
      </c>
      <c r="C364" s="456"/>
      <c r="D364" s="453" t="s">
        <v>2137</v>
      </c>
      <c r="E364" s="252" t="s">
        <v>718</v>
      </c>
      <c r="F364" s="455" t="s">
        <v>2138</v>
      </c>
      <c r="G364" s="1229" t="s">
        <v>2404</v>
      </c>
      <c r="H364" s="252" t="s">
        <v>1446</v>
      </c>
      <c r="I364" s="252">
        <v>3</v>
      </c>
      <c r="J364" s="529">
        <v>3.33</v>
      </c>
      <c r="K364" s="451"/>
      <c r="L364" s="452" t="s">
        <v>207</v>
      </c>
      <c r="M364" s="526" t="s">
        <v>207</v>
      </c>
      <c r="N364" s="1098" t="s">
        <v>2139</v>
      </c>
      <c r="O364" s="252" t="s">
        <v>1448</v>
      </c>
      <c r="P364" s="426">
        <v>1</v>
      </c>
      <c r="Q364" s="481" t="s">
        <v>2140</v>
      </c>
      <c r="R364" s="480"/>
      <c r="S364" s="1395" t="s">
        <v>33</v>
      </c>
      <c r="T364" s="1413" t="s">
        <v>33</v>
      </c>
    </row>
    <row r="365" spans="1:31">
      <c r="A365" s="1629" t="s">
        <v>1560</v>
      </c>
      <c r="B365" s="1630"/>
      <c r="C365" s="1631"/>
      <c r="D365" s="722"/>
      <c r="E365" s="723"/>
      <c r="F365" s="455"/>
      <c r="G365" s="1106"/>
      <c r="H365" s="724"/>
      <c r="I365" s="477"/>
      <c r="J365" s="725"/>
      <c r="K365" s="426"/>
      <c r="L365" s="479"/>
      <c r="M365" s="479"/>
      <c r="N365" s="1116"/>
      <c r="O365" s="726"/>
      <c r="P365" s="727"/>
      <c r="Q365" s="480"/>
      <c r="R365" s="451"/>
      <c r="S365" s="1456"/>
      <c r="T365" s="1450"/>
    </row>
    <row r="366" spans="1:31">
      <c r="A366" s="613">
        <v>1</v>
      </c>
      <c r="B366" s="428" t="s">
        <v>2035</v>
      </c>
      <c r="C366" s="457"/>
      <c r="D366" s="453" t="s">
        <v>2141</v>
      </c>
      <c r="E366" s="252" t="s">
        <v>718</v>
      </c>
      <c r="F366" s="455" t="s">
        <v>1747</v>
      </c>
      <c r="G366" s="1230" t="s">
        <v>983</v>
      </c>
      <c r="H366" s="252" t="s">
        <v>1500</v>
      </c>
      <c r="I366" s="252">
        <v>5</v>
      </c>
      <c r="J366" s="529">
        <v>3.34</v>
      </c>
      <c r="K366" s="455"/>
      <c r="L366" s="452" t="s">
        <v>239</v>
      </c>
      <c r="M366" s="526" t="s">
        <v>239</v>
      </c>
      <c r="N366" s="1098" t="s">
        <v>2142</v>
      </c>
      <c r="O366" s="252" t="s">
        <v>1501</v>
      </c>
      <c r="P366" s="252">
        <v>5</v>
      </c>
      <c r="Q366" s="523">
        <v>3.66</v>
      </c>
      <c r="R366" s="452"/>
      <c r="S366" s="1395" t="s">
        <v>33</v>
      </c>
      <c r="T366" s="1396" t="s">
        <v>33</v>
      </c>
    </row>
    <row r="367" spans="1:31">
      <c r="A367" s="666">
        <v>2</v>
      </c>
      <c r="B367" s="428" t="s">
        <v>2143</v>
      </c>
      <c r="C367" s="456"/>
      <c r="D367" s="453" t="s">
        <v>2144</v>
      </c>
      <c r="E367" s="252" t="s">
        <v>718</v>
      </c>
      <c r="F367" s="455" t="s">
        <v>1747</v>
      </c>
      <c r="G367" s="1230" t="s">
        <v>1827</v>
      </c>
      <c r="H367" s="252" t="s">
        <v>1500</v>
      </c>
      <c r="I367" s="252">
        <v>3</v>
      </c>
      <c r="J367" s="529">
        <v>2.72</v>
      </c>
      <c r="K367" s="451"/>
      <c r="L367" s="452" t="s">
        <v>115</v>
      </c>
      <c r="M367" s="526" t="s">
        <v>115</v>
      </c>
      <c r="N367" s="1098" t="s">
        <v>1602</v>
      </c>
      <c r="O367" s="252" t="s">
        <v>1501</v>
      </c>
      <c r="P367" s="451" t="s">
        <v>79</v>
      </c>
      <c r="Q367" s="451" t="s">
        <v>2145</v>
      </c>
      <c r="R367" s="451"/>
      <c r="S367" s="1395" t="s">
        <v>33</v>
      </c>
      <c r="T367" s="1396" t="s">
        <v>115</v>
      </c>
    </row>
    <row r="368" spans="1:31" ht="45">
      <c r="A368" s="613">
        <v>3</v>
      </c>
      <c r="B368" s="1219" t="s">
        <v>2387</v>
      </c>
      <c r="C368" s="1220" t="s">
        <v>2388</v>
      </c>
      <c r="D368" s="1221"/>
      <c r="E368" s="1222" t="s">
        <v>718</v>
      </c>
      <c r="F368" s="907" t="s">
        <v>1958</v>
      </c>
      <c r="G368" s="1242"/>
      <c r="H368" s="1223" t="s">
        <v>1501</v>
      </c>
      <c r="I368" s="57">
        <v>1</v>
      </c>
      <c r="J368" s="58">
        <v>2.34</v>
      </c>
      <c r="K368" s="1224"/>
      <c r="L368" s="1225" t="s">
        <v>190</v>
      </c>
      <c r="M368" s="1224" t="s">
        <v>190</v>
      </c>
      <c r="N368" s="165" t="s">
        <v>2389</v>
      </c>
      <c r="O368" s="1223" t="s">
        <v>1501</v>
      </c>
      <c r="P368" s="165" t="s">
        <v>90</v>
      </c>
      <c r="Q368" s="165" t="s">
        <v>1951</v>
      </c>
      <c r="R368" s="1226"/>
      <c r="S368" s="1541" t="s">
        <v>190</v>
      </c>
      <c r="T368" s="1414" t="s">
        <v>2460</v>
      </c>
    </row>
    <row r="369" spans="1:20" ht="45">
      <c r="A369" s="666">
        <v>4</v>
      </c>
      <c r="B369" s="1219" t="s">
        <v>2390</v>
      </c>
      <c r="C369" s="1226"/>
      <c r="D369" s="1227" t="s">
        <v>2391</v>
      </c>
      <c r="E369" s="1222" t="s">
        <v>718</v>
      </c>
      <c r="F369" s="907" t="s">
        <v>2392</v>
      </c>
      <c r="G369" s="1242"/>
      <c r="H369" s="1223" t="s">
        <v>1501</v>
      </c>
      <c r="I369" s="57">
        <v>1</v>
      </c>
      <c r="J369" s="58">
        <v>2.34</v>
      </c>
      <c r="K369" s="1228"/>
      <c r="L369" s="1225" t="s">
        <v>231</v>
      </c>
      <c r="M369" s="1228" t="s">
        <v>231</v>
      </c>
      <c r="N369" s="165" t="s">
        <v>2393</v>
      </c>
      <c r="O369" s="1223" t="s">
        <v>1501</v>
      </c>
      <c r="P369" s="165" t="s">
        <v>90</v>
      </c>
      <c r="Q369" s="165" t="s">
        <v>1951</v>
      </c>
      <c r="R369" s="1226"/>
      <c r="S369" s="1541" t="s">
        <v>231</v>
      </c>
      <c r="T369" s="1414" t="s">
        <v>2460</v>
      </c>
    </row>
    <row r="370" spans="1:20" ht="45">
      <c r="A370" s="613">
        <v>5</v>
      </c>
      <c r="B370" s="1219" t="s">
        <v>2394</v>
      </c>
      <c r="C370" s="1226"/>
      <c r="D370" s="1227" t="s">
        <v>2395</v>
      </c>
      <c r="E370" s="1222" t="s">
        <v>718</v>
      </c>
      <c r="F370" s="907" t="s">
        <v>377</v>
      </c>
      <c r="G370" s="1242"/>
      <c r="H370" s="1223" t="s">
        <v>1501</v>
      </c>
      <c r="I370" s="57">
        <v>1</v>
      </c>
      <c r="J370" s="58">
        <v>2.34</v>
      </c>
      <c r="K370" s="1228"/>
      <c r="L370" s="1225" t="s">
        <v>503</v>
      </c>
      <c r="M370" s="1228" t="s">
        <v>503</v>
      </c>
      <c r="N370" s="165" t="s">
        <v>2389</v>
      </c>
      <c r="O370" s="1223" t="s">
        <v>1501</v>
      </c>
      <c r="P370" s="165" t="s">
        <v>90</v>
      </c>
      <c r="Q370" s="165" t="s">
        <v>1951</v>
      </c>
      <c r="R370" s="1226"/>
      <c r="S370" s="1541" t="s">
        <v>503</v>
      </c>
      <c r="T370" s="1414" t="s">
        <v>2460</v>
      </c>
    </row>
    <row r="371" spans="1:20" ht="45">
      <c r="A371" s="666">
        <v>6</v>
      </c>
      <c r="B371" s="1219" t="s">
        <v>2396</v>
      </c>
      <c r="C371" s="1226"/>
      <c r="D371" s="1227" t="s">
        <v>2397</v>
      </c>
      <c r="E371" s="1222" t="s">
        <v>718</v>
      </c>
      <c r="F371" s="907" t="s">
        <v>2398</v>
      </c>
      <c r="G371" s="1242"/>
      <c r="H371" s="1223" t="s">
        <v>1501</v>
      </c>
      <c r="I371" s="57">
        <v>4</v>
      </c>
      <c r="J371" s="58">
        <v>3.33</v>
      </c>
      <c r="K371" s="1228"/>
      <c r="L371" s="1225" t="s">
        <v>94</v>
      </c>
      <c r="M371" s="1228">
        <v>44986</v>
      </c>
      <c r="N371" s="165" t="s">
        <v>2389</v>
      </c>
      <c r="O371" s="1223" t="s">
        <v>1501</v>
      </c>
      <c r="P371" s="57">
        <v>4</v>
      </c>
      <c r="Q371" s="58">
        <v>3.33</v>
      </c>
      <c r="R371" s="907"/>
      <c r="S371" s="1541" t="s">
        <v>94</v>
      </c>
      <c r="T371" s="1414" t="s">
        <v>2460</v>
      </c>
    </row>
    <row r="372" spans="1:20" ht="45">
      <c r="A372" s="613">
        <v>7</v>
      </c>
      <c r="B372" s="1219" t="s">
        <v>2399</v>
      </c>
      <c r="C372" s="1226"/>
      <c r="D372" s="1227" t="s">
        <v>2326</v>
      </c>
      <c r="E372" s="1222" t="s">
        <v>718</v>
      </c>
      <c r="F372" s="907" t="s">
        <v>2400</v>
      </c>
      <c r="G372" s="1242"/>
      <c r="H372" s="1223" t="s">
        <v>1501</v>
      </c>
      <c r="I372" s="57">
        <v>1</v>
      </c>
      <c r="J372" s="58">
        <v>2.34</v>
      </c>
      <c r="K372" s="1228"/>
      <c r="L372" s="1225" t="s">
        <v>114</v>
      </c>
      <c r="M372" s="1228">
        <v>44896</v>
      </c>
      <c r="N372" s="165" t="s">
        <v>2393</v>
      </c>
      <c r="O372" s="1223" t="s">
        <v>1501</v>
      </c>
      <c r="P372" s="165" t="s">
        <v>90</v>
      </c>
      <c r="Q372" s="165" t="s">
        <v>1951</v>
      </c>
      <c r="R372" s="1226"/>
      <c r="S372" s="1541" t="s">
        <v>114</v>
      </c>
      <c r="T372" s="1414" t="s">
        <v>2460</v>
      </c>
    </row>
    <row r="373" spans="1:20" ht="36" customHeight="1">
      <c r="A373" s="1606" t="s">
        <v>2146</v>
      </c>
      <c r="B373" s="1607"/>
      <c r="C373" s="453"/>
      <c r="D373" s="527"/>
      <c r="E373" s="477"/>
      <c r="F373" s="455"/>
      <c r="G373" s="1106"/>
      <c r="H373" s="477"/>
      <c r="I373" s="477"/>
      <c r="J373" s="522"/>
      <c r="K373" s="451"/>
      <c r="L373" s="479"/>
      <c r="M373" s="524"/>
      <c r="N373" s="1132"/>
      <c r="O373" s="252"/>
      <c r="P373" s="529"/>
      <c r="Q373" s="733"/>
      <c r="R373" s="451"/>
      <c r="S373" s="1397"/>
      <c r="T373" s="1457"/>
    </row>
    <row r="374" spans="1:20">
      <c r="A374" s="1670" t="s">
        <v>1507</v>
      </c>
      <c r="B374" s="1671"/>
      <c r="C374" s="1672"/>
      <c r="D374" s="527"/>
      <c r="E374" s="477"/>
      <c r="F374" s="455"/>
      <c r="G374" s="1106"/>
      <c r="H374" s="477"/>
      <c r="I374" s="477"/>
      <c r="J374" s="522"/>
      <c r="K374" s="455"/>
      <c r="L374" s="479"/>
      <c r="M374" s="524"/>
      <c r="N374" s="1132"/>
      <c r="O374" s="252"/>
      <c r="P374" s="529"/>
      <c r="Q374" s="734"/>
      <c r="R374" s="451"/>
      <c r="S374" s="1458"/>
      <c r="T374" s="1459"/>
    </row>
    <row r="375" spans="1:20">
      <c r="A375" s="613">
        <v>1</v>
      </c>
      <c r="B375" s="493" t="s">
        <v>2147</v>
      </c>
      <c r="C375" s="735"/>
      <c r="D375" s="647" t="s">
        <v>2148</v>
      </c>
      <c r="E375" s="736" t="s">
        <v>652</v>
      </c>
      <c r="F375" s="646" t="s">
        <v>2149</v>
      </c>
      <c r="G375" s="1124" t="s">
        <v>2150</v>
      </c>
      <c r="H375" s="736" t="s">
        <v>1446</v>
      </c>
      <c r="I375" s="736">
        <v>9</v>
      </c>
      <c r="J375" s="737">
        <v>4.9800000000000004</v>
      </c>
      <c r="K375" s="738">
        <v>7.0000000000000007E-2</v>
      </c>
      <c r="L375" s="647" t="s">
        <v>207</v>
      </c>
      <c r="M375" s="647" t="s">
        <v>207</v>
      </c>
      <c r="N375" s="1152" t="s">
        <v>2151</v>
      </c>
      <c r="O375" s="739" t="s">
        <v>1448</v>
      </c>
      <c r="P375" s="739">
        <v>5</v>
      </c>
      <c r="Q375" s="739">
        <v>5.36</v>
      </c>
      <c r="R375" s="740"/>
      <c r="S375" s="1460" t="s">
        <v>33</v>
      </c>
      <c r="T375" s="1414" t="s">
        <v>33</v>
      </c>
    </row>
    <row r="376" spans="1:20">
      <c r="A376" s="733">
        <v>2</v>
      </c>
      <c r="B376" s="493" t="s">
        <v>2152</v>
      </c>
      <c r="C376" s="646" t="s">
        <v>2153</v>
      </c>
      <c r="D376" s="646"/>
      <c r="E376" s="736" t="s">
        <v>652</v>
      </c>
      <c r="F376" s="646" t="s">
        <v>1494</v>
      </c>
      <c r="G376" s="1124" t="s">
        <v>295</v>
      </c>
      <c r="H376" s="736" t="s">
        <v>1446</v>
      </c>
      <c r="I376" s="736">
        <v>7</v>
      </c>
      <c r="J376" s="737">
        <v>4.32</v>
      </c>
      <c r="K376" s="736"/>
      <c r="L376" s="646" t="s">
        <v>275</v>
      </c>
      <c r="M376" s="646" t="s">
        <v>275</v>
      </c>
      <c r="N376" s="1152" t="s">
        <v>805</v>
      </c>
      <c r="O376" s="739" t="s">
        <v>1448</v>
      </c>
      <c r="P376" s="739">
        <v>2</v>
      </c>
      <c r="Q376" s="739">
        <v>4.34</v>
      </c>
      <c r="R376" s="740"/>
      <c r="S376" s="1461" t="s">
        <v>33</v>
      </c>
      <c r="T376" s="1414" t="s">
        <v>275</v>
      </c>
    </row>
    <row r="377" spans="1:20">
      <c r="A377" s="613">
        <v>3</v>
      </c>
      <c r="B377" s="493" t="s">
        <v>2154</v>
      </c>
      <c r="C377" s="741"/>
      <c r="D377" s="647" t="s">
        <v>2155</v>
      </c>
      <c r="E377" s="736" t="s">
        <v>652</v>
      </c>
      <c r="F377" s="646" t="s">
        <v>1510</v>
      </c>
      <c r="G377" s="1124" t="s">
        <v>2156</v>
      </c>
      <c r="H377" s="736" t="s">
        <v>1446</v>
      </c>
      <c r="I377" s="736">
        <v>9</v>
      </c>
      <c r="J377" s="737">
        <v>4.9800000000000004</v>
      </c>
      <c r="K377" s="738">
        <v>0.06</v>
      </c>
      <c r="L377" s="646" t="s">
        <v>113</v>
      </c>
      <c r="M377" s="646" t="s">
        <v>113</v>
      </c>
      <c r="N377" s="1152" t="s">
        <v>2151</v>
      </c>
      <c r="O377" s="739" t="s">
        <v>1448</v>
      </c>
      <c r="P377" s="739">
        <v>5</v>
      </c>
      <c r="Q377" s="739">
        <v>5.36</v>
      </c>
      <c r="R377" s="740"/>
      <c r="S377" s="1461" t="s">
        <v>33</v>
      </c>
      <c r="T377" s="1414" t="s">
        <v>33</v>
      </c>
    </row>
    <row r="378" spans="1:20">
      <c r="A378" s="733">
        <v>4</v>
      </c>
      <c r="B378" s="493" t="s">
        <v>2157</v>
      </c>
      <c r="C378" s="741"/>
      <c r="D378" s="647" t="s">
        <v>2158</v>
      </c>
      <c r="E378" s="736" t="s">
        <v>652</v>
      </c>
      <c r="F378" s="646" t="s">
        <v>2159</v>
      </c>
      <c r="G378" s="1124" t="s">
        <v>2160</v>
      </c>
      <c r="H378" s="736" t="s">
        <v>1446</v>
      </c>
      <c r="I378" s="736">
        <v>9</v>
      </c>
      <c r="J378" s="737">
        <v>4.9800000000000004</v>
      </c>
      <c r="K378" s="739"/>
      <c r="L378" s="647" t="s">
        <v>955</v>
      </c>
      <c r="M378" s="647" t="s">
        <v>955</v>
      </c>
      <c r="N378" s="1152" t="s">
        <v>800</v>
      </c>
      <c r="O378" s="739" t="s">
        <v>1448</v>
      </c>
      <c r="P378" s="739">
        <v>4</v>
      </c>
      <c r="Q378" s="739">
        <v>5.0199999999999996</v>
      </c>
      <c r="R378" s="740"/>
      <c r="S378" s="1460" t="s">
        <v>33</v>
      </c>
      <c r="T378" s="1077" t="s">
        <v>955</v>
      </c>
    </row>
    <row r="379" spans="1:20">
      <c r="A379" s="613">
        <v>5</v>
      </c>
      <c r="B379" s="493" t="s">
        <v>2161</v>
      </c>
      <c r="C379" s="741"/>
      <c r="D379" s="647" t="s">
        <v>2162</v>
      </c>
      <c r="E379" s="736" t="s">
        <v>652</v>
      </c>
      <c r="F379" s="646" t="s">
        <v>1451</v>
      </c>
      <c r="G379" s="1124" t="s">
        <v>292</v>
      </c>
      <c r="H379" s="736" t="s">
        <v>1446</v>
      </c>
      <c r="I379" s="736">
        <v>7</v>
      </c>
      <c r="J379" s="737">
        <v>4.32</v>
      </c>
      <c r="K379" s="739"/>
      <c r="L379" s="647" t="s">
        <v>116</v>
      </c>
      <c r="M379" s="647" t="s">
        <v>116</v>
      </c>
      <c r="N379" s="1152" t="s">
        <v>2142</v>
      </c>
      <c r="O379" s="739" t="s">
        <v>1448</v>
      </c>
      <c r="P379" s="739">
        <v>2</v>
      </c>
      <c r="Q379" s="739">
        <v>4.34</v>
      </c>
      <c r="R379" s="740"/>
      <c r="S379" s="1461" t="s">
        <v>33</v>
      </c>
      <c r="T379" s="1077" t="s">
        <v>116</v>
      </c>
    </row>
    <row r="380" spans="1:20">
      <c r="A380" s="733">
        <v>6</v>
      </c>
      <c r="B380" s="493" t="s">
        <v>2163</v>
      </c>
      <c r="C380" s="741"/>
      <c r="D380" s="647" t="s">
        <v>2164</v>
      </c>
      <c r="E380" s="736" t="s">
        <v>652</v>
      </c>
      <c r="F380" s="646" t="s">
        <v>988</v>
      </c>
      <c r="G380" s="1125" t="s">
        <v>660</v>
      </c>
      <c r="H380" s="736" t="s">
        <v>1446</v>
      </c>
      <c r="I380" s="736">
        <v>8</v>
      </c>
      <c r="J380" s="737">
        <v>4.6500000000000004</v>
      </c>
      <c r="K380" s="739"/>
      <c r="L380" s="647" t="s">
        <v>74</v>
      </c>
      <c r="M380" s="647" t="s">
        <v>74</v>
      </c>
      <c r="N380" s="1152" t="s">
        <v>2165</v>
      </c>
      <c r="O380" s="739" t="s">
        <v>1448</v>
      </c>
      <c r="P380" s="739">
        <v>3</v>
      </c>
      <c r="Q380" s="739">
        <v>4.68</v>
      </c>
      <c r="R380" s="740"/>
      <c r="S380" s="1461" t="s">
        <v>33</v>
      </c>
      <c r="T380" s="1077" t="s">
        <v>74</v>
      </c>
    </row>
    <row r="381" spans="1:20">
      <c r="A381" s="613">
        <v>7</v>
      </c>
      <c r="B381" s="493" t="s">
        <v>2166</v>
      </c>
      <c r="C381" s="741"/>
      <c r="D381" s="647" t="s">
        <v>1639</v>
      </c>
      <c r="E381" s="736" t="s">
        <v>652</v>
      </c>
      <c r="F381" s="646" t="s">
        <v>2167</v>
      </c>
      <c r="G381" s="1124" t="s">
        <v>660</v>
      </c>
      <c r="H381" s="736" t="s">
        <v>1446</v>
      </c>
      <c r="I381" s="736">
        <v>7</v>
      </c>
      <c r="J381" s="737">
        <v>4.32</v>
      </c>
      <c r="K381" s="739"/>
      <c r="L381" s="647" t="s">
        <v>74</v>
      </c>
      <c r="M381" s="647" t="s">
        <v>74</v>
      </c>
      <c r="N381" s="1152" t="s">
        <v>2165</v>
      </c>
      <c r="O381" s="739" t="s">
        <v>1448</v>
      </c>
      <c r="P381" s="739">
        <v>2</v>
      </c>
      <c r="Q381" s="739">
        <v>4.34</v>
      </c>
      <c r="R381" s="740"/>
      <c r="S381" s="1460" t="s">
        <v>33</v>
      </c>
      <c r="T381" s="1077" t="s">
        <v>74</v>
      </c>
    </row>
    <row r="382" spans="1:20">
      <c r="A382" s="733">
        <v>8</v>
      </c>
      <c r="B382" s="493" t="s">
        <v>2168</v>
      </c>
      <c r="C382" s="741"/>
      <c r="D382" s="647" t="s">
        <v>2169</v>
      </c>
      <c r="E382" s="736" t="s">
        <v>652</v>
      </c>
      <c r="F382" s="646" t="s">
        <v>988</v>
      </c>
      <c r="G382" s="1124" t="s">
        <v>660</v>
      </c>
      <c r="H382" s="736" t="s">
        <v>1446</v>
      </c>
      <c r="I382" s="736">
        <v>7</v>
      </c>
      <c r="J382" s="737">
        <v>4.32</v>
      </c>
      <c r="K382" s="739"/>
      <c r="L382" s="646" t="s">
        <v>74</v>
      </c>
      <c r="M382" s="646" t="s">
        <v>74</v>
      </c>
      <c r="N382" s="1152" t="s">
        <v>2165</v>
      </c>
      <c r="O382" s="739" t="s">
        <v>1448</v>
      </c>
      <c r="P382" s="739">
        <v>2</v>
      </c>
      <c r="Q382" s="739">
        <v>4.34</v>
      </c>
      <c r="R382" s="740"/>
      <c r="S382" s="1461" t="s">
        <v>33</v>
      </c>
      <c r="T382" s="1414" t="s">
        <v>74</v>
      </c>
    </row>
    <row r="383" spans="1:20">
      <c r="A383" s="613">
        <v>9</v>
      </c>
      <c r="B383" s="493" t="s">
        <v>2170</v>
      </c>
      <c r="C383" s="741"/>
      <c r="D383" s="647" t="s">
        <v>2171</v>
      </c>
      <c r="E383" s="736" t="s">
        <v>652</v>
      </c>
      <c r="F383" s="646" t="s">
        <v>1451</v>
      </c>
      <c r="G383" s="1124" t="s">
        <v>295</v>
      </c>
      <c r="H383" s="736" t="s">
        <v>1446</v>
      </c>
      <c r="I383" s="736">
        <v>8</v>
      </c>
      <c r="J383" s="737">
        <v>4.6500000000000004</v>
      </c>
      <c r="K383" s="739"/>
      <c r="L383" s="647" t="s">
        <v>686</v>
      </c>
      <c r="M383" s="647" t="s">
        <v>686</v>
      </c>
      <c r="N383" s="1152" t="s">
        <v>2165</v>
      </c>
      <c r="O383" s="739" t="s">
        <v>1448</v>
      </c>
      <c r="P383" s="739">
        <v>3</v>
      </c>
      <c r="Q383" s="739">
        <v>4.68</v>
      </c>
      <c r="R383" s="740"/>
      <c r="S383" s="1461" t="s">
        <v>33</v>
      </c>
      <c r="T383" s="1077" t="s">
        <v>686</v>
      </c>
    </row>
    <row r="384" spans="1:20">
      <c r="A384" s="733">
        <v>10</v>
      </c>
      <c r="B384" s="507" t="s">
        <v>2172</v>
      </c>
      <c r="C384" s="741"/>
      <c r="D384" s="647" t="s">
        <v>2173</v>
      </c>
      <c r="E384" s="736" t="s">
        <v>652</v>
      </c>
      <c r="F384" s="646" t="s">
        <v>1542</v>
      </c>
      <c r="G384" s="1124" t="s">
        <v>665</v>
      </c>
      <c r="H384" s="736" t="s">
        <v>1446</v>
      </c>
      <c r="I384" s="736">
        <v>5</v>
      </c>
      <c r="J384" s="737">
        <v>3.66</v>
      </c>
      <c r="K384" s="739"/>
      <c r="L384" s="647" t="s">
        <v>288</v>
      </c>
      <c r="M384" s="647" t="s">
        <v>288</v>
      </c>
      <c r="N384" s="1152" t="s">
        <v>2174</v>
      </c>
      <c r="O384" s="739" t="s">
        <v>1448</v>
      </c>
      <c r="P384" s="739">
        <v>1</v>
      </c>
      <c r="Q384" s="739">
        <v>4</v>
      </c>
      <c r="R384" s="740"/>
      <c r="S384" s="1460" t="s">
        <v>33</v>
      </c>
      <c r="T384" s="1077" t="s">
        <v>33</v>
      </c>
    </row>
    <row r="385" spans="1:20">
      <c r="A385" s="613">
        <v>11</v>
      </c>
      <c r="B385" s="493" t="s">
        <v>2175</v>
      </c>
      <c r="C385" s="647" t="s">
        <v>2176</v>
      </c>
      <c r="D385" s="876"/>
      <c r="E385" s="736" t="s">
        <v>652</v>
      </c>
      <c r="F385" s="646" t="s">
        <v>1494</v>
      </c>
      <c r="G385" s="1124" t="s">
        <v>310</v>
      </c>
      <c r="H385" s="736" t="s">
        <v>1446</v>
      </c>
      <c r="I385" s="736">
        <v>7</v>
      </c>
      <c r="J385" s="737">
        <v>4.32</v>
      </c>
      <c r="K385" s="739"/>
      <c r="L385" s="647" t="s">
        <v>523</v>
      </c>
      <c r="M385" s="647" t="s">
        <v>523</v>
      </c>
      <c r="N385" s="1152" t="s">
        <v>1991</v>
      </c>
      <c r="O385" s="739" t="s">
        <v>1448</v>
      </c>
      <c r="P385" s="739">
        <v>2</v>
      </c>
      <c r="Q385" s="739">
        <v>4.34</v>
      </c>
      <c r="R385" s="740"/>
      <c r="S385" s="1461" t="s">
        <v>33</v>
      </c>
      <c r="T385" s="1077" t="s">
        <v>523</v>
      </c>
    </row>
    <row r="386" spans="1:20" ht="30">
      <c r="A386" s="733">
        <v>12</v>
      </c>
      <c r="B386" s="493" t="s">
        <v>2177</v>
      </c>
      <c r="C386" s="741"/>
      <c r="D386" s="647" t="s">
        <v>2178</v>
      </c>
      <c r="E386" s="736" t="s">
        <v>2179</v>
      </c>
      <c r="F386" s="646" t="s">
        <v>93</v>
      </c>
      <c r="G386" s="1124" t="s">
        <v>310</v>
      </c>
      <c r="H386" s="736" t="s">
        <v>1446</v>
      </c>
      <c r="I386" s="736">
        <v>7</v>
      </c>
      <c r="J386" s="737">
        <v>4.32</v>
      </c>
      <c r="K386" s="739"/>
      <c r="L386" s="742" t="s">
        <v>29</v>
      </c>
      <c r="M386" s="742" t="s">
        <v>29</v>
      </c>
      <c r="N386" s="1152">
        <v>14</v>
      </c>
      <c r="O386" s="739" t="s">
        <v>1448</v>
      </c>
      <c r="P386" s="739">
        <v>2</v>
      </c>
      <c r="Q386" s="739">
        <v>4.34</v>
      </c>
      <c r="R386" s="740"/>
      <c r="S386" s="1460" t="s">
        <v>33</v>
      </c>
      <c r="T386" s="1462" t="s">
        <v>29</v>
      </c>
    </row>
    <row r="387" spans="1:20">
      <c r="A387" s="613">
        <v>13</v>
      </c>
      <c r="B387" s="493" t="s">
        <v>2180</v>
      </c>
      <c r="C387" s="741"/>
      <c r="D387" s="647" t="s">
        <v>2181</v>
      </c>
      <c r="E387" s="736" t="s">
        <v>652</v>
      </c>
      <c r="F387" s="646" t="s">
        <v>988</v>
      </c>
      <c r="G387" s="1124" t="s">
        <v>518</v>
      </c>
      <c r="H387" s="736" t="s">
        <v>1446</v>
      </c>
      <c r="I387" s="736">
        <v>6</v>
      </c>
      <c r="J387" s="737">
        <v>3.99</v>
      </c>
      <c r="K387" s="739"/>
      <c r="L387" s="647" t="s">
        <v>239</v>
      </c>
      <c r="M387" s="647" t="s">
        <v>239</v>
      </c>
      <c r="N387" s="1152">
        <v>13</v>
      </c>
      <c r="O387" s="739" t="s">
        <v>1448</v>
      </c>
      <c r="P387" s="739">
        <v>1</v>
      </c>
      <c r="Q387" s="739">
        <v>4</v>
      </c>
      <c r="R387" s="740"/>
      <c r="S387" s="1461" t="s">
        <v>33</v>
      </c>
      <c r="T387" s="1077" t="s">
        <v>239</v>
      </c>
    </row>
    <row r="388" spans="1:20">
      <c r="A388" s="733">
        <v>14</v>
      </c>
      <c r="B388" s="493" t="s">
        <v>2182</v>
      </c>
      <c r="C388" s="741"/>
      <c r="D388" s="647" t="s">
        <v>2183</v>
      </c>
      <c r="E388" s="736" t="s">
        <v>652</v>
      </c>
      <c r="F388" s="646" t="s">
        <v>1451</v>
      </c>
      <c r="G388" s="1124" t="s">
        <v>588</v>
      </c>
      <c r="H388" s="736" t="s">
        <v>1446</v>
      </c>
      <c r="I388" s="736">
        <v>8</v>
      </c>
      <c r="J388" s="737">
        <v>4.6500000000000004</v>
      </c>
      <c r="K388" s="739"/>
      <c r="L388" s="647" t="s">
        <v>758</v>
      </c>
      <c r="M388" s="647" t="s">
        <v>758</v>
      </c>
      <c r="N388" s="1152">
        <v>18</v>
      </c>
      <c r="O388" s="739" t="s">
        <v>1448</v>
      </c>
      <c r="P388" s="739">
        <v>3</v>
      </c>
      <c r="Q388" s="739">
        <v>4.68</v>
      </c>
      <c r="R388" s="740"/>
      <c r="S388" s="1461" t="s">
        <v>33</v>
      </c>
      <c r="T388" s="1077" t="s">
        <v>758</v>
      </c>
    </row>
    <row r="389" spans="1:20">
      <c r="A389" s="613">
        <v>15</v>
      </c>
      <c r="B389" s="1075" t="s">
        <v>2353</v>
      </c>
      <c r="C389" s="1076"/>
      <c r="D389" s="1077" t="s">
        <v>2354</v>
      </c>
      <c r="E389" s="1078" t="s">
        <v>25</v>
      </c>
      <c r="F389" s="1079" t="s">
        <v>1460</v>
      </c>
      <c r="G389" s="1080" t="s">
        <v>1827</v>
      </c>
      <c r="H389" s="1078" t="s">
        <v>1446</v>
      </c>
      <c r="I389" s="1078">
        <v>3</v>
      </c>
      <c r="J389" s="1081">
        <v>3</v>
      </c>
      <c r="K389" s="1082"/>
      <c r="L389" s="1083" t="s">
        <v>758</v>
      </c>
      <c r="M389" s="1083" t="s">
        <v>758</v>
      </c>
      <c r="N389" s="1097" t="s">
        <v>1602</v>
      </c>
      <c r="O389" s="1084" t="s">
        <v>1448</v>
      </c>
      <c r="P389" s="1084">
        <v>1</v>
      </c>
      <c r="Q389" s="1084">
        <v>4</v>
      </c>
      <c r="R389" s="1085"/>
      <c r="S389" s="1542" t="s">
        <v>33</v>
      </c>
      <c r="T389" s="1464" t="s">
        <v>33</v>
      </c>
    </row>
    <row r="390" spans="1:20">
      <c r="A390" s="733">
        <v>16</v>
      </c>
      <c r="B390" s="1075" t="s">
        <v>2355</v>
      </c>
      <c r="C390" s="1086"/>
      <c r="D390" s="1077" t="s">
        <v>2356</v>
      </c>
      <c r="E390" s="1078" t="s">
        <v>25</v>
      </c>
      <c r="F390" s="1079" t="s">
        <v>2357</v>
      </c>
      <c r="G390" s="1080" t="s">
        <v>1827</v>
      </c>
      <c r="H390" s="1078" t="s">
        <v>1446</v>
      </c>
      <c r="I390" s="1078">
        <v>3</v>
      </c>
      <c r="J390" s="1081">
        <v>3</v>
      </c>
      <c r="K390" s="1082"/>
      <c r="L390" s="1079" t="s">
        <v>288</v>
      </c>
      <c r="M390" s="1079" t="s">
        <v>288</v>
      </c>
      <c r="N390" s="1097" t="s">
        <v>800</v>
      </c>
      <c r="O390" s="1084" t="s">
        <v>1448</v>
      </c>
      <c r="P390" s="1084">
        <v>1</v>
      </c>
      <c r="Q390" s="1084">
        <v>4</v>
      </c>
      <c r="R390" s="1085"/>
      <c r="S390" s="1542" t="s">
        <v>33</v>
      </c>
      <c r="T390" s="1464" t="s">
        <v>33</v>
      </c>
    </row>
    <row r="391" spans="1:20">
      <c r="A391" s="613">
        <v>17</v>
      </c>
      <c r="B391" s="1075" t="s">
        <v>2358</v>
      </c>
      <c r="C391" s="1076"/>
      <c r="D391" s="1077" t="s">
        <v>1671</v>
      </c>
      <c r="E391" s="1078" t="s">
        <v>25</v>
      </c>
      <c r="F391" s="1079" t="s">
        <v>2357</v>
      </c>
      <c r="G391" s="1080" t="s">
        <v>1827</v>
      </c>
      <c r="H391" s="1078" t="s">
        <v>1446</v>
      </c>
      <c r="I391" s="1078">
        <v>3</v>
      </c>
      <c r="J391" s="1081">
        <v>3</v>
      </c>
      <c r="K391" s="1082"/>
      <c r="L391" s="1083" t="s">
        <v>758</v>
      </c>
      <c r="M391" s="1083" t="s">
        <v>758</v>
      </c>
      <c r="N391" s="1097" t="s">
        <v>1612</v>
      </c>
      <c r="O391" s="1084" t="s">
        <v>1448</v>
      </c>
      <c r="P391" s="1084">
        <v>1</v>
      </c>
      <c r="Q391" s="1084">
        <v>4</v>
      </c>
      <c r="R391" s="1085"/>
      <c r="S391" s="1542" t="s">
        <v>33</v>
      </c>
      <c r="T391" s="1464" t="s">
        <v>33</v>
      </c>
    </row>
    <row r="392" spans="1:20">
      <c r="A392" s="733">
        <v>18</v>
      </c>
      <c r="B392" s="1075" t="s">
        <v>2359</v>
      </c>
      <c r="C392" s="1076"/>
      <c r="D392" s="1077" t="s">
        <v>2360</v>
      </c>
      <c r="E392" s="1078" t="s">
        <v>25</v>
      </c>
      <c r="F392" s="1079" t="s">
        <v>988</v>
      </c>
      <c r="G392" s="1080" t="s">
        <v>1827</v>
      </c>
      <c r="H392" s="1078" t="s">
        <v>1446</v>
      </c>
      <c r="I392" s="1078">
        <v>3</v>
      </c>
      <c r="J392" s="1081">
        <v>3</v>
      </c>
      <c r="K392" s="1082"/>
      <c r="L392" s="1083" t="s">
        <v>288</v>
      </c>
      <c r="M392" s="1083" t="s">
        <v>288</v>
      </c>
      <c r="N392" s="1097" t="s">
        <v>1612</v>
      </c>
      <c r="O392" s="1084" t="s">
        <v>1448</v>
      </c>
      <c r="P392" s="1084">
        <v>1</v>
      </c>
      <c r="Q392" s="1084">
        <v>4</v>
      </c>
      <c r="R392" s="1085"/>
      <c r="S392" s="1542" t="s">
        <v>33</v>
      </c>
      <c r="T392" s="1464" t="s">
        <v>33</v>
      </c>
    </row>
    <row r="393" spans="1:20">
      <c r="A393" s="613">
        <v>19</v>
      </c>
      <c r="B393" s="1075" t="s">
        <v>2361</v>
      </c>
      <c r="C393" s="1087"/>
      <c r="D393" s="1077" t="s">
        <v>2362</v>
      </c>
      <c r="E393" s="1078" t="s">
        <v>25</v>
      </c>
      <c r="F393" s="1079" t="s">
        <v>1451</v>
      </c>
      <c r="G393" s="1080" t="s">
        <v>1827</v>
      </c>
      <c r="H393" s="1078" t="s">
        <v>1446</v>
      </c>
      <c r="I393" s="1078">
        <v>2</v>
      </c>
      <c r="J393" s="1081">
        <v>3</v>
      </c>
      <c r="K393" s="1082"/>
      <c r="L393" s="1083" t="s">
        <v>758</v>
      </c>
      <c r="M393" s="1083" t="s">
        <v>758</v>
      </c>
      <c r="N393" s="1097" t="s">
        <v>800</v>
      </c>
      <c r="O393" s="1084" t="s">
        <v>1448</v>
      </c>
      <c r="P393" s="1084">
        <v>1</v>
      </c>
      <c r="Q393" s="1084">
        <v>4</v>
      </c>
      <c r="R393" s="1085"/>
      <c r="S393" s="1542" t="s">
        <v>33</v>
      </c>
      <c r="T393" s="1464" t="s">
        <v>33</v>
      </c>
    </row>
    <row r="394" spans="1:20">
      <c r="A394" s="1069"/>
      <c r="B394" s="1653" t="s">
        <v>1560</v>
      </c>
      <c r="C394" s="1654"/>
      <c r="D394" s="1655"/>
      <c r="E394" s="1071"/>
      <c r="F394" s="662"/>
      <c r="G394" s="1125"/>
      <c r="H394" s="662"/>
      <c r="I394" s="1071"/>
      <c r="J394" s="1071"/>
      <c r="K394" s="1072"/>
      <c r="L394" s="1073"/>
      <c r="M394" s="1070"/>
      <c r="N394" s="1153"/>
      <c r="O394" s="1073"/>
      <c r="P394" s="1073"/>
      <c r="Q394" s="1073"/>
      <c r="R394" s="1074"/>
      <c r="S394" s="1463"/>
      <c r="T394" s="1077"/>
    </row>
    <row r="395" spans="1:20" ht="29.25" customHeight="1">
      <c r="A395" s="878">
        <v>1</v>
      </c>
      <c r="B395" s="743" t="s">
        <v>2184</v>
      </c>
      <c r="C395" s="647" t="s">
        <v>2185</v>
      </c>
      <c r="D395" s="876"/>
      <c r="E395" s="736" t="s">
        <v>2186</v>
      </c>
      <c r="F395" s="646" t="s">
        <v>1908</v>
      </c>
      <c r="G395" s="1124" t="s">
        <v>665</v>
      </c>
      <c r="H395" s="736" t="s">
        <v>1500</v>
      </c>
      <c r="I395" s="736">
        <v>7</v>
      </c>
      <c r="J395" s="737">
        <v>3.65</v>
      </c>
      <c r="K395" s="737"/>
      <c r="L395" s="739"/>
      <c r="M395" s="647" t="s">
        <v>207</v>
      </c>
      <c r="N395" s="1152" t="s">
        <v>2187</v>
      </c>
      <c r="O395" s="744" t="s">
        <v>1501</v>
      </c>
      <c r="P395" s="739">
        <v>5</v>
      </c>
      <c r="Q395" s="739">
        <v>3.66</v>
      </c>
      <c r="R395" s="740"/>
      <c r="S395" s="1460" t="s">
        <v>33</v>
      </c>
      <c r="T395" s="1077" t="s">
        <v>288</v>
      </c>
    </row>
    <row r="396" spans="1:20">
      <c r="A396" s="878">
        <v>2</v>
      </c>
      <c r="B396" s="1088" t="s">
        <v>2363</v>
      </c>
      <c r="C396" s="1089" t="s">
        <v>2364</v>
      </c>
      <c r="D396" s="1090"/>
      <c r="E396" s="1091" t="s">
        <v>25</v>
      </c>
      <c r="F396" s="1092" t="s">
        <v>1219</v>
      </c>
      <c r="G396" s="1093" t="s">
        <v>1827</v>
      </c>
      <c r="H396" s="1091" t="s">
        <v>1500</v>
      </c>
      <c r="I396" s="1091">
        <v>3</v>
      </c>
      <c r="J396" s="1094">
        <v>2.72</v>
      </c>
      <c r="K396" s="1094"/>
      <c r="L396" s="1095"/>
      <c r="M396" s="1096" t="s">
        <v>758</v>
      </c>
      <c r="N396" s="1332" t="s">
        <v>1602</v>
      </c>
      <c r="O396" s="1333" t="s">
        <v>1501</v>
      </c>
      <c r="P396" s="1333">
        <v>3</v>
      </c>
      <c r="Q396" s="1333">
        <v>3</v>
      </c>
      <c r="R396" s="1334"/>
      <c r="S396" s="1543" t="s">
        <v>33</v>
      </c>
      <c r="T396" s="1464" t="s">
        <v>758</v>
      </c>
    </row>
    <row r="397" spans="1:20" ht="45">
      <c r="A397" s="878">
        <v>3</v>
      </c>
      <c r="B397" s="1325" t="s">
        <v>2461</v>
      </c>
      <c r="C397" s="1326"/>
      <c r="D397" s="1327" t="s">
        <v>2462</v>
      </c>
      <c r="E397" s="1328" t="s">
        <v>25</v>
      </c>
      <c r="F397" s="1092" t="s">
        <v>2463</v>
      </c>
      <c r="G397" s="1329" t="s">
        <v>468</v>
      </c>
      <c r="H397" s="1091" t="s">
        <v>2018</v>
      </c>
      <c r="I397" s="1091">
        <v>1</v>
      </c>
      <c r="J397" s="1094">
        <v>2.34</v>
      </c>
      <c r="K397" s="1095"/>
      <c r="L397" s="1096" t="s">
        <v>2231</v>
      </c>
      <c r="M397" s="1331" t="s">
        <v>2231</v>
      </c>
      <c r="N397" s="1335"/>
      <c r="O397" s="1336"/>
      <c r="P397" s="1336"/>
      <c r="Q397" s="1336"/>
      <c r="R397" s="1337"/>
      <c r="S397" s="1544"/>
      <c r="T397" s="1414" t="s">
        <v>2460</v>
      </c>
    </row>
    <row r="398" spans="1:20" ht="45">
      <c r="A398" s="878">
        <v>4</v>
      </c>
      <c r="B398" s="1330" t="s">
        <v>2390</v>
      </c>
      <c r="C398" s="1326"/>
      <c r="D398" s="1327" t="s">
        <v>2464</v>
      </c>
      <c r="E398" s="1091" t="s">
        <v>2179</v>
      </c>
      <c r="F398" s="1092" t="s">
        <v>2465</v>
      </c>
      <c r="G398" s="1329" t="s">
        <v>468</v>
      </c>
      <c r="H398" s="1091" t="s">
        <v>2018</v>
      </c>
      <c r="I398" s="1091">
        <v>1</v>
      </c>
      <c r="J398" s="1094">
        <v>2.34</v>
      </c>
      <c r="K398" s="1095"/>
      <c r="L398" s="1096" t="s">
        <v>94</v>
      </c>
      <c r="M398" s="1331" t="s">
        <v>94</v>
      </c>
      <c r="N398" s="1335"/>
      <c r="O398" s="1336"/>
      <c r="P398" s="1336"/>
      <c r="Q398" s="1336"/>
      <c r="R398" s="1337"/>
      <c r="S398" s="1544"/>
      <c r="T398" s="1414" t="s">
        <v>2460</v>
      </c>
    </row>
    <row r="399" spans="1:20" ht="45">
      <c r="A399" s="878">
        <v>5</v>
      </c>
      <c r="B399" s="1325" t="s">
        <v>2466</v>
      </c>
      <c r="C399" s="1326"/>
      <c r="D399" s="1089" t="s">
        <v>2467</v>
      </c>
      <c r="E399" s="1328" t="s">
        <v>25</v>
      </c>
      <c r="F399" s="1092" t="s">
        <v>1219</v>
      </c>
      <c r="G399" s="1329" t="s">
        <v>1839</v>
      </c>
      <c r="H399" s="1091" t="s">
        <v>2018</v>
      </c>
      <c r="I399" s="1091">
        <v>1</v>
      </c>
      <c r="J399" s="1094">
        <v>1.99</v>
      </c>
      <c r="K399" s="1095"/>
      <c r="L399" s="1096" t="s">
        <v>94</v>
      </c>
      <c r="M399" s="1331" t="s">
        <v>94</v>
      </c>
      <c r="N399" s="1335"/>
      <c r="O399" s="1336"/>
      <c r="P399" s="1336"/>
      <c r="Q399" s="1336"/>
      <c r="R399" s="1337"/>
      <c r="S399" s="1544"/>
      <c r="T399" s="1414" t="s">
        <v>2460</v>
      </c>
    </row>
    <row r="400" spans="1:20" ht="45">
      <c r="A400" s="878">
        <v>6</v>
      </c>
      <c r="B400" s="1325" t="s">
        <v>2468</v>
      </c>
      <c r="C400" s="1326"/>
      <c r="D400" s="1089" t="s">
        <v>2469</v>
      </c>
      <c r="E400" s="1091" t="s">
        <v>2470</v>
      </c>
      <c r="F400" s="1092" t="s">
        <v>710</v>
      </c>
      <c r="G400" s="1329" t="s">
        <v>1839</v>
      </c>
      <c r="H400" s="1091" t="s">
        <v>2018</v>
      </c>
      <c r="I400" s="1091">
        <v>3</v>
      </c>
      <c r="J400" s="1094">
        <v>3</v>
      </c>
      <c r="K400" s="1095"/>
      <c r="L400" s="1096" t="s">
        <v>63</v>
      </c>
      <c r="M400" s="1331" t="s">
        <v>63</v>
      </c>
      <c r="N400" s="1335"/>
      <c r="O400" s="1336"/>
      <c r="P400" s="1336"/>
      <c r="Q400" s="1336"/>
      <c r="R400" s="1337"/>
      <c r="S400" s="1544"/>
      <c r="T400" s="1414" t="s">
        <v>2460</v>
      </c>
    </row>
    <row r="401" spans="1:20" ht="36" customHeight="1">
      <c r="A401" s="1665" t="s">
        <v>2188</v>
      </c>
      <c r="B401" s="1666"/>
      <c r="C401" s="733"/>
      <c r="D401" s="733"/>
      <c r="E401" s="733"/>
      <c r="F401" s="733"/>
      <c r="G401" s="1126"/>
      <c r="H401" s="877"/>
      <c r="I401" s="728"/>
      <c r="J401" s="733"/>
      <c r="K401" s="733"/>
      <c r="L401" s="733"/>
      <c r="M401" s="728"/>
      <c r="N401" s="1154"/>
      <c r="O401" s="878"/>
      <c r="P401" s="878"/>
      <c r="Q401" s="878"/>
      <c r="R401" s="878"/>
      <c r="S401" s="1465"/>
      <c r="T401" s="1457"/>
    </row>
    <row r="402" spans="1:20">
      <c r="A402" s="1673" t="s">
        <v>1507</v>
      </c>
      <c r="B402" s="1674"/>
      <c r="C402" s="1675"/>
      <c r="D402" s="733"/>
      <c r="E402" s="733"/>
      <c r="F402" s="733"/>
      <c r="G402" s="1126"/>
      <c r="H402" s="877"/>
      <c r="I402" s="728"/>
      <c r="J402" s="733"/>
      <c r="K402" s="733"/>
      <c r="L402" s="733"/>
      <c r="M402" s="728"/>
      <c r="N402" s="1154"/>
      <c r="O402" s="878"/>
      <c r="P402" s="878"/>
      <c r="Q402" s="878"/>
      <c r="R402" s="878"/>
      <c r="S402" s="1465"/>
      <c r="T402" s="1457"/>
    </row>
    <row r="403" spans="1:20" ht="30">
      <c r="A403" s="878">
        <v>1</v>
      </c>
      <c r="B403" s="308" t="s">
        <v>305</v>
      </c>
      <c r="C403" s="305"/>
      <c r="D403" s="305" t="s">
        <v>2189</v>
      </c>
      <c r="E403" s="307" t="s">
        <v>1444</v>
      </c>
      <c r="F403" s="879">
        <v>37001</v>
      </c>
      <c r="G403" s="1155" t="s">
        <v>329</v>
      </c>
      <c r="H403" s="307" t="s">
        <v>1446</v>
      </c>
      <c r="I403" s="304">
        <v>9</v>
      </c>
      <c r="J403" s="305" t="s">
        <v>422</v>
      </c>
      <c r="K403" s="305"/>
      <c r="L403" s="305"/>
      <c r="M403" s="305" t="s">
        <v>2190</v>
      </c>
      <c r="N403" s="1155" t="s">
        <v>2191</v>
      </c>
      <c r="O403" s="305" t="s">
        <v>1448</v>
      </c>
      <c r="P403" s="305" t="s">
        <v>40</v>
      </c>
      <c r="Q403" s="305" t="s">
        <v>452</v>
      </c>
      <c r="R403" s="305"/>
      <c r="S403" s="1466" t="s">
        <v>33</v>
      </c>
      <c r="T403" s="1467" t="s">
        <v>2190</v>
      </c>
    </row>
    <row r="404" spans="1:20">
      <c r="A404" s="878">
        <v>2</v>
      </c>
      <c r="B404" s="308" t="s">
        <v>2192</v>
      </c>
      <c r="C404" s="305"/>
      <c r="D404" s="875">
        <v>1972</v>
      </c>
      <c r="E404" s="307" t="s">
        <v>1444</v>
      </c>
      <c r="F404" s="880" t="s">
        <v>1460</v>
      </c>
      <c r="G404" s="1190" t="s">
        <v>1864</v>
      </c>
      <c r="H404" s="307" t="s">
        <v>1446</v>
      </c>
      <c r="I404" s="304">
        <v>9</v>
      </c>
      <c r="J404" s="305" t="s">
        <v>422</v>
      </c>
      <c r="K404" s="305"/>
      <c r="L404" s="305"/>
      <c r="M404" s="881" t="s">
        <v>1775</v>
      </c>
      <c r="N404" s="1155" t="s">
        <v>407</v>
      </c>
      <c r="O404" s="307" t="s">
        <v>1448</v>
      </c>
      <c r="P404" s="307">
        <v>4</v>
      </c>
      <c r="Q404" s="307">
        <v>5.0199999999999996</v>
      </c>
      <c r="R404" s="882"/>
      <c r="S404" s="1468" t="s">
        <v>33</v>
      </c>
      <c r="T404" s="1469" t="s">
        <v>1775</v>
      </c>
    </row>
    <row r="405" spans="1:20" ht="27.75" customHeight="1">
      <c r="A405" s="878">
        <v>3</v>
      </c>
      <c r="B405" s="308" t="s">
        <v>2193</v>
      </c>
      <c r="C405" s="305"/>
      <c r="D405" s="875">
        <v>1980</v>
      </c>
      <c r="E405" s="307" t="s">
        <v>1444</v>
      </c>
      <c r="F405" s="307">
        <v>2006</v>
      </c>
      <c r="G405" s="1155" t="s">
        <v>1897</v>
      </c>
      <c r="H405" s="307" t="s">
        <v>1446</v>
      </c>
      <c r="I405" s="304">
        <v>7</v>
      </c>
      <c r="J405" s="305" t="s">
        <v>497</v>
      </c>
      <c r="K405" s="305"/>
      <c r="L405" s="305"/>
      <c r="M405" s="305" t="s">
        <v>1794</v>
      </c>
      <c r="N405" s="1155" t="s">
        <v>334</v>
      </c>
      <c r="O405" s="305" t="s">
        <v>1448</v>
      </c>
      <c r="P405" s="305" t="s">
        <v>71</v>
      </c>
      <c r="Q405" s="305" t="s">
        <v>475</v>
      </c>
      <c r="R405" s="305"/>
      <c r="S405" s="1466" t="s">
        <v>33</v>
      </c>
      <c r="T405" s="1467" t="s">
        <v>1794</v>
      </c>
    </row>
    <row r="406" spans="1:20">
      <c r="A406" s="878">
        <v>4</v>
      </c>
      <c r="B406" s="308" t="s">
        <v>2194</v>
      </c>
      <c r="C406" s="305"/>
      <c r="D406" s="875">
        <v>1977</v>
      </c>
      <c r="E406" s="307" t="s">
        <v>1444</v>
      </c>
      <c r="F406" s="307">
        <v>2006</v>
      </c>
      <c r="G406" s="1155" t="s">
        <v>62</v>
      </c>
      <c r="H406" s="307" t="s">
        <v>1446</v>
      </c>
      <c r="I406" s="304">
        <v>6</v>
      </c>
      <c r="J406" s="305" t="s">
        <v>493</v>
      </c>
      <c r="K406" s="305"/>
      <c r="L406" s="305"/>
      <c r="M406" s="305" t="s">
        <v>1256</v>
      </c>
      <c r="N406" s="1155" t="s">
        <v>157</v>
      </c>
      <c r="O406" s="305" t="s">
        <v>1448</v>
      </c>
      <c r="P406" s="305" t="s">
        <v>90</v>
      </c>
      <c r="Q406" s="305" t="s">
        <v>481</v>
      </c>
      <c r="R406" s="305"/>
      <c r="S406" s="1468" t="s">
        <v>33</v>
      </c>
      <c r="T406" s="1467" t="s">
        <v>1256</v>
      </c>
    </row>
    <row r="407" spans="1:20">
      <c r="A407" s="878">
        <v>5</v>
      </c>
      <c r="B407" s="308" t="s">
        <v>1272</v>
      </c>
      <c r="C407" s="305"/>
      <c r="D407" s="875">
        <v>1976</v>
      </c>
      <c r="E407" s="307" t="s">
        <v>1444</v>
      </c>
      <c r="F407" s="307">
        <v>2010</v>
      </c>
      <c r="G407" s="1155" t="s">
        <v>340</v>
      </c>
      <c r="H407" s="307" t="s">
        <v>1446</v>
      </c>
      <c r="I407" s="304">
        <v>9</v>
      </c>
      <c r="J407" s="305" t="s">
        <v>422</v>
      </c>
      <c r="K407" s="305"/>
      <c r="L407" s="305"/>
      <c r="M407" s="305" t="s">
        <v>2195</v>
      </c>
      <c r="N407" s="1155" t="s">
        <v>89</v>
      </c>
      <c r="O407" s="305" t="s">
        <v>1448</v>
      </c>
      <c r="P407" s="307">
        <v>4</v>
      </c>
      <c r="Q407" s="307">
        <v>5.0199999999999996</v>
      </c>
      <c r="R407" s="882"/>
      <c r="S407" s="1468" t="s">
        <v>33</v>
      </c>
      <c r="T407" s="1467" t="s">
        <v>2195</v>
      </c>
    </row>
    <row r="408" spans="1:20">
      <c r="A408" s="878">
        <v>6</v>
      </c>
      <c r="B408" s="442" t="s">
        <v>1524</v>
      </c>
      <c r="C408" s="305"/>
      <c r="D408" s="875">
        <v>1975</v>
      </c>
      <c r="E408" s="307" t="s">
        <v>1444</v>
      </c>
      <c r="F408" s="307">
        <v>2006</v>
      </c>
      <c r="G408" s="1155" t="s">
        <v>329</v>
      </c>
      <c r="H408" s="307" t="s">
        <v>1446</v>
      </c>
      <c r="I408" s="304">
        <v>9</v>
      </c>
      <c r="J408" s="305" t="s">
        <v>422</v>
      </c>
      <c r="K408" s="305"/>
      <c r="L408" s="305"/>
      <c r="M408" s="305" t="s">
        <v>2196</v>
      </c>
      <c r="N408" s="1155" t="s">
        <v>157</v>
      </c>
      <c r="O408" s="305" t="s">
        <v>1448</v>
      </c>
      <c r="P408" s="305" t="s">
        <v>40</v>
      </c>
      <c r="Q408" s="305" t="s">
        <v>452</v>
      </c>
      <c r="R408" s="305"/>
      <c r="S408" s="1466" t="s">
        <v>33</v>
      </c>
      <c r="T408" s="1467" t="s">
        <v>2196</v>
      </c>
    </row>
    <row r="409" spans="1:20">
      <c r="A409" s="878">
        <v>7</v>
      </c>
      <c r="B409" s="308" t="s">
        <v>2197</v>
      </c>
      <c r="C409" s="305"/>
      <c r="D409" s="875">
        <v>1974</v>
      </c>
      <c r="E409" s="307" t="s">
        <v>1444</v>
      </c>
      <c r="F409" s="307">
        <v>2010</v>
      </c>
      <c r="G409" s="1155" t="s">
        <v>821</v>
      </c>
      <c r="H409" s="307" t="s">
        <v>1446</v>
      </c>
      <c r="I409" s="304">
        <v>9</v>
      </c>
      <c r="J409" s="305" t="s">
        <v>422</v>
      </c>
      <c r="K409" s="305"/>
      <c r="L409" s="305"/>
      <c r="M409" s="305" t="s">
        <v>2198</v>
      </c>
      <c r="N409" s="1155" t="s">
        <v>137</v>
      </c>
      <c r="O409" s="305" t="s">
        <v>1448</v>
      </c>
      <c r="P409" s="307">
        <v>4</v>
      </c>
      <c r="Q409" s="307">
        <v>5.0199999999999996</v>
      </c>
      <c r="R409" s="882"/>
      <c r="S409" s="1468" t="s">
        <v>33</v>
      </c>
      <c r="T409" s="1467" t="s">
        <v>2198</v>
      </c>
    </row>
    <row r="410" spans="1:20" ht="30">
      <c r="A410" s="878">
        <v>8</v>
      </c>
      <c r="B410" s="442" t="s">
        <v>2199</v>
      </c>
      <c r="C410" s="305"/>
      <c r="D410" s="875">
        <v>1980</v>
      </c>
      <c r="E410" s="307" t="s">
        <v>1444</v>
      </c>
      <c r="F410" s="307">
        <v>2006</v>
      </c>
      <c r="G410" s="1155" t="s">
        <v>1534</v>
      </c>
      <c r="H410" s="307" t="s">
        <v>1446</v>
      </c>
      <c r="I410" s="304">
        <v>7</v>
      </c>
      <c r="J410" s="305" t="s">
        <v>497</v>
      </c>
      <c r="K410" s="305"/>
      <c r="L410" s="305"/>
      <c r="M410" s="305" t="s">
        <v>2200</v>
      </c>
      <c r="N410" s="1155" t="s">
        <v>334</v>
      </c>
      <c r="O410" s="305" t="s">
        <v>2201</v>
      </c>
      <c r="P410" s="305" t="s">
        <v>71</v>
      </c>
      <c r="Q410" s="305" t="s">
        <v>475</v>
      </c>
      <c r="R410" s="305"/>
      <c r="S410" s="1466" t="s">
        <v>33</v>
      </c>
      <c r="T410" s="1467" t="s">
        <v>2200</v>
      </c>
    </row>
    <row r="411" spans="1:20" ht="30">
      <c r="A411" s="878">
        <v>9</v>
      </c>
      <c r="B411" s="442" t="s">
        <v>2202</v>
      </c>
      <c r="C411" s="305"/>
      <c r="D411" s="875">
        <v>1974</v>
      </c>
      <c r="E411" s="307" t="s">
        <v>1444</v>
      </c>
      <c r="F411" s="880" t="s">
        <v>1460</v>
      </c>
      <c r="G411" s="1190" t="s">
        <v>1452</v>
      </c>
      <c r="H411" s="307" t="s">
        <v>1446</v>
      </c>
      <c r="I411" s="304">
        <v>9</v>
      </c>
      <c r="J411" s="305" t="s">
        <v>422</v>
      </c>
      <c r="K411" s="305"/>
      <c r="L411" s="305"/>
      <c r="M411" s="305" t="s">
        <v>2203</v>
      </c>
      <c r="N411" s="1155" t="s">
        <v>127</v>
      </c>
      <c r="O411" s="305" t="s">
        <v>2201</v>
      </c>
      <c r="P411" s="305" t="s">
        <v>40</v>
      </c>
      <c r="Q411" s="307">
        <v>5.0199999999999996</v>
      </c>
      <c r="R411" s="305"/>
      <c r="S411" s="1468" t="s">
        <v>33</v>
      </c>
      <c r="T411" s="1467" t="s">
        <v>2203</v>
      </c>
    </row>
    <row r="412" spans="1:20">
      <c r="A412" s="878">
        <v>10</v>
      </c>
      <c r="B412" s="308" t="s">
        <v>1270</v>
      </c>
      <c r="C412" s="305"/>
      <c r="D412" s="875">
        <v>1975</v>
      </c>
      <c r="E412" s="307" t="s">
        <v>1444</v>
      </c>
      <c r="F412" s="307">
        <v>2010</v>
      </c>
      <c r="G412" s="1155" t="s">
        <v>340</v>
      </c>
      <c r="H412" s="307" t="s">
        <v>1446</v>
      </c>
      <c r="I412" s="304">
        <v>9</v>
      </c>
      <c r="J412" s="305" t="s">
        <v>422</v>
      </c>
      <c r="K412" s="305"/>
      <c r="L412" s="305"/>
      <c r="M412" s="305" t="s">
        <v>2200</v>
      </c>
      <c r="N412" s="1155" t="s">
        <v>89</v>
      </c>
      <c r="O412" s="307" t="s">
        <v>1448</v>
      </c>
      <c r="P412" s="305" t="s">
        <v>40</v>
      </c>
      <c r="Q412" s="305" t="s">
        <v>452</v>
      </c>
      <c r="R412" s="305"/>
      <c r="S412" s="1466" t="s">
        <v>33</v>
      </c>
      <c r="T412" s="1467" t="s">
        <v>2200</v>
      </c>
    </row>
    <row r="413" spans="1:20">
      <c r="A413" s="878">
        <v>11</v>
      </c>
      <c r="B413" s="308" t="s">
        <v>2204</v>
      </c>
      <c r="C413" s="305"/>
      <c r="D413" s="875">
        <v>1980</v>
      </c>
      <c r="E413" s="307" t="s">
        <v>1444</v>
      </c>
      <c r="F413" s="307">
        <v>2008</v>
      </c>
      <c r="G413" s="1155" t="s">
        <v>1534</v>
      </c>
      <c r="H413" s="307" t="s">
        <v>1446</v>
      </c>
      <c r="I413" s="304">
        <v>6</v>
      </c>
      <c r="J413" s="305" t="s">
        <v>493</v>
      </c>
      <c r="K413" s="305"/>
      <c r="L413" s="305"/>
      <c r="M413" s="305" t="s">
        <v>2205</v>
      </c>
      <c r="N413" s="1155" t="s">
        <v>334</v>
      </c>
      <c r="O413" s="305" t="s">
        <v>1448</v>
      </c>
      <c r="P413" s="305" t="s">
        <v>90</v>
      </c>
      <c r="Q413" s="305" t="s">
        <v>481</v>
      </c>
      <c r="R413" s="303"/>
      <c r="S413" s="1468" t="s">
        <v>33</v>
      </c>
      <c r="T413" s="1467" t="s">
        <v>2205</v>
      </c>
    </row>
    <row r="414" spans="1:20">
      <c r="A414" s="878">
        <v>12</v>
      </c>
      <c r="B414" s="308" t="s">
        <v>2206</v>
      </c>
      <c r="C414" s="305"/>
      <c r="D414" s="875">
        <v>1975</v>
      </c>
      <c r="E414" s="307" t="s">
        <v>1444</v>
      </c>
      <c r="F414" s="307">
        <v>2010</v>
      </c>
      <c r="G414" s="1155" t="s">
        <v>821</v>
      </c>
      <c r="H414" s="307" t="s">
        <v>1446</v>
      </c>
      <c r="I414" s="304">
        <v>9</v>
      </c>
      <c r="J414" s="305" t="s">
        <v>422</v>
      </c>
      <c r="K414" s="305"/>
      <c r="L414" s="305"/>
      <c r="M414" s="305" t="s">
        <v>2198</v>
      </c>
      <c r="N414" s="1155" t="s">
        <v>407</v>
      </c>
      <c r="O414" s="305" t="s">
        <v>1448</v>
      </c>
      <c r="P414" s="305" t="s">
        <v>40</v>
      </c>
      <c r="Q414" s="305" t="s">
        <v>452</v>
      </c>
      <c r="R414" s="303"/>
      <c r="S414" s="1466" t="s">
        <v>33</v>
      </c>
      <c r="T414" s="1467" t="s">
        <v>2198</v>
      </c>
    </row>
    <row r="415" spans="1:20">
      <c r="A415" s="878">
        <v>13</v>
      </c>
      <c r="B415" s="308" t="s">
        <v>2207</v>
      </c>
      <c r="C415" s="305"/>
      <c r="D415" s="875">
        <v>1977</v>
      </c>
      <c r="E415" s="307" t="s">
        <v>1444</v>
      </c>
      <c r="F415" s="307">
        <v>2006</v>
      </c>
      <c r="G415" s="1155" t="s">
        <v>2208</v>
      </c>
      <c r="H415" s="307" t="s">
        <v>1446</v>
      </c>
      <c r="I415" s="304">
        <v>7</v>
      </c>
      <c r="J415" s="305" t="s">
        <v>497</v>
      </c>
      <c r="K415" s="305"/>
      <c r="L415" s="305"/>
      <c r="M415" s="305" t="s">
        <v>2209</v>
      </c>
      <c r="N415" s="1155" t="s">
        <v>157</v>
      </c>
      <c r="O415" s="305" t="s">
        <v>1973</v>
      </c>
      <c r="P415" s="305" t="s">
        <v>71</v>
      </c>
      <c r="Q415" s="305" t="s">
        <v>475</v>
      </c>
      <c r="R415" s="303"/>
      <c r="S415" s="1468" t="s">
        <v>33</v>
      </c>
      <c r="T415" s="1467" t="s">
        <v>2209</v>
      </c>
    </row>
    <row r="416" spans="1:20">
      <c r="A416" s="878">
        <v>14</v>
      </c>
      <c r="B416" s="442" t="s">
        <v>2210</v>
      </c>
      <c r="C416" s="305" t="s">
        <v>2211</v>
      </c>
      <c r="D416" s="305"/>
      <c r="E416" s="307" t="s">
        <v>1444</v>
      </c>
      <c r="F416" s="307">
        <v>2006</v>
      </c>
      <c r="G416" s="1155" t="s">
        <v>821</v>
      </c>
      <c r="H416" s="307" t="s">
        <v>1446</v>
      </c>
      <c r="I416" s="304">
        <v>9</v>
      </c>
      <c r="J416" s="305" t="s">
        <v>422</v>
      </c>
      <c r="K416" s="305"/>
      <c r="L416" s="305"/>
      <c r="M416" s="305" t="s">
        <v>1461</v>
      </c>
      <c r="N416" s="1155" t="s">
        <v>407</v>
      </c>
      <c r="O416" s="305" t="s">
        <v>1448</v>
      </c>
      <c r="P416" s="305" t="s">
        <v>40</v>
      </c>
      <c r="Q416" s="305" t="s">
        <v>452</v>
      </c>
      <c r="R416" s="303"/>
      <c r="S416" s="1466" t="s">
        <v>33</v>
      </c>
      <c r="T416" s="1467" t="s">
        <v>1461</v>
      </c>
    </row>
    <row r="417" spans="1:20">
      <c r="A417" s="878">
        <v>15</v>
      </c>
      <c r="B417" s="443" t="s">
        <v>2212</v>
      </c>
      <c r="C417" s="883"/>
      <c r="D417" s="884">
        <v>1981</v>
      </c>
      <c r="E417" s="885" t="s">
        <v>1444</v>
      </c>
      <c r="F417" s="885">
        <v>2005</v>
      </c>
      <c r="G417" s="1156" t="s">
        <v>1534</v>
      </c>
      <c r="H417" s="885" t="s">
        <v>1446</v>
      </c>
      <c r="I417" s="886">
        <v>7</v>
      </c>
      <c r="J417" s="883" t="s">
        <v>497</v>
      </c>
      <c r="K417" s="883"/>
      <c r="L417" s="883"/>
      <c r="M417" s="883" t="s">
        <v>2200</v>
      </c>
      <c r="N417" s="1156" t="s">
        <v>334</v>
      </c>
      <c r="O417" s="883" t="s">
        <v>1448</v>
      </c>
      <c r="P417" s="883" t="s">
        <v>71</v>
      </c>
      <c r="Q417" s="883" t="s">
        <v>475</v>
      </c>
      <c r="R417" s="887"/>
      <c r="S417" s="1470" t="s">
        <v>33</v>
      </c>
      <c r="T417" s="1467" t="s">
        <v>2200</v>
      </c>
    </row>
    <row r="418" spans="1:20" ht="30">
      <c r="A418" s="878">
        <v>16</v>
      </c>
      <c r="B418" s="444" t="s">
        <v>2213</v>
      </c>
      <c r="C418" s="883"/>
      <c r="D418" s="884">
        <v>1982</v>
      </c>
      <c r="E418" s="885" t="s">
        <v>1650</v>
      </c>
      <c r="F418" s="888" t="s">
        <v>2367</v>
      </c>
      <c r="G418" s="1191" t="s">
        <v>1555</v>
      </c>
      <c r="H418" s="889" t="s">
        <v>1446</v>
      </c>
      <c r="I418" s="886">
        <v>3</v>
      </c>
      <c r="J418" s="883" t="s">
        <v>498</v>
      </c>
      <c r="K418" s="883"/>
      <c r="L418" s="883"/>
      <c r="M418" s="883" t="s">
        <v>2214</v>
      </c>
      <c r="N418" s="1156" t="s">
        <v>100</v>
      </c>
      <c r="O418" s="883" t="s">
        <v>1448</v>
      </c>
      <c r="P418" s="883" t="s">
        <v>90</v>
      </c>
      <c r="Q418" s="883" t="s">
        <v>481</v>
      </c>
      <c r="R418" s="883"/>
      <c r="S418" s="1471" t="s">
        <v>33</v>
      </c>
      <c r="T418" s="1467" t="s">
        <v>33</v>
      </c>
    </row>
    <row r="419" spans="1:20">
      <c r="A419" s="878">
        <v>17</v>
      </c>
      <c r="B419" s="308" t="s">
        <v>1003</v>
      </c>
      <c r="C419" s="305"/>
      <c r="D419" s="875">
        <v>1985</v>
      </c>
      <c r="E419" s="307" t="s">
        <v>1444</v>
      </c>
      <c r="F419" s="890">
        <v>2008</v>
      </c>
      <c r="G419" s="1191" t="s">
        <v>711</v>
      </c>
      <c r="H419" s="891" t="s">
        <v>1446</v>
      </c>
      <c r="I419" s="304">
        <v>5</v>
      </c>
      <c r="J419" s="305" t="s">
        <v>713</v>
      </c>
      <c r="K419" s="305"/>
      <c r="L419" s="305"/>
      <c r="M419" s="305" t="s">
        <v>2215</v>
      </c>
      <c r="N419" s="1155" t="s">
        <v>181</v>
      </c>
      <c r="O419" s="883" t="s">
        <v>1448</v>
      </c>
      <c r="P419" s="883" t="s">
        <v>90</v>
      </c>
      <c r="Q419" s="883" t="s">
        <v>2140</v>
      </c>
      <c r="R419" s="883"/>
      <c r="S419" s="1471" t="s">
        <v>33</v>
      </c>
      <c r="T419" s="1467" t="s">
        <v>33</v>
      </c>
    </row>
    <row r="420" spans="1:20">
      <c r="A420" s="878">
        <v>18</v>
      </c>
      <c r="B420" s="308" t="s">
        <v>562</v>
      </c>
      <c r="C420" s="305"/>
      <c r="D420" s="875">
        <v>1985</v>
      </c>
      <c r="E420" s="307" t="s">
        <v>1444</v>
      </c>
      <c r="F420" s="890">
        <v>2009</v>
      </c>
      <c r="G420" s="1191" t="s">
        <v>1555</v>
      </c>
      <c r="H420" s="891" t="s">
        <v>2216</v>
      </c>
      <c r="I420" s="304">
        <v>3</v>
      </c>
      <c r="J420" s="305" t="s">
        <v>498</v>
      </c>
      <c r="K420" s="305"/>
      <c r="L420" s="305"/>
      <c r="M420" s="305" t="s">
        <v>2217</v>
      </c>
      <c r="N420" s="1157" t="s">
        <v>334</v>
      </c>
      <c r="O420" s="892" t="s">
        <v>1448</v>
      </c>
      <c r="P420" s="892" t="s">
        <v>90</v>
      </c>
      <c r="Q420" s="892" t="s">
        <v>2140</v>
      </c>
      <c r="R420" s="892"/>
      <c r="S420" s="1472" t="s">
        <v>33</v>
      </c>
      <c r="T420" s="1467" t="s">
        <v>33</v>
      </c>
    </row>
    <row r="421" spans="1:20" s="1383" customFormat="1" ht="33" customHeight="1">
      <c r="A421" s="1382" t="s">
        <v>2503</v>
      </c>
      <c r="B421" s="1382"/>
      <c r="C421" s="1382"/>
      <c r="G421" s="1384"/>
      <c r="N421" s="1384"/>
      <c r="S421" s="1473"/>
      <c r="T421" s="1546"/>
    </row>
    <row r="422" spans="1:20" s="1383" customFormat="1" ht="18.75">
      <c r="A422" s="1382" t="s">
        <v>2504</v>
      </c>
      <c r="B422" s="1382"/>
      <c r="C422" s="1382"/>
      <c r="G422" s="1384"/>
      <c r="N422" s="1384"/>
      <c r="S422" s="1473"/>
      <c r="T422" s="1546"/>
    </row>
  </sheetData>
  <mergeCells count="59">
    <mergeCell ref="A2:T2"/>
    <mergeCell ref="A374:C374"/>
    <mergeCell ref="A402:C402"/>
    <mergeCell ref="A243:C243"/>
    <mergeCell ref="A250:C250"/>
    <mergeCell ref="A262:C262"/>
    <mergeCell ref="A269:C269"/>
    <mergeCell ref="A287:C287"/>
    <mergeCell ref="A291:C291"/>
    <mergeCell ref="A302:C302"/>
    <mergeCell ref="A311:C311"/>
    <mergeCell ref="A327:C327"/>
    <mergeCell ref="A356:C356"/>
    <mergeCell ref="A401:B401"/>
    <mergeCell ref="A310:B310"/>
    <mergeCell ref="A334:B334"/>
    <mergeCell ref="B394:D394"/>
    <mergeCell ref="A1:C1"/>
    <mergeCell ref="A69:B69"/>
    <mergeCell ref="A8:B8"/>
    <mergeCell ref="A23:B23"/>
    <mergeCell ref="A27:B27"/>
    <mergeCell ref="A46:B46"/>
    <mergeCell ref="A51:B51"/>
    <mergeCell ref="A3:A4"/>
    <mergeCell ref="B3:B4"/>
    <mergeCell ref="C3:D3"/>
    <mergeCell ref="A50:B50"/>
    <mergeCell ref="A77:B77"/>
    <mergeCell ref="A355:B355"/>
    <mergeCell ref="A78:C78"/>
    <mergeCell ref="A128:C128"/>
    <mergeCell ref="E3:F3"/>
    <mergeCell ref="N3:N4"/>
    <mergeCell ref="O3:T3"/>
    <mergeCell ref="G3:G4"/>
    <mergeCell ref="A26:B26"/>
    <mergeCell ref="A7:C7"/>
    <mergeCell ref="A104:C104"/>
    <mergeCell ref="A268:B268"/>
    <mergeCell ref="A290:B290"/>
    <mergeCell ref="A103:B103"/>
    <mergeCell ref="A153:C153"/>
    <mergeCell ref="A170:C170"/>
    <mergeCell ref="A191:C191"/>
    <mergeCell ref="A127:B127"/>
    <mergeCell ref="A169:B169"/>
    <mergeCell ref="A373:B373"/>
    <mergeCell ref="A125:C125"/>
    <mergeCell ref="A194:B194"/>
    <mergeCell ref="A211:B211"/>
    <mergeCell ref="A227:B227"/>
    <mergeCell ref="A249:B249"/>
    <mergeCell ref="A206:C206"/>
    <mergeCell ref="A212:C212"/>
    <mergeCell ref="A219:C219"/>
    <mergeCell ref="A228:C228"/>
    <mergeCell ref="A195:C195"/>
    <mergeCell ref="A365:C365"/>
  </mergeCells>
  <conditionalFormatting sqref="A355:A356">
    <cfRule type="expression" dxfId="8" priority="9" stopIfTrue="1">
      <formula>#REF!=0</formula>
    </cfRule>
  </conditionalFormatting>
  <conditionalFormatting sqref="B24:B25">
    <cfRule type="expression" dxfId="7" priority="8" stopIfTrue="1">
      <formula>A24=0</formula>
    </cfRule>
  </conditionalFormatting>
  <conditionalFormatting sqref="B34:B35">
    <cfRule type="expression" dxfId="6" priority="10" stopIfTrue="1">
      <formula>A34=0</formula>
    </cfRule>
  </conditionalFormatting>
  <conditionalFormatting sqref="B111">
    <cfRule type="expression" dxfId="5" priority="7" stopIfTrue="1">
      <formula>#REF!=0</formula>
    </cfRule>
  </conditionalFormatting>
  <conditionalFormatting sqref="B204">
    <cfRule type="expression" dxfId="4" priority="6" stopIfTrue="1">
      <formula>A204=0</formula>
    </cfRule>
  </conditionalFormatting>
  <conditionalFormatting sqref="B256">
    <cfRule type="expression" dxfId="3" priority="5" stopIfTrue="1">
      <formula>A256=0</formula>
    </cfRule>
  </conditionalFormatting>
  <conditionalFormatting sqref="B304">
    <cfRule type="expression" dxfId="2" priority="4" stopIfTrue="1">
      <formula>A304=0</formula>
    </cfRule>
  </conditionalFormatting>
  <conditionalFormatting sqref="B329">
    <cfRule type="expression" dxfId="1" priority="2" stopIfTrue="1">
      <formula>#REF!=0</formula>
    </cfRule>
  </conditionalFormatting>
  <conditionalFormatting sqref="B330">
    <cfRule type="expression" dxfId="0" priority="3" stopIfTrue="1">
      <formula>#REF!=0</formula>
    </cfRule>
  </conditionalFormatting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THCS</vt:lpstr>
      <vt:lpstr>Mầm non</vt:lpstr>
      <vt:lpstr>Tiểu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</cp:lastModifiedBy>
  <cp:lastPrinted>2023-12-12T01:47:25Z</cp:lastPrinted>
  <dcterms:created xsi:type="dcterms:W3CDTF">2023-11-02T09:37:33Z</dcterms:created>
  <dcterms:modified xsi:type="dcterms:W3CDTF">2023-12-19T07:03:29Z</dcterms:modified>
</cp:coreProperties>
</file>