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803\NAM HOC 2024-2025\CD MN NOP\"/>
    </mc:Choice>
  </mc:AlternateContent>
  <bookViews>
    <workbookView xWindow="0" yWindow="0" windowWidth="24000" windowHeight="9510"/>
  </bookViews>
  <sheets>
    <sheet name="TMN" sheetId="20" r:id="rId1"/>
  </sheets>
  <definedNames>
    <definedName name="_xlnm._FilterDatabase" localSheetId="0" hidden="1">TMN!$A$6:$CJ$315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8" i="20" l="1"/>
  <c r="T220" i="20" l="1"/>
  <c r="T240" i="20"/>
  <c r="O322" i="20"/>
  <c r="O321" i="20"/>
  <c r="O320" i="20"/>
  <c r="O319" i="20"/>
  <c r="O318" i="20"/>
  <c r="T289" i="20"/>
  <c r="T283" i="20"/>
  <c r="T284" i="20"/>
  <c r="O317" i="20" l="1"/>
  <c r="T224" i="20" l="1"/>
  <c r="T225" i="20"/>
  <c r="T226" i="20"/>
  <c r="T219" i="20"/>
  <c r="T221" i="20"/>
  <c r="T70" i="20"/>
  <c r="CB412" i="20"/>
  <c r="CA412" i="20"/>
  <c r="BZ412" i="20"/>
  <c r="BY412" i="20"/>
  <c r="BX412" i="20"/>
  <c r="BW412" i="20"/>
  <c r="BV412" i="20"/>
  <c r="BU412" i="20"/>
  <c r="BT412" i="20"/>
  <c r="BS412" i="20"/>
  <c r="BR412" i="20"/>
  <c r="BQ412" i="20"/>
  <c r="BP412" i="20"/>
  <c r="BO412" i="20"/>
  <c r="BN412" i="20"/>
  <c r="BM412" i="20"/>
  <c r="BL412" i="20"/>
  <c r="BK412" i="20"/>
  <c r="BJ412" i="20"/>
  <c r="BI412" i="20"/>
  <c r="BH412" i="20"/>
  <c r="BG412" i="20"/>
  <c r="BF412" i="20"/>
  <c r="BE412" i="20"/>
  <c r="BD412" i="20"/>
  <c r="CB411" i="20"/>
  <c r="CA411" i="20"/>
  <c r="BZ411" i="20"/>
  <c r="BY411" i="20"/>
  <c r="BX411" i="20"/>
  <c r="BW411" i="20"/>
  <c r="BV411" i="20"/>
  <c r="BU411" i="20"/>
  <c r="BT411" i="20"/>
  <c r="BS411" i="20"/>
  <c r="BR411" i="20"/>
  <c r="BQ411" i="20"/>
  <c r="BP411" i="20"/>
  <c r="BO411" i="20"/>
  <c r="BN411" i="20"/>
  <c r="BM411" i="20"/>
  <c r="BL411" i="20"/>
  <c r="BK411" i="20"/>
  <c r="BJ411" i="20"/>
  <c r="BI411" i="20"/>
  <c r="BH411" i="20"/>
  <c r="BG411" i="20"/>
  <c r="BF411" i="20"/>
  <c r="BE411" i="20"/>
  <c r="BD411" i="20"/>
  <c r="CB410" i="20"/>
  <c r="CA410" i="20"/>
  <c r="BZ410" i="20"/>
  <c r="BY410" i="20"/>
  <c r="BX410" i="20"/>
  <c r="BW410" i="20"/>
  <c r="BV410" i="20"/>
  <c r="BU410" i="20"/>
  <c r="BT410" i="20"/>
  <c r="BS410" i="20"/>
  <c r="BR410" i="20"/>
  <c r="BQ410" i="20"/>
  <c r="BP410" i="20"/>
  <c r="BO410" i="20"/>
  <c r="BN410" i="20"/>
  <c r="BM410" i="20"/>
  <c r="BL410" i="20"/>
  <c r="BK410" i="20"/>
  <c r="BJ410" i="20"/>
  <c r="BI410" i="20"/>
  <c r="BH410" i="20"/>
  <c r="BG410" i="20"/>
  <c r="BF410" i="20"/>
  <c r="BE410" i="20"/>
  <c r="BD410" i="20"/>
  <c r="CB407" i="20"/>
  <c r="CA407" i="20"/>
  <c r="BZ407" i="20"/>
  <c r="BY407" i="20"/>
  <c r="BX407" i="20"/>
  <c r="BW407" i="20"/>
  <c r="BV407" i="20"/>
  <c r="BU407" i="20"/>
  <c r="BT407" i="20"/>
  <c r="BS407" i="20"/>
  <c r="BR407" i="20"/>
  <c r="BQ407" i="20"/>
  <c r="BP407" i="20"/>
  <c r="BO407" i="20"/>
  <c r="BN407" i="20"/>
  <c r="BM407" i="20"/>
  <c r="BL407" i="20"/>
  <c r="BK407" i="20"/>
  <c r="BJ407" i="20"/>
  <c r="BI407" i="20"/>
  <c r="BH407" i="20"/>
  <c r="BG407" i="20"/>
  <c r="BF407" i="20"/>
  <c r="BE407" i="20"/>
  <c r="BD407" i="20"/>
  <c r="CB406" i="20"/>
  <c r="CA406" i="20"/>
  <c r="BZ406" i="20"/>
  <c r="BY406" i="20"/>
  <c r="BX406" i="20"/>
  <c r="BW406" i="20"/>
  <c r="BV406" i="20"/>
  <c r="BU406" i="20"/>
  <c r="BT406" i="20"/>
  <c r="BS406" i="20"/>
  <c r="BR406" i="20"/>
  <c r="BQ406" i="20"/>
  <c r="BP406" i="20"/>
  <c r="BO406" i="20"/>
  <c r="BN406" i="20"/>
  <c r="BM406" i="20"/>
  <c r="BL406" i="20"/>
  <c r="BK406" i="20"/>
  <c r="BJ406" i="20"/>
  <c r="BI406" i="20"/>
  <c r="BH406" i="20"/>
  <c r="BG406" i="20"/>
  <c r="BF406" i="20"/>
  <c r="BE406" i="20"/>
  <c r="BD406" i="20"/>
  <c r="CB405" i="20"/>
  <c r="CA405" i="20"/>
  <c r="BZ405" i="20"/>
  <c r="BY405" i="20"/>
  <c r="BX405" i="20"/>
  <c r="BW405" i="20"/>
  <c r="BV405" i="20"/>
  <c r="BU405" i="20"/>
  <c r="BT405" i="20"/>
  <c r="BS405" i="20"/>
  <c r="BR405" i="20"/>
  <c r="BQ405" i="20"/>
  <c r="BP405" i="20"/>
  <c r="BO405" i="20"/>
  <c r="BN405" i="20"/>
  <c r="BM405" i="20"/>
  <c r="BL405" i="20"/>
  <c r="BK405" i="20"/>
  <c r="BJ405" i="20"/>
  <c r="BI405" i="20"/>
  <c r="BH405" i="20"/>
  <c r="BG405" i="20"/>
  <c r="BF405" i="20"/>
  <c r="BE405" i="20"/>
  <c r="BD405" i="20"/>
  <c r="CB402" i="20"/>
  <c r="CA402" i="20"/>
  <c r="BZ402" i="20"/>
  <c r="BY402" i="20"/>
  <c r="BX402" i="20"/>
  <c r="BW402" i="20"/>
  <c r="BV402" i="20"/>
  <c r="BU402" i="20"/>
  <c r="BT402" i="20"/>
  <c r="BS402" i="20"/>
  <c r="BR402" i="20"/>
  <c r="BQ402" i="20"/>
  <c r="BP402" i="20"/>
  <c r="BO402" i="20"/>
  <c r="BN402" i="20"/>
  <c r="BM402" i="20"/>
  <c r="BL402" i="20"/>
  <c r="BK402" i="20"/>
  <c r="BJ402" i="20"/>
  <c r="BI402" i="20"/>
  <c r="BH402" i="20"/>
  <c r="BG402" i="20"/>
  <c r="BF402" i="20"/>
  <c r="BE402" i="20"/>
  <c r="BD402" i="20"/>
  <c r="CB401" i="20"/>
  <c r="CA401" i="20"/>
  <c r="BZ401" i="20"/>
  <c r="BY401" i="20"/>
  <c r="BX401" i="20"/>
  <c r="BW401" i="20"/>
  <c r="BV401" i="20"/>
  <c r="BU401" i="20"/>
  <c r="BT401" i="20"/>
  <c r="BS401" i="20"/>
  <c r="BR401" i="20"/>
  <c r="BQ401" i="20"/>
  <c r="BP401" i="20"/>
  <c r="BO401" i="20"/>
  <c r="BN401" i="20"/>
  <c r="BM401" i="20"/>
  <c r="BL401" i="20"/>
  <c r="BK401" i="20"/>
  <c r="BJ401" i="20"/>
  <c r="BI401" i="20"/>
  <c r="BH401" i="20"/>
  <c r="BG401" i="20"/>
  <c r="BF401" i="20"/>
  <c r="BE401" i="20"/>
  <c r="BD401" i="20"/>
  <c r="CB400" i="20"/>
  <c r="CA400" i="20"/>
  <c r="BZ400" i="20"/>
  <c r="BY400" i="20"/>
  <c r="BX400" i="20"/>
  <c r="BW400" i="20"/>
  <c r="BV400" i="20"/>
  <c r="BU400" i="20"/>
  <c r="BT400" i="20"/>
  <c r="BS400" i="20"/>
  <c r="BR400" i="20"/>
  <c r="BQ400" i="20"/>
  <c r="BP400" i="20"/>
  <c r="BO400" i="20"/>
  <c r="BN400" i="20"/>
  <c r="BM400" i="20"/>
  <c r="BL400" i="20"/>
  <c r="BK400" i="20"/>
  <c r="BJ400" i="20"/>
  <c r="BI400" i="20"/>
  <c r="BH400" i="20"/>
  <c r="BG400" i="20"/>
  <c r="BF400" i="20"/>
  <c r="BE400" i="20"/>
  <c r="BD400" i="20"/>
  <c r="CB397" i="20"/>
  <c r="CA397" i="20"/>
  <c r="BZ397" i="20"/>
  <c r="BY397" i="20"/>
  <c r="BX397" i="20"/>
  <c r="BW397" i="20"/>
  <c r="BV397" i="20"/>
  <c r="BU397" i="20"/>
  <c r="BT397" i="20"/>
  <c r="BS397" i="20"/>
  <c r="BR397" i="20"/>
  <c r="BQ397" i="20"/>
  <c r="BP397" i="20"/>
  <c r="BO397" i="20"/>
  <c r="BN397" i="20"/>
  <c r="BM397" i="20"/>
  <c r="BL397" i="20"/>
  <c r="BK397" i="20"/>
  <c r="BJ397" i="20"/>
  <c r="BI397" i="20"/>
  <c r="BH397" i="20"/>
  <c r="BG397" i="20"/>
  <c r="BF397" i="20"/>
  <c r="BE397" i="20"/>
  <c r="BD397" i="20"/>
  <c r="CB396" i="20"/>
  <c r="CA396" i="20"/>
  <c r="BZ396" i="20"/>
  <c r="BY396" i="20"/>
  <c r="BX396" i="20"/>
  <c r="BW396" i="20"/>
  <c r="BV396" i="20"/>
  <c r="BU396" i="20"/>
  <c r="BT396" i="20"/>
  <c r="BS396" i="20"/>
  <c r="BR396" i="20"/>
  <c r="BQ396" i="20"/>
  <c r="BP396" i="20"/>
  <c r="BO396" i="20"/>
  <c r="BN396" i="20"/>
  <c r="BM396" i="20"/>
  <c r="BL396" i="20"/>
  <c r="BK396" i="20"/>
  <c r="BJ396" i="20"/>
  <c r="BI396" i="20"/>
  <c r="BH396" i="20"/>
  <c r="BG396" i="20"/>
  <c r="BF396" i="20"/>
  <c r="BE396" i="20"/>
  <c r="BD396" i="20"/>
  <c r="CB395" i="20"/>
  <c r="CA395" i="20"/>
  <c r="BZ395" i="20"/>
  <c r="BY395" i="20"/>
  <c r="BX395" i="20"/>
  <c r="BW395" i="20"/>
  <c r="BV395" i="20"/>
  <c r="BU395" i="20"/>
  <c r="BT395" i="20"/>
  <c r="BS395" i="20"/>
  <c r="BR395" i="20"/>
  <c r="BQ395" i="20"/>
  <c r="BP395" i="20"/>
  <c r="BO395" i="20"/>
  <c r="BN395" i="20"/>
  <c r="BM395" i="20"/>
  <c r="BL395" i="20"/>
  <c r="BK395" i="20"/>
  <c r="BJ395" i="20"/>
  <c r="BI395" i="20"/>
  <c r="BH395" i="20"/>
  <c r="BG395" i="20"/>
  <c r="BF395" i="20"/>
  <c r="BE395" i="20"/>
  <c r="BD395" i="20"/>
  <c r="CB392" i="20"/>
  <c r="CA392" i="20"/>
  <c r="BZ392" i="20"/>
  <c r="BY392" i="20"/>
  <c r="BX392" i="20"/>
  <c r="BW392" i="20"/>
  <c r="BV392" i="20"/>
  <c r="BU392" i="20"/>
  <c r="BT392" i="20"/>
  <c r="BS392" i="20"/>
  <c r="BR392" i="20"/>
  <c r="BQ392" i="20"/>
  <c r="BP392" i="20"/>
  <c r="BO392" i="20"/>
  <c r="BN392" i="20"/>
  <c r="BM392" i="20"/>
  <c r="BL392" i="20"/>
  <c r="BK392" i="20"/>
  <c r="BJ392" i="20"/>
  <c r="BI392" i="20"/>
  <c r="BH392" i="20"/>
  <c r="BG392" i="20"/>
  <c r="BF392" i="20"/>
  <c r="BE392" i="20"/>
  <c r="BD392" i="20"/>
  <c r="CB391" i="20"/>
  <c r="CA391" i="20"/>
  <c r="BZ391" i="20"/>
  <c r="BY391" i="20"/>
  <c r="BX391" i="20"/>
  <c r="BW391" i="20"/>
  <c r="BV391" i="20"/>
  <c r="BU391" i="20"/>
  <c r="BT391" i="20"/>
  <c r="BS391" i="20"/>
  <c r="BR391" i="20"/>
  <c r="BQ391" i="20"/>
  <c r="BP391" i="20"/>
  <c r="BO391" i="20"/>
  <c r="BN391" i="20"/>
  <c r="BM391" i="20"/>
  <c r="BL391" i="20"/>
  <c r="BK391" i="20"/>
  <c r="BJ391" i="20"/>
  <c r="BI391" i="20"/>
  <c r="BH391" i="20"/>
  <c r="BG391" i="20"/>
  <c r="BF391" i="20"/>
  <c r="BE391" i="20"/>
  <c r="BD391" i="20"/>
  <c r="CB390" i="20"/>
  <c r="CA390" i="20"/>
  <c r="BZ390" i="20"/>
  <c r="BY390" i="20"/>
  <c r="BX390" i="20"/>
  <c r="BW390" i="20"/>
  <c r="BV390" i="20"/>
  <c r="BU390" i="20"/>
  <c r="BT390" i="20"/>
  <c r="BS390" i="20"/>
  <c r="BR390" i="20"/>
  <c r="BQ390" i="20"/>
  <c r="BP390" i="20"/>
  <c r="BO390" i="20"/>
  <c r="BN390" i="20"/>
  <c r="BM390" i="20"/>
  <c r="BL390" i="20"/>
  <c r="BK390" i="20"/>
  <c r="BJ390" i="20"/>
  <c r="BI390" i="20"/>
  <c r="BH390" i="20"/>
  <c r="BG390" i="20"/>
  <c r="BF390" i="20"/>
  <c r="BE390" i="20"/>
  <c r="BD390" i="20"/>
  <c r="CB387" i="20"/>
  <c r="CA387" i="20"/>
  <c r="BZ387" i="20"/>
  <c r="BY387" i="20"/>
  <c r="BX387" i="20"/>
  <c r="BW387" i="20"/>
  <c r="BV387" i="20"/>
  <c r="BU387" i="20"/>
  <c r="BT387" i="20"/>
  <c r="BS387" i="20"/>
  <c r="BR387" i="20"/>
  <c r="BQ387" i="20"/>
  <c r="BP387" i="20"/>
  <c r="BO387" i="20"/>
  <c r="BN387" i="20"/>
  <c r="BM387" i="20"/>
  <c r="BL387" i="20"/>
  <c r="BK387" i="20"/>
  <c r="BJ387" i="20"/>
  <c r="BI387" i="20"/>
  <c r="BH387" i="20"/>
  <c r="BG387" i="20"/>
  <c r="BF387" i="20"/>
  <c r="BE387" i="20"/>
  <c r="BD387" i="20"/>
  <c r="CB386" i="20"/>
  <c r="CA386" i="20"/>
  <c r="BZ386" i="20"/>
  <c r="BY386" i="20"/>
  <c r="BX386" i="20"/>
  <c r="BW386" i="20"/>
  <c r="BV386" i="20"/>
  <c r="BU386" i="20"/>
  <c r="BT386" i="20"/>
  <c r="BS386" i="20"/>
  <c r="BR386" i="20"/>
  <c r="BQ386" i="20"/>
  <c r="BP386" i="20"/>
  <c r="BO386" i="20"/>
  <c r="BN386" i="20"/>
  <c r="BM386" i="20"/>
  <c r="BL386" i="20"/>
  <c r="BK386" i="20"/>
  <c r="BJ386" i="20"/>
  <c r="BI386" i="20"/>
  <c r="BH386" i="20"/>
  <c r="BG386" i="20"/>
  <c r="BF386" i="20"/>
  <c r="BE386" i="20"/>
  <c r="BD386" i="20"/>
  <c r="CB385" i="20"/>
  <c r="CA385" i="20"/>
  <c r="BZ385" i="20"/>
  <c r="BY385" i="20"/>
  <c r="BX385" i="20"/>
  <c r="BW385" i="20"/>
  <c r="BV385" i="20"/>
  <c r="BU385" i="20"/>
  <c r="BT385" i="20"/>
  <c r="BS385" i="20"/>
  <c r="BR385" i="20"/>
  <c r="BQ385" i="20"/>
  <c r="BP385" i="20"/>
  <c r="BO385" i="20"/>
  <c r="BN385" i="20"/>
  <c r="BM385" i="20"/>
  <c r="BL385" i="20"/>
  <c r="BK385" i="20"/>
  <c r="BJ385" i="20"/>
  <c r="BI385" i="20"/>
  <c r="BH385" i="20"/>
  <c r="BG385" i="20"/>
  <c r="BF385" i="20"/>
  <c r="BE385" i="20"/>
  <c r="BD385" i="20"/>
  <c r="CB382" i="20"/>
  <c r="CA382" i="20"/>
  <c r="BZ382" i="20"/>
  <c r="BY382" i="20"/>
  <c r="BX382" i="20"/>
  <c r="BW382" i="20"/>
  <c r="BV382" i="20"/>
  <c r="BU382" i="20"/>
  <c r="BT382" i="20"/>
  <c r="BS382" i="20"/>
  <c r="BR382" i="20"/>
  <c r="BQ382" i="20"/>
  <c r="BP382" i="20"/>
  <c r="BO382" i="20"/>
  <c r="BN382" i="20"/>
  <c r="BM382" i="20"/>
  <c r="BL382" i="20"/>
  <c r="BK382" i="20"/>
  <c r="BJ382" i="20"/>
  <c r="BI382" i="20"/>
  <c r="BH382" i="20"/>
  <c r="BG382" i="20"/>
  <c r="BF382" i="20"/>
  <c r="BE382" i="20"/>
  <c r="BD382" i="20"/>
  <c r="CB381" i="20"/>
  <c r="CA381" i="20"/>
  <c r="BZ381" i="20"/>
  <c r="BY381" i="20"/>
  <c r="BX381" i="20"/>
  <c r="BW381" i="20"/>
  <c r="BV381" i="20"/>
  <c r="BU381" i="20"/>
  <c r="BT381" i="20"/>
  <c r="BS381" i="20"/>
  <c r="BR381" i="20"/>
  <c r="BQ381" i="20"/>
  <c r="BP381" i="20"/>
  <c r="BO381" i="20"/>
  <c r="BN381" i="20"/>
  <c r="BM381" i="20"/>
  <c r="BL381" i="20"/>
  <c r="BK381" i="20"/>
  <c r="BJ381" i="20"/>
  <c r="BI381" i="20"/>
  <c r="BH381" i="20"/>
  <c r="BG381" i="20"/>
  <c r="BF381" i="20"/>
  <c r="BE381" i="20"/>
  <c r="BD381" i="20"/>
  <c r="CB380" i="20"/>
  <c r="CA380" i="20"/>
  <c r="BZ380" i="20"/>
  <c r="BY380" i="20"/>
  <c r="BX380" i="20"/>
  <c r="BW380" i="20"/>
  <c r="BV380" i="20"/>
  <c r="BU380" i="20"/>
  <c r="BT380" i="20"/>
  <c r="BS380" i="20"/>
  <c r="BR380" i="20"/>
  <c r="BQ380" i="20"/>
  <c r="BP380" i="20"/>
  <c r="BO380" i="20"/>
  <c r="BN380" i="20"/>
  <c r="BM380" i="20"/>
  <c r="BL380" i="20"/>
  <c r="BK380" i="20"/>
  <c r="BJ380" i="20"/>
  <c r="BI380" i="20"/>
  <c r="BH380" i="20"/>
  <c r="BG380" i="20"/>
  <c r="BF380" i="20"/>
  <c r="BE380" i="20"/>
  <c r="BD380" i="20"/>
  <c r="CB377" i="20"/>
  <c r="CA377" i="20"/>
  <c r="BZ377" i="20"/>
  <c r="BY377" i="20"/>
  <c r="BX377" i="20"/>
  <c r="BW377" i="20"/>
  <c r="BV377" i="20"/>
  <c r="BU377" i="20"/>
  <c r="BT377" i="20"/>
  <c r="BS377" i="20"/>
  <c r="BR377" i="20"/>
  <c r="BQ377" i="20"/>
  <c r="BP377" i="20"/>
  <c r="BO377" i="20"/>
  <c r="BN377" i="20"/>
  <c r="BM377" i="20"/>
  <c r="BL377" i="20"/>
  <c r="BK377" i="20"/>
  <c r="BJ377" i="20"/>
  <c r="BI377" i="20"/>
  <c r="BH377" i="20"/>
  <c r="BG377" i="20"/>
  <c r="BF377" i="20"/>
  <c r="BE377" i="20"/>
  <c r="BD377" i="20"/>
  <c r="CB376" i="20"/>
  <c r="CA376" i="20"/>
  <c r="BZ376" i="20"/>
  <c r="BY376" i="20"/>
  <c r="BX376" i="20"/>
  <c r="BW376" i="20"/>
  <c r="BV376" i="20"/>
  <c r="BU376" i="20"/>
  <c r="BT376" i="20"/>
  <c r="BS376" i="20"/>
  <c r="BR376" i="20"/>
  <c r="BQ376" i="20"/>
  <c r="BP376" i="20"/>
  <c r="BO376" i="20"/>
  <c r="BN376" i="20"/>
  <c r="BM376" i="20"/>
  <c r="BL376" i="20"/>
  <c r="BK376" i="20"/>
  <c r="BJ376" i="20"/>
  <c r="BI376" i="20"/>
  <c r="BH376" i="20"/>
  <c r="BG376" i="20"/>
  <c r="BF376" i="20"/>
  <c r="BE376" i="20"/>
  <c r="BD376" i="20"/>
  <c r="CB375" i="20"/>
  <c r="CA375" i="20"/>
  <c r="BZ375" i="20"/>
  <c r="BY375" i="20"/>
  <c r="BX375" i="20"/>
  <c r="BW375" i="20"/>
  <c r="BV375" i="20"/>
  <c r="BU375" i="20"/>
  <c r="BT375" i="20"/>
  <c r="BS375" i="20"/>
  <c r="BR375" i="20"/>
  <c r="BQ375" i="20"/>
  <c r="BP375" i="20"/>
  <c r="BO375" i="20"/>
  <c r="BN375" i="20"/>
  <c r="BM375" i="20"/>
  <c r="BL375" i="20"/>
  <c r="BK375" i="20"/>
  <c r="BJ375" i="20"/>
  <c r="BI375" i="20"/>
  <c r="BH375" i="20"/>
  <c r="BG375" i="20"/>
  <c r="BF375" i="20"/>
  <c r="BE375" i="20"/>
  <c r="BD375" i="20"/>
  <c r="CB372" i="20"/>
  <c r="CA372" i="20"/>
  <c r="BZ372" i="20"/>
  <c r="BY372" i="20"/>
  <c r="BX372" i="20"/>
  <c r="BW372" i="20"/>
  <c r="BV372" i="20"/>
  <c r="BU372" i="20"/>
  <c r="BT372" i="20"/>
  <c r="BS372" i="20"/>
  <c r="BR372" i="20"/>
  <c r="BQ372" i="20"/>
  <c r="BP372" i="20"/>
  <c r="BO372" i="20"/>
  <c r="BN372" i="20"/>
  <c r="BM372" i="20"/>
  <c r="BL372" i="20"/>
  <c r="BK372" i="20"/>
  <c r="BJ372" i="20"/>
  <c r="BI372" i="20"/>
  <c r="BH372" i="20"/>
  <c r="BG372" i="20"/>
  <c r="BF372" i="20"/>
  <c r="BE372" i="20"/>
  <c r="BD372" i="20"/>
  <c r="CB371" i="20"/>
  <c r="CA371" i="20"/>
  <c r="BZ371" i="20"/>
  <c r="BY371" i="20"/>
  <c r="BX371" i="20"/>
  <c r="BW371" i="20"/>
  <c r="BV371" i="20"/>
  <c r="BU371" i="20"/>
  <c r="BT371" i="20"/>
  <c r="BS371" i="20"/>
  <c r="BR371" i="20"/>
  <c r="BQ371" i="20"/>
  <c r="BP371" i="20"/>
  <c r="BO371" i="20"/>
  <c r="BN371" i="20"/>
  <c r="BM371" i="20"/>
  <c r="BL371" i="20"/>
  <c r="BK371" i="20"/>
  <c r="BJ371" i="20"/>
  <c r="BI371" i="20"/>
  <c r="BH371" i="20"/>
  <c r="BG371" i="20"/>
  <c r="BF371" i="20"/>
  <c r="BE371" i="20"/>
  <c r="BD371" i="20"/>
  <c r="CB370" i="20"/>
  <c r="CA370" i="20"/>
  <c r="BZ370" i="20"/>
  <c r="BY370" i="20"/>
  <c r="BX370" i="20"/>
  <c r="BW370" i="20"/>
  <c r="BV370" i="20"/>
  <c r="BU370" i="20"/>
  <c r="BT370" i="20"/>
  <c r="BS370" i="20"/>
  <c r="BR370" i="20"/>
  <c r="BQ370" i="20"/>
  <c r="BP370" i="20"/>
  <c r="BO370" i="20"/>
  <c r="BN370" i="20"/>
  <c r="BM370" i="20"/>
  <c r="BL370" i="20"/>
  <c r="BK370" i="20"/>
  <c r="BJ370" i="20"/>
  <c r="BI370" i="20"/>
  <c r="BH370" i="20"/>
  <c r="BG370" i="20"/>
  <c r="BF370" i="20"/>
  <c r="BE370" i="20"/>
  <c r="BD370" i="20"/>
  <c r="CB367" i="20"/>
  <c r="CA367" i="20"/>
  <c r="BZ367" i="20"/>
  <c r="BY367" i="20"/>
  <c r="BX367" i="20"/>
  <c r="BW367" i="20"/>
  <c r="BV367" i="20"/>
  <c r="BU367" i="20"/>
  <c r="BT367" i="20"/>
  <c r="BS367" i="20"/>
  <c r="BR367" i="20"/>
  <c r="BQ367" i="20"/>
  <c r="BP367" i="20"/>
  <c r="BO367" i="20"/>
  <c r="BN367" i="20"/>
  <c r="BM367" i="20"/>
  <c r="BL367" i="20"/>
  <c r="BK367" i="20"/>
  <c r="BJ367" i="20"/>
  <c r="BI367" i="20"/>
  <c r="BH367" i="20"/>
  <c r="BG367" i="20"/>
  <c r="BF367" i="20"/>
  <c r="BE367" i="20"/>
  <c r="BD367" i="20"/>
  <c r="CB366" i="20"/>
  <c r="CA366" i="20"/>
  <c r="BZ366" i="20"/>
  <c r="BY366" i="20"/>
  <c r="BX366" i="20"/>
  <c r="BW366" i="20"/>
  <c r="BV366" i="20"/>
  <c r="BU366" i="20"/>
  <c r="BT366" i="20"/>
  <c r="BS366" i="20"/>
  <c r="BR366" i="20"/>
  <c r="BQ366" i="20"/>
  <c r="BP366" i="20"/>
  <c r="BO366" i="20"/>
  <c r="BN366" i="20"/>
  <c r="BM366" i="20"/>
  <c r="BL366" i="20"/>
  <c r="BK366" i="20"/>
  <c r="BJ366" i="20"/>
  <c r="BI366" i="20"/>
  <c r="BH366" i="20"/>
  <c r="BG366" i="20"/>
  <c r="BF366" i="20"/>
  <c r="BE366" i="20"/>
  <c r="BD366" i="20"/>
  <c r="CB365" i="20"/>
  <c r="CA365" i="20"/>
  <c r="BZ365" i="20"/>
  <c r="BY365" i="20"/>
  <c r="BX365" i="20"/>
  <c r="BW365" i="20"/>
  <c r="BV365" i="20"/>
  <c r="BU365" i="20"/>
  <c r="BT365" i="20"/>
  <c r="BS365" i="20"/>
  <c r="BR365" i="20"/>
  <c r="BQ365" i="20"/>
  <c r="BP365" i="20"/>
  <c r="BO365" i="20"/>
  <c r="BN365" i="20"/>
  <c r="BM365" i="20"/>
  <c r="BL365" i="20"/>
  <c r="BK365" i="20"/>
  <c r="BJ365" i="20"/>
  <c r="BI365" i="20"/>
  <c r="BH365" i="20"/>
  <c r="BG365" i="20"/>
  <c r="BF365" i="20"/>
  <c r="BE365" i="20"/>
  <c r="BD365" i="20"/>
  <c r="CB362" i="20"/>
  <c r="CA362" i="20"/>
  <c r="BZ362" i="20"/>
  <c r="BY362" i="20"/>
  <c r="BX362" i="20"/>
  <c r="BW362" i="20"/>
  <c r="BV362" i="20"/>
  <c r="BU362" i="20"/>
  <c r="BT362" i="20"/>
  <c r="BS362" i="20"/>
  <c r="BR362" i="20"/>
  <c r="BQ362" i="20"/>
  <c r="BP362" i="20"/>
  <c r="BO362" i="20"/>
  <c r="BN362" i="20"/>
  <c r="BM362" i="20"/>
  <c r="BL362" i="20"/>
  <c r="BK362" i="20"/>
  <c r="BJ362" i="20"/>
  <c r="BI362" i="20"/>
  <c r="BH362" i="20"/>
  <c r="BG362" i="20"/>
  <c r="BF362" i="20"/>
  <c r="BE362" i="20"/>
  <c r="BD362" i="20"/>
  <c r="CB361" i="20"/>
  <c r="CA361" i="20"/>
  <c r="BZ361" i="20"/>
  <c r="BY361" i="20"/>
  <c r="BX361" i="20"/>
  <c r="BW361" i="20"/>
  <c r="BV361" i="20"/>
  <c r="BU361" i="20"/>
  <c r="BT361" i="20"/>
  <c r="BS361" i="20"/>
  <c r="BR361" i="20"/>
  <c r="BQ361" i="20"/>
  <c r="BP361" i="20"/>
  <c r="BO361" i="20"/>
  <c r="BN361" i="20"/>
  <c r="BM361" i="20"/>
  <c r="BL361" i="20"/>
  <c r="BK361" i="20"/>
  <c r="BJ361" i="20"/>
  <c r="BI361" i="20"/>
  <c r="BH361" i="20"/>
  <c r="BG361" i="20"/>
  <c r="BF361" i="20"/>
  <c r="BE361" i="20"/>
  <c r="BD361" i="20"/>
  <c r="CB360" i="20"/>
  <c r="CA360" i="20"/>
  <c r="BZ360" i="20"/>
  <c r="BY360" i="20"/>
  <c r="BX360" i="20"/>
  <c r="BW360" i="20"/>
  <c r="BV360" i="20"/>
  <c r="BU360" i="20"/>
  <c r="BT360" i="20"/>
  <c r="BS360" i="20"/>
  <c r="BR360" i="20"/>
  <c r="BQ360" i="20"/>
  <c r="BP360" i="20"/>
  <c r="BO360" i="20"/>
  <c r="BN360" i="20"/>
  <c r="BM360" i="20"/>
  <c r="BL360" i="20"/>
  <c r="BK360" i="20"/>
  <c r="BJ360" i="20"/>
  <c r="BI360" i="20"/>
  <c r="BH360" i="20"/>
  <c r="BG360" i="20"/>
  <c r="BF360" i="20"/>
  <c r="BE360" i="20"/>
  <c r="BD360" i="20"/>
  <c r="CB357" i="20"/>
  <c r="CA357" i="20"/>
  <c r="BZ357" i="20"/>
  <c r="BY357" i="20"/>
  <c r="BX357" i="20"/>
  <c r="BW357" i="20"/>
  <c r="BV357" i="20"/>
  <c r="BU357" i="20"/>
  <c r="BT357" i="20"/>
  <c r="BS357" i="20"/>
  <c r="BR357" i="20"/>
  <c r="BQ357" i="20"/>
  <c r="BP357" i="20"/>
  <c r="BO357" i="20"/>
  <c r="BN357" i="20"/>
  <c r="BM357" i="20"/>
  <c r="BL357" i="20"/>
  <c r="BK357" i="20"/>
  <c r="BJ357" i="20"/>
  <c r="BI357" i="20"/>
  <c r="BH357" i="20"/>
  <c r="BG357" i="20"/>
  <c r="BF357" i="20"/>
  <c r="BE357" i="20"/>
  <c r="BD357" i="20"/>
  <c r="CB356" i="20"/>
  <c r="CA356" i="20"/>
  <c r="BZ356" i="20"/>
  <c r="BY356" i="20"/>
  <c r="BX356" i="20"/>
  <c r="BW356" i="20"/>
  <c r="BV356" i="20"/>
  <c r="BU356" i="20"/>
  <c r="BT356" i="20"/>
  <c r="BS356" i="20"/>
  <c r="BR356" i="20"/>
  <c r="BQ356" i="20"/>
  <c r="BP356" i="20"/>
  <c r="BO356" i="20"/>
  <c r="BN356" i="20"/>
  <c r="BM356" i="20"/>
  <c r="BL356" i="20"/>
  <c r="BK356" i="20"/>
  <c r="BJ356" i="20"/>
  <c r="BI356" i="20"/>
  <c r="BH356" i="20"/>
  <c r="BG356" i="20"/>
  <c r="BF356" i="20"/>
  <c r="BE356" i="20"/>
  <c r="BD356" i="20"/>
  <c r="CB355" i="20"/>
  <c r="CA355" i="20"/>
  <c r="BZ355" i="20"/>
  <c r="BY355" i="20"/>
  <c r="BX355" i="20"/>
  <c r="BW355" i="20"/>
  <c r="BV355" i="20"/>
  <c r="BU355" i="20"/>
  <c r="BT355" i="20"/>
  <c r="BS355" i="20"/>
  <c r="BR355" i="20"/>
  <c r="BQ355" i="20"/>
  <c r="BP355" i="20"/>
  <c r="BO355" i="20"/>
  <c r="BN355" i="20"/>
  <c r="BM355" i="20"/>
  <c r="BL355" i="20"/>
  <c r="BK355" i="20"/>
  <c r="BJ355" i="20"/>
  <c r="BI355" i="20"/>
  <c r="BH355" i="20"/>
  <c r="BG355" i="20"/>
  <c r="BF355" i="20"/>
  <c r="BE355" i="20"/>
  <c r="BD355" i="20"/>
  <c r="CB352" i="20"/>
  <c r="CA352" i="20"/>
  <c r="BZ352" i="20"/>
  <c r="BY352" i="20"/>
  <c r="BX352" i="20"/>
  <c r="BW352" i="20"/>
  <c r="BV352" i="20"/>
  <c r="BU352" i="20"/>
  <c r="BT352" i="20"/>
  <c r="BS352" i="20"/>
  <c r="BR352" i="20"/>
  <c r="BQ352" i="20"/>
  <c r="BP352" i="20"/>
  <c r="BO352" i="20"/>
  <c r="BN352" i="20"/>
  <c r="BM352" i="20"/>
  <c r="BL352" i="20"/>
  <c r="BK352" i="20"/>
  <c r="BJ352" i="20"/>
  <c r="BI352" i="20"/>
  <c r="BH352" i="20"/>
  <c r="BG352" i="20"/>
  <c r="BF352" i="20"/>
  <c r="BE352" i="20"/>
  <c r="BD352" i="20"/>
  <c r="CB351" i="20"/>
  <c r="CA351" i="20"/>
  <c r="BZ351" i="20"/>
  <c r="BY351" i="20"/>
  <c r="BX351" i="20"/>
  <c r="BW351" i="20"/>
  <c r="BV351" i="20"/>
  <c r="BU351" i="20"/>
  <c r="BT351" i="20"/>
  <c r="BS351" i="20"/>
  <c r="BR351" i="20"/>
  <c r="BQ351" i="20"/>
  <c r="BP351" i="20"/>
  <c r="BO351" i="20"/>
  <c r="BN351" i="20"/>
  <c r="BM351" i="20"/>
  <c r="BL351" i="20"/>
  <c r="BK351" i="20"/>
  <c r="BJ351" i="20"/>
  <c r="BI351" i="20"/>
  <c r="BH351" i="20"/>
  <c r="BG351" i="20"/>
  <c r="BF351" i="20"/>
  <c r="BE351" i="20"/>
  <c r="BD351" i="20"/>
  <c r="CB350" i="20"/>
  <c r="CA350" i="20"/>
  <c r="BZ350" i="20"/>
  <c r="BY350" i="20"/>
  <c r="BX350" i="20"/>
  <c r="BW350" i="20"/>
  <c r="BV350" i="20"/>
  <c r="BU350" i="20"/>
  <c r="BT350" i="20"/>
  <c r="BS350" i="20"/>
  <c r="BR350" i="20"/>
  <c r="BQ350" i="20"/>
  <c r="BP350" i="20"/>
  <c r="BO350" i="20"/>
  <c r="BN350" i="20"/>
  <c r="BM350" i="20"/>
  <c r="BL350" i="20"/>
  <c r="BK350" i="20"/>
  <c r="BJ350" i="20"/>
  <c r="BI350" i="20"/>
  <c r="BH350" i="20"/>
  <c r="BG350" i="20"/>
  <c r="BF350" i="20"/>
  <c r="BE350" i="20"/>
  <c r="BD350" i="20"/>
  <c r="CB347" i="20"/>
  <c r="CA347" i="20"/>
  <c r="BZ347" i="20"/>
  <c r="BY347" i="20"/>
  <c r="BX347" i="20"/>
  <c r="BW347" i="20"/>
  <c r="BV347" i="20"/>
  <c r="BU347" i="20"/>
  <c r="BT347" i="20"/>
  <c r="BS347" i="20"/>
  <c r="BR347" i="20"/>
  <c r="BQ347" i="20"/>
  <c r="BP347" i="20"/>
  <c r="BO347" i="20"/>
  <c r="BN347" i="20"/>
  <c r="BM347" i="20"/>
  <c r="BL347" i="20"/>
  <c r="BK347" i="20"/>
  <c r="BJ347" i="20"/>
  <c r="BI347" i="20"/>
  <c r="BH347" i="20"/>
  <c r="BG347" i="20"/>
  <c r="BF347" i="20"/>
  <c r="BE347" i="20"/>
  <c r="BD347" i="20"/>
  <c r="CB346" i="20"/>
  <c r="CA346" i="20"/>
  <c r="BZ346" i="20"/>
  <c r="BY346" i="20"/>
  <c r="BX346" i="20"/>
  <c r="BW346" i="20"/>
  <c r="BV346" i="20"/>
  <c r="BU346" i="20"/>
  <c r="BT346" i="20"/>
  <c r="BS346" i="20"/>
  <c r="BR346" i="20"/>
  <c r="BQ346" i="20"/>
  <c r="BP346" i="20"/>
  <c r="BO346" i="20"/>
  <c r="BN346" i="20"/>
  <c r="BM346" i="20"/>
  <c r="BL346" i="20"/>
  <c r="BK346" i="20"/>
  <c r="BJ346" i="20"/>
  <c r="BI346" i="20"/>
  <c r="BH346" i="20"/>
  <c r="BG346" i="20"/>
  <c r="BF346" i="20"/>
  <c r="BE346" i="20"/>
  <c r="BD346" i="20"/>
  <c r="CB345" i="20"/>
  <c r="CA345" i="20"/>
  <c r="BZ345" i="20"/>
  <c r="BY345" i="20"/>
  <c r="BX345" i="20"/>
  <c r="BW345" i="20"/>
  <c r="BV345" i="20"/>
  <c r="BU345" i="20"/>
  <c r="BT345" i="20"/>
  <c r="BS345" i="20"/>
  <c r="BR345" i="20"/>
  <c r="BQ345" i="20"/>
  <c r="BP345" i="20"/>
  <c r="BO345" i="20"/>
  <c r="BN345" i="20"/>
  <c r="BM345" i="20"/>
  <c r="BL345" i="20"/>
  <c r="BK345" i="20"/>
  <c r="BJ345" i="20"/>
  <c r="BI345" i="20"/>
  <c r="BH345" i="20"/>
  <c r="BG345" i="20"/>
  <c r="BF345" i="20"/>
  <c r="BE345" i="20"/>
  <c r="BD345" i="20"/>
  <c r="CB342" i="20"/>
  <c r="CA342" i="20"/>
  <c r="BZ342" i="20"/>
  <c r="BY342" i="20"/>
  <c r="BX342" i="20"/>
  <c r="BW342" i="20"/>
  <c r="BV342" i="20"/>
  <c r="BU342" i="20"/>
  <c r="BT342" i="20"/>
  <c r="BS342" i="20"/>
  <c r="BR342" i="20"/>
  <c r="BQ342" i="20"/>
  <c r="BP342" i="20"/>
  <c r="BO342" i="20"/>
  <c r="BN342" i="20"/>
  <c r="BM342" i="20"/>
  <c r="BL342" i="20"/>
  <c r="BK342" i="20"/>
  <c r="BJ342" i="20"/>
  <c r="BI342" i="20"/>
  <c r="BH342" i="20"/>
  <c r="BG342" i="20"/>
  <c r="BF342" i="20"/>
  <c r="BE342" i="20"/>
  <c r="BD342" i="20"/>
  <c r="CB341" i="20"/>
  <c r="CA341" i="20"/>
  <c r="BZ341" i="20"/>
  <c r="BY341" i="20"/>
  <c r="BX341" i="20"/>
  <c r="BW341" i="20"/>
  <c r="BV341" i="20"/>
  <c r="BU341" i="20"/>
  <c r="BT341" i="20"/>
  <c r="BS341" i="20"/>
  <c r="BR341" i="20"/>
  <c r="BQ341" i="20"/>
  <c r="BP341" i="20"/>
  <c r="BO341" i="20"/>
  <c r="BN341" i="20"/>
  <c r="BM341" i="20"/>
  <c r="BL341" i="20"/>
  <c r="BK341" i="20"/>
  <c r="BJ341" i="20"/>
  <c r="BI341" i="20"/>
  <c r="BH341" i="20"/>
  <c r="BG341" i="20"/>
  <c r="BF341" i="20"/>
  <c r="BE341" i="20"/>
  <c r="BD341" i="20"/>
  <c r="CB340" i="20"/>
  <c r="CA340" i="20"/>
  <c r="BZ340" i="20"/>
  <c r="BY340" i="20"/>
  <c r="BX340" i="20"/>
  <c r="BW340" i="20"/>
  <c r="BV340" i="20"/>
  <c r="BU340" i="20"/>
  <c r="BT340" i="20"/>
  <c r="BS340" i="20"/>
  <c r="BR340" i="20"/>
  <c r="BQ340" i="20"/>
  <c r="BP340" i="20"/>
  <c r="BO340" i="20"/>
  <c r="BN340" i="20"/>
  <c r="BM340" i="20"/>
  <c r="BL340" i="20"/>
  <c r="BK340" i="20"/>
  <c r="BJ340" i="20"/>
  <c r="BI340" i="20"/>
  <c r="BH340" i="20"/>
  <c r="BG340" i="20"/>
  <c r="BF340" i="20"/>
  <c r="BE340" i="20"/>
  <c r="BD340" i="20"/>
  <c r="BC338" i="20"/>
  <c r="BB338" i="20"/>
  <c r="BA338" i="20"/>
  <c r="AZ338" i="20"/>
  <c r="AY338" i="20"/>
  <c r="AX338" i="20"/>
  <c r="AW338" i="20"/>
  <c r="AV338" i="20"/>
  <c r="AU338" i="20"/>
  <c r="AT338" i="20"/>
  <c r="AS338" i="20"/>
  <c r="AR338" i="20"/>
  <c r="AQ338" i="20"/>
  <c r="AP338" i="20"/>
  <c r="AO338" i="20"/>
  <c r="AN338" i="20"/>
  <c r="AM338" i="20"/>
  <c r="AL338" i="20"/>
  <c r="AK338" i="20"/>
  <c r="AJ338" i="20"/>
  <c r="AI338" i="20"/>
  <c r="AH338" i="20"/>
  <c r="AG338" i="20"/>
  <c r="AF338" i="20"/>
  <c r="AE338" i="20"/>
  <c r="AD338" i="20"/>
  <c r="AC338" i="20"/>
  <c r="AB338" i="20"/>
  <c r="AA338" i="20"/>
  <c r="Z338" i="20"/>
  <c r="Y338" i="20"/>
  <c r="X338" i="20"/>
  <c r="W338" i="20"/>
  <c r="V338" i="20"/>
  <c r="U338" i="20"/>
  <c r="BC337" i="20"/>
  <c r="BB337" i="20"/>
  <c r="BA337" i="20"/>
  <c r="AZ337" i="20"/>
  <c r="AY337" i="20"/>
  <c r="AX337" i="20"/>
  <c r="AW337" i="20"/>
  <c r="AV337" i="20"/>
  <c r="AU337" i="20"/>
  <c r="AT337" i="20"/>
  <c r="AS337" i="20"/>
  <c r="AR337" i="20"/>
  <c r="AQ337" i="20"/>
  <c r="AP337" i="20"/>
  <c r="AO337" i="20"/>
  <c r="AN337" i="20"/>
  <c r="AM337" i="20"/>
  <c r="AL337" i="20"/>
  <c r="AK337" i="20"/>
  <c r="AJ337" i="20"/>
  <c r="AI337" i="20"/>
  <c r="AH337" i="20"/>
  <c r="AG337" i="20"/>
  <c r="AF337" i="20"/>
  <c r="AE337" i="20"/>
  <c r="AD337" i="20"/>
  <c r="AC337" i="20"/>
  <c r="AB337" i="20"/>
  <c r="AA337" i="20"/>
  <c r="Z337" i="20"/>
  <c r="Y337" i="20"/>
  <c r="X337" i="20"/>
  <c r="W337" i="20"/>
  <c r="V337" i="20"/>
  <c r="U337" i="20"/>
  <c r="BC336" i="20"/>
  <c r="BB336" i="20"/>
  <c r="BA336" i="20"/>
  <c r="AZ336" i="20"/>
  <c r="AY336" i="20"/>
  <c r="AX336" i="20"/>
  <c r="AW336" i="20"/>
  <c r="AV336" i="20"/>
  <c r="AU336" i="20"/>
  <c r="AT336" i="20"/>
  <c r="AS336" i="20"/>
  <c r="AR336" i="20"/>
  <c r="AQ336" i="20"/>
  <c r="AP336" i="20"/>
  <c r="AO336" i="20"/>
  <c r="AN336" i="20"/>
  <c r="AM336" i="20"/>
  <c r="AL336" i="20"/>
  <c r="AK336" i="20"/>
  <c r="AJ336" i="20"/>
  <c r="AI336" i="20"/>
  <c r="AH336" i="20"/>
  <c r="AG336" i="20"/>
  <c r="AF336" i="20"/>
  <c r="AE336" i="20"/>
  <c r="AD336" i="20"/>
  <c r="AC336" i="20"/>
  <c r="AB336" i="20"/>
  <c r="AA336" i="20"/>
  <c r="Z336" i="20"/>
  <c r="Y336" i="20"/>
  <c r="X336" i="20"/>
  <c r="W336" i="20"/>
  <c r="V336" i="20"/>
  <c r="U336" i="20"/>
  <c r="BC335" i="20"/>
  <c r="BB335" i="20"/>
  <c r="BA335" i="20"/>
  <c r="AZ335" i="20"/>
  <c r="AY335" i="20"/>
  <c r="AX335" i="20"/>
  <c r="AW335" i="20"/>
  <c r="AV335" i="20"/>
  <c r="AU335" i="20"/>
  <c r="AT335" i="20"/>
  <c r="AS335" i="20"/>
  <c r="AR335" i="20"/>
  <c r="AQ335" i="20"/>
  <c r="AP335" i="20"/>
  <c r="AO335" i="20"/>
  <c r="AN335" i="20"/>
  <c r="AM335" i="20"/>
  <c r="AL335" i="20"/>
  <c r="AK335" i="20"/>
  <c r="AJ335" i="20"/>
  <c r="AI335" i="20"/>
  <c r="AH335" i="20"/>
  <c r="AF335" i="20"/>
  <c r="AE335" i="20"/>
  <c r="AD335" i="20"/>
  <c r="AC335" i="20"/>
  <c r="AB335" i="20"/>
  <c r="AA335" i="20"/>
  <c r="Z335" i="20"/>
  <c r="Y335" i="20"/>
  <c r="X335" i="20"/>
  <c r="W335" i="20"/>
  <c r="V335" i="20"/>
  <c r="U335" i="20"/>
  <c r="AG335" i="20" s="1"/>
  <c r="BC334" i="20"/>
  <c r="BB334" i="20"/>
  <c r="BA334" i="20"/>
  <c r="AZ334" i="20"/>
  <c r="AY334" i="20"/>
  <c r="AX334" i="20"/>
  <c r="AW334" i="20"/>
  <c r="AV334" i="20"/>
  <c r="AU334" i="20"/>
  <c r="AT334" i="20"/>
  <c r="AS334" i="20"/>
  <c r="AR334" i="20"/>
  <c r="AQ334" i="20"/>
  <c r="AP334" i="20"/>
  <c r="AO334" i="20"/>
  <c r="AN334" i="20"/>
  <c r="AM334" i="20"/>
  <c r="AL334" i="20"/>
  <c r="AK334" i="20"/>
  <c r="AJ334" i="20"/>
  <c r="AI334" i="20"/>
  <c r="AG334" i="20"/>
  <c r="AF334" i="20"/>
  <c r="AE334" i="20"/>
  <c r="AD334" i="20"/>
  <c r="AC334" i="20"/>
  <c r="AB334" i="20"/>
  <c r="AA334" i="20"/>
  <c r="Z334" i="20"/>
  <c r="Y334" i="20"/>
  <c r="X334" i="20"/>
  <c r="W334" i="20"/>
  <c r="V334" i="20"/>
  <c r="U334" i="20"/>
  <c r="AH334" i="20" s="1"/>
  <c r="BC333" i="20"/>
  <c r="BB333" i="20"/>
  <c r="BA333" i="20"/>
  <c r="AZ333" i="20"/>
  <c r="AY333" i="20"/>
  <c r="AX333" i="20"/>
  <c r="AW333" i="20"/>
  <c r="AV333" i="20"/>
  <c r="AU333" i="20"/>
  <c r="AT333" i="20"/>
  <c r="AS333" i="20"/>
  <c r="AR333" i="20"/>
  <c r="AQ333" i="20"/>
  <c r="AP333" i="20"/>
  <c r="AO333" i="20"/>
  <c r="AN333" i="20"/>
  <c r="AM333" i="20"/>
  <c r="AL333" i="20"/>
  <c r="AK333" i="20"/>
  <c r="AJ333" i="20"/>
  <c r="AI333" i="20"/>
  <c r="AH333" i="20"/>
  <c r="AG333" i="20"/>
  <c r="AF333" i="20"/>
  <c r="AE333" i="20"/>
  <c r="AD333" i="20"/>
  <c r="AC333" i="20"/>
  <c r="AB333" i="20"/>
  <c r="AA333" i="20"/>
  <c r="Z333" i="20"/>
  <c r="Y333" i="20"/>
  <c r="X333" i="20"/>
  <c r="W333" i="20"/>
  <c r="V333" i="20"/>
  <c r="U333" i="20"/>
  <c r="BC332" i="20"/>
  <c r="BB332" i="20"/>
  <c r="BA332" i="20"/>
  <c r="AZ332" i="20"/>
  <c r="AY332" i="20"/>
  <c r="AX332" i="20"/>
  <c r="AW332" i="20"/>
  <c r="AV332" i="20"/>
  <c r="AU332" i="20"/>
  <c r="AT332" i="20"/>
  <c r="AS332" i="20"/>
  <c r="AR332" i="20"/>
  <c r="AQ332" i="20"/>
  <c r="AP332" i="20"/>
  <c r="AO332" i="20"/>
  <c r="AN332" i="20"/>
  <c r="AM332" i="20"/>
  <c r="AL332" i="20"/>
  <c r="AK332" i="20"/>
  <c r="AJ332" i="20"/>
  <c r="AI332" i="20"/>
  <c r="AH332" i="20"/>
  <c r="AG332" i="20"/>
  <c r="AF332" i="20"/>
  <c r="AE332" i="20"/>
  <c r="AD332" i="20"/>
  <c r="AC332" i="20"/>
  <c r="AB332" i="20"/>
  <c r="AA332" i="20"/>
  <c r="Z332" i="20"/>
  <c r="Y332" i="20"/>
  <c r="X332" i="20"/>
  <c r="W332" i="20"/>
  <c r="V332" i="20"/>
  <c r="U332" i="20"/>
  <c r="BC331" i="20"/>
  <c r="BB331" i="20"/>
  <c r="BA331" i="20"/>
  <c r="AZ331" i="20"/>
  <c r="AY331" i="20"/>
  <c r="AX331" i="20"/>
  <c r="AW331" i="20"/>
  <c r="AV331" i="20"/>
  <c r="AU331" i="20"/>
  <c r="AT331" i="20"/>
  <c r="AS331" i="20"/>
  <c r="AR331" i="20"/>
  <c r="AQ331" i="20"/>
  <c r="AP331" i="20"/>
  <c r="AO331" i="20"/>
  <c r="AN331" i="20"/>
  <c r="AM331" i="20"/>
  <c r="AL331" i="20"/>
  <c r="AK331" i="20"/>
  <c r="AJ331" i="20"/>
  <c r="AI331" i="20"/>
  <c r="AH331" i="20"/>
  <c r="AG331" i="20"/>
  <c r="AF331" i="20"/>
  <c r="AE331" i="20"/>
  <c r="AD331" i="20"/>
  <c r="AC331" i="20"/>
  <c r="AB331" i="20"/>
  <c r="AA331" i="20"/>
  <c r="Z331" i="20"/>
  <c r="Y331" i="20"/>
  <c r="X331" i="20"/>
  <c r="W331" i="20"/>
  <c r="V331" i="20"/>
  <c r="U331" i="20"/>
  <c r="BC330" i="20"/>
  <c r="BB330" i="20"/>
  <c r="BA330" i="20"/>
  <c r="AZ330" i="20"/>
  <c r="AY330" i="20"/>
  <c r="AX330" i="20"/>
  <c r="AW330" i="20"/>
  <c r="AV330" i="20"/>
  <c r="AU330" i="20"/>
  <c r="AT330" i="20"/>
  <c r="AS330" i="20"/>
  <c r="AR330" i="20"/>
  <c r="AQ330" i="20"/>
  <c r="AP330" i="20"/>
  <c r="AO330" i="20"/>
  <c r="AN330" i="20"/>
  <c r="AM330" i="20"/>
  <c r="AL330" i="20"/>
  <c r="AK330" i="20"/>
  <c r="AJ330" i="20"/>
  <c r="AI330" i="20"/>
  <c r="AH330" i="20"/>
  <c r="AG330" i="20"/>
  <c r="AF330" i="20"/>
  <c r="AE330" i="20"/>
  <c r="AD330" i="20"/>
  <c r="AC330" i="20"/>
  <c r="AB330" i="20"/>
  <c r="AA330" i="20"/>
  <c r="Z330" i="20"/>
  <c r="Y330" i="20"/>
  <c r="X330" i="20"/>
  <c r="W330" i="20"/>
  <c r="V330" i="20"/>
  <c r="U330" i="20"/>
  <c r="BC329" i="20"/>
  <c r="BB329" i="20"/>
  <c r="BA329" i="20"/>
  <c r="AZ329" i="20"/>
  <c r="AY329" i="20"/>
  <c r="AX329" i="20"/>
  <c r="AW329" i="20"/>
  <c r="AV329" i="20"/>
  <c r="AU329" i="20"/>
  <c r="AT329" i="20"/>
  <c r="AS329" i="20"/>
  <c r="AR329" i="20"/>
  <c r="AQ329" i="20"/>
  <c r="AP329" i="20"/>
  <c r="AO329" i="20"/>
  <c r="AN329" i="20"/>
  <c r="AM329" i="20"/>
  <c r="AL329" i="20"/>
  <c r="AK329" i="20"/>
  <c r="AJ329" i="20"/>
  <c r="AI329" i="20"/>
  <c r="AH329" i="20"/>
  <c r="AG329" i="20"/>
  <c r="AF329" i="20"/>
  <c r="AE329" i="20"/>
  <c r="AD329" i="20"/>
  <c r="AC329" i="20"/>
  <c r="AB329" i="20"/>
  <c r="AA329" i="20"/>
  <c r="Z329" i="20"/>
  <c r="Y329" i="20"/>
  <c r="X329" i="20"/>
  <c r="W329" i="20"/>
  <c r="V329" i="20"/>
  <c r="U329" i="20"/>
  <c r="BC328" i="20"/>
  <c r="BB328" i="20"/>
  <c r="BA328" i="20"/>
  <c r="AZ328" i="20"/>
  <c r="AY328" i="20"/>
  <c r="AX328" i="20"/>
  <c r="AW328" i="20"/>
  <c r="AV328" i="20"/>
  <c r="AU328" i="20"/>
  <c r="AT328" i="20"/>
  <c r="AS328" i="20"/>
  <c r="AR328" i="20"/>
  <c r="AQ328" i="20"/>
  <c r="AP328" i="20"/>
  <c r="AO328" i="20"/>
  <c r="AN328" i="20"/>
  <c r="AM328" i="20"/>
  <c r="AL328" i="20"/>
  <c r="AK328" i="20"/>
  <c r="AJ328" i="20"/>
  <c r="AI328" i="20"/>
  <c r="AH328" i="20"/>
  <c r="AG328" i="20"/>
  <c r="AF328" i="20"/>
  <c r="AE328" i="20"/>
  <c r="AD328" i="20"/>
  <c r="AC328" i="20"/>
  <c r="AB328" i="20"/>
  <c r="AA328" i="20"/>
  <c r="Z328" i="20"/>
  <c r="Y328" i="20"/>
  <c r="X328" i="20"/>
  <c r="W328" i="20"/>
  <c r="V328" i="20"/>
  <c r="BC327" i="20"/>
  <c r="BB327" i="20"/>
  <c r="BA327" i="20"/>
  <c r="AZ327" i="20"/>
  <c r="AY327" i="20"/>
  <c r="AX327" i="20"/>
  <c r="AW327" i="20"/>
  <c r="AV327" i="20"/>
  <c r="AU327" i="20"/>
  <c r="AT327" i="20"/>
  <c r="AS327" i="20"/>
  <c r="AR327" i="20"/>
  <c r="AQ327" i="20"/>
  <c r="AP327" i="20"/>
  <c r="AO327" i="20"/>
  <c r="AN327" i="20"/>
  <c r="AM327" i="20"/>
  <c r="AL327" i="20"/>
  <c r="AK327" i="20"/>
  <c r="AJ327" i="20"/>
  <c r="AI327" i="20"/>
  <c r="AH327" i="20"/>
  <c r="AG327" i="20"/>
  <c r="AF327" i="20"/>
  <c r="AE327" i="20"/>
  <c r="AD327" i="20"/>
  <c r="AC327" i="20"/>
  <c r="AB327" i="20"/>
  <c r="AA327" i="20"/>
  <c r="Z327" i="20"/>
  <c r="Y327" i="20"/>
  <c r="X327" i="20"/>
  <c r="W327" i="20"/>
  <c r="V327" i="20"/>
  <c r="U327" i="20"/>
  <c r="BC326" i="20"/>
  <c r="BB326" i="20"/>
  <c r="BA326" i="20"/>
  <c r="AZ326" i="20"/>
  <c r="AY326" i="20"/>
  <c r="AX326" i="20"/>
  <c r="AW326" i="20"/>
  <c r="AV326" i="20"/>
  <c r="AU326" i="20"/>
  <c r="AT326" i="20"/>
  <c r="AS326" i="20"/>
  <c r="AR326" i="20"/>
  <c r="AQ326" i="20"/>
  <c r="AP326" i="20"/>
  <c r="AO326" i="20"/>
  <c r="AN326" i="20"/>
  <c r="AM326" i="20"/>
  <c r="AL326" i="20"/>
  <c r="AK326" i="20"/>
  <c r="AJ326" i="20"/>
  <c r="AI326" i="20"/>
  <c r="AH326" i="20"/>
  <c r="AG326" i="20"/>
  <c r="AF326" i="20"/>
  <c r="AE326" i="20"/>
  <c r="AD326" i="20"/>
  <c r="AC326" i="20"/>
  <c r="AB326" i="20"/>
  <c r="AA326" i="20"/>
  <c r="Z326" i="20"/>
  <c r="Y326" i="20"/>
  <c r="X326" i="20"/>
  <c r="W326" i="20"/>
  <c r="V326" i="20"/>
  <c r="U326" i="20"/>
  <c r="BC325" i="20"/>
  <c r="BB325" i="20"/>
  <c r="BA325" i="20"/>
  <c r="AZ325" i="20"/>
  <c r="AY325" i="20"/>
  <c r="AX325" i="20"/>
  <c r="AW325" i="20"/>
  <c r="AV325" i="20"/>
  <c r="AU325" i="20"/>
  <c r="AT325" i="20"/>
  <c r="AS325" i="20"/>
  <c r="AR325" i="20"/>
  <c r="AQ325" i="20"/>
  <c r="AP325" i="20"/>
  <c r="AO325" i="20"/>
  <c r="AN325" i="20"/>
  <c r="AM325" i="20"/>
  <c r="AL325" i="20"/>
  <c r="AK325" i="20"/>
  <c r="AJ325" i="20"/>
  <c r="AI325" i="20"/>
  <c r="AH325" i="20"/>
  <c r="AG325" i="20"/>
  <c r="AF325" i="20"/>
  <c r="AE325" i="20"/>
  <c r="AD325" i="20"/>
  <c r="AC325" i="20"/>
  <c r="AB325" i="20"/>
  <c r="AA325" i="20"/>
  <c r="Z325" i="20"/>
  <c r="Y325" i="20"/>
  <c r="X325" i="20"/>
  <c r="W325" i="20"/>
  <c r="V325" i="20"/>
  <c r="U325" i="20"/>
  <c r="BC322" i="20"/>
  <c r="BB322" i="20"/>
  <c r="BA322" i="20"/>
  <c r="AZ322" i="20"/>
  <c r="AY322" i="20"/>
  <c r="AX322" i="20"/>
  <c r="AW322" i="20"/>
  <c r="AV322" i="20"/>
  <c r="AU322" i="20"/>
  <c r="AT322" i="20"/>
  <c r="AS322" i="20"/>
  <c r="AR322" i="20"/>
  <c r="AQ322" i="20"/>
  <c r="AP322" i="20"/>
  <c r="AO322" i="20"/>
  <c r="AN322" i="20"/>
  <c r="AM322" i="20"/>
  <c r="AL322" i="20"/>
  <c r="AK322" i="20"/>
  <c r="AJ322" i="20"/>
  <c r="AI322" i="20"/>
  <c r="AH322" i="20"/>
  <c r="AG322" i="20"/>
  <c r="AF322" i="20"/>
  <c r="AE322" i="20"/>
  <c r="AD322" i="20"/>
  <c r="AC322" i="20"/>
  <c r="AB322" i="20"/>
  <c r="AA322" i="20"/>
  <c r="Z322" i="20"/>
  <c r="Y322" i="20"/>
  <c r="X322" i="20"/>
  <c r="W322" i="20"/>
  <c r="V322" i="20"/>
  <c r="U322" i="20"/>
  <c r="S322" i="20"/>
  <c r="R322" i="20"/>
  <c r="Q322" i="20"/>
  <c r="P322" i="20"/>
  <c r="N322" i="20"/>
  <c r="M322" i="20"/>
  <c r="L322" i="20"/>
  <c r="K322" i="20"/>
  <c r="J322" i="20"/>
  <c r="BC321" i="20"/>
  <c r="BB321" i="20"/>
  <c r="BA321" i="20"/>
  <c r="AZ321" i="20"/>
  <c r="AY321" i="20"/>
  <c r="AX321" i="20"/>
  <c r="AW321" i="20"/>
  <c r="AV321" i="20"/>
  <c r="AU321" i="20"/>
  <c r="AT321" i="20"/>
  <c r="AS321" i="20"/>
  <c r="AR321" i="20"/>
  <c r="AQ321" i="20"/>
  <c r="AP321" i="20"/>
  <c r="AO321" i="20"/>
  <c r="AN321" i="20"/>
  <c r="AM321" i="20"/>
  <c r="AL321" i="20"/>
  <c r="AK321" i="20"/>
  <c r="AJ321" i="20"/>
  <c r="AI321" i="20"/>
  <c r="AH321" i="20"/>
  <c r="AG321" i="20"/>
  <c r="AF321" i="20"/>
  <c r="AE321" i="20"/>
  <c r="AD321" i="20"/>
  <c r="AC321" i="20"/>
  <c r="AB321" i="20"/>
  <c r="AA321" i="20"/>
  <c r="Z321" i="20"/>
  <c r="Y321" i="20"/>
  <c r="X321" i="20"/>
  <c r="W321" i="20"/>
  <c r="V321" i="20"/>
  <c r="U321" i="20"/>
  <c r="S321" i="20"/>
  <c r="R321" i="20"/>
  <c r="Q321" i="20"/>
  <c r="P321" i="20"/>
  <c r="N321" i="20"/>
  <c r="M321" i="20"/>
  <c r="L321" i="20"/>
  <c r="K321" i="20"/>
  <c r="J321" i="20"/>
  <c r="BC320" i="20"/>
  <c r="BB320" i="20"/>
  <c r="BA320" i="20"/>
  <c r="AZ320" i="20"/>
  <c r="AY320" i="20"/>
  <c r="AX320" i="20"/>
  <c r="AW320" i="20"/>
  <c r="AV320" i="20"/>
  <c r="AU320" i="20"/>
  <c r="AT320" i="20"/>
  <c r="AS320" i="20"/>
  <c r="AR320" i="20"/>
  <c r="AQ320" i="20"/>
  <c r="AP320" i="20"/>
  <c r="AO320" i="20"/>
  <c r="AN320" i="20"/>
  <c r="AM320" i="20"/>
  <c r="AL320" i="20"/>
  <c r="AK320" i="20"/>
  <c r="AJ320" i="20"/>
  <c r="AI320" i="20"/>
  <c r="AH320" i="20"/>
  <c r="AG320" i="20"/>
  <c r="AF320" i="20"/>
  <c r="AE320" i="20"/>
  <c r="AD320" i="20"/>
  <c r="AC320" i="20"/>
  <c r="AB320" i="20"/>
  <c r="AA320" i="20"/>
  <c r="Z320" i="20"/>
  <c r="Y320" i="20"/>
  <c r="X320" i="20"/>
  <c r="W320" i="20"/>
  <c r="V320" i="20"/>
  <c r="U320" i="20"/>
  <c r="S320" i="20"/>
  <c r="R320" i="20"/>
  <c r="Q320" i="20"/>
  <c r="P320" i="20"/>
  <c r="N320" i="20"/>
  <c r="M320" i="20"/>
  <c r="L320" i="20"/>
  <c r="K320" i="20"/>
  <c r="J320" i="20"/>
  <c r="BC319" i="20"/>
  <c r="BB319" i="20"/>
  <c r="BA319" i="20"/>
  <c r="AZ319" i="20"/>
  <c r="AY319" i="20"/>
  <c r="AX319" i="20"/>
  <c r="AW319" i="20"/>
  <c r="AV319" i="20"/>
  <c r="AU319" i="20"/>
  <c r="AT319" i="20"/>
  <c r="AS319" i="20"/>
  <c r="AR319" i="20"/>
  <c r="AQ319" i="20"/>
  <c r="AP319" i="20"/>
  <c r="AO319" i="20"/>
  <c r="AN319" i="20"/>
  <c r="AM319" i="20"/>
  <c r="AL319" i="20"/>
  <c r="AK319" i="20"/>
  <c r="AJ319" i="20"/>
  <c r="AI319" i="20"/>
  <c r="AH319" i="20"/>
  <c r="AG319" i="20"/>
  <c r="AF319" i="20"/>
  <c r="AE319" i="20"/>
  <c r="AD319" i="20"/>
  <c r="AC319" i="20"/>
  <c r="AB319" i="20"/>
  <c r="AA319" i="20"/>
  <c r="Z319" i="20"/>
  <c r="Y319" i="20"/>
  <c r="X319" i="20"/>
  <c r="W319" i="20"/>
  <c r="V319" i="20"/>
  <c r="U319" i="20"/>
  <c r="S319" i="20"/>
  <c r="R319" i="20"/>
  <c r="Q319" i="20"/>
  <c r="P319" i="20"/>
  <c r="N319" i="20"/>
  <c r="M319" i="20"/>
  <c r="L319" i="20"/>
  <c r="K319" i="20"/>
  <c r="J319" i="20"/>
  <c r="BC318" i="20"/>
  <c r="BB318" i="20"/>
  <c r="BA318" i="20"/>
  <c r="AZ318" i="20"/>
  <c r="AY318" i="20"/>
  <c r="AX318" i="20"/>
  <c r="AW318" i="20"/>
  <c r="AV318" i="20"/>
  <c r="AU318" i="20"/>
  <c r="AT318" i="20"/>
  <c r="AS318" i="20"/>
  <c r="AR318" i="20"/>
  <c r="AQ318" i="20"/>
  <c r="AP318" i="20"/>
  <c r="AO318" i="20"/>
  <c r="AN318" i="20"/>
  <c r="AM318" i="20"/>
  <c r="AL318" i="20"/>
  <c r="AK318" i="20"/>
  <c r="AJ318" i="20"/>
  <c r="AI318" i="20"/>
  <c r="AH318" i="20"/>
  <c r="AG318" i="20"/>
  <c r="AF318" i="20"/>
  <c r="AE318" i="20"/>
  <c r="AD318" i="20"/>
  <c r="AC318" i="20"/>
  <c r="AB318" i="20"/>
  <c r="AA318" i="20"/>
  <c r="Z318" i="20"/>
  <c r="Y318" i="20"/>
  <c r="X318" i="20"/>
  <c r="W318" i="20"/>
  <c r="V318" i="20"/>
  <c r="U318" i="20"/>
  <c r="S318" i="20"/>
  <c r="R318" i="20"/>
  <c r="Q318" i="20"/>
  <c r="P318" i="20"/>
  <c r="N318" i="20"/>
  <c r="M318" i="20"/>
  <c r="L318" i="20"/>
  <c r="K318" i="20"/>
  <c r="J318" i="20"/>
  <c r="T317" i="20"/>
  <c r="CG315" i="20"/>
  <c r="CH315" i="20" s="1"/>
  <c r="CE315" i="20"/>
  <c r="CF315" i="20" s="1"/>
  <c r="CC315" i="20"/>
  <c r="CD315" i="20" s="1"/>
  <c r="T315" i="20"/>
  <c r="CG314" i="20"/>
  <c r="CH314" i="20" s="1"/>
  <c r="CE314" i="20"/>
  <c r="CF314" i="20" s="1"/>
  <c r="CC314" i="20"/>
  <c r="CD314" i="20" s="1"/>
  <c r="T314" i="20"/>
  <c r="CG313" i="20"/>
  <c r="CH313" i="20" s="1"/>
  <c r="CE313" i="20"/>
  <c r="CF313" i="20" s="1"/>
  <c r="CC313" i="20"/>
  <c r="T313" i="20"/>
  <c r="T312" i="20"/>
  <c r="CG311" i="20"/>
  <c r="CH311" i="20" s="1"/>
  <c r="CE311" i="20"/>
  <c r="CF311" i="20" s="1"/>
  <c r="CC311" i="20"/>
  <c r="CD311" i="20" s="1"/>
  <c r="T311" i="20"/>
  <c r="CG310" i="20"/>
  <c r="CH310" i="20" s="1"/>
  <c r="CE310" i="20"/>
  <c r="CF310" i="20" s="1"/>
  <c r="CC310" i="20"/>
  <c r="T310" i="20"/>
  <c r="CG309" i="20"/>
  <c r="CH309" i="20" s="1"/>
  <c r="CE309" i="20"/>
  <c r="CF309" i="20" s="1"/>
  <c r="CC309" i="20"/>
  <c r="T309" i="20"/>
  <c r="T308" i="20"/>
  <c r="T307" i="20"/>
  <c r="T306" i="20"/>
  <c r="T305" i="20"/>
  <c r="T304" i="20"/>
  <c r="CG303" i="20"/>
  <c r="CH303" i="20" s="1"/>
  <c r="CE303" i="20"/>
  <c r="CF303" i="20" s="1"/>
  <c r="CC303" i="20"/>
  <c r="CD303" i="20" s="1"/>
  <c r="T303" i="20"/>
  <c r="T302" i="20"/>
  <c r="T301" i="20"/>
  <c r="T300" i="20"/>
  <c r="T299" i="20"/>
  <c r="T298" i="20"/>
  <c r="T297" i="20"/>
  <c r="T296" i="20"/>
  <c r="T295" i="20"/>
  <c r="T294" i="20"/>
  <c r="T293" i="20"/>
  <c r="CG292" i="20"/>
  <c r="CH292" i="20" s="1"/>
  <c r="CE292" i="20"/>
  <c r="CF292" i="20" s="1"/>
  <c r="CC292" i="20"/>
  <c r="T292" i="20"/>
  <c r="T291" i="20"/>
  <c r="T290" i="20"/>
  <c r="T288" i="20"/>
  <c r="T287" i="20"/>
  <c r="T286" i="20"/>
  <c r="CG285" i="20"/>
  <c r="CH285" i="20" s="1"/>
  <c r="CE285" i="20"/>
  <c r="CF285" i="20" s="1"/>
  <c r="CC285" i="20"/>
  <c r="CD285" i="20" s="1"/>
  <c r="T285" i="20"/>
  <c r="T282" i="20"/>
  <c r="T281" i="20"/>
  <c r="T280" i="20"/>
  <c r="T279" i="20"/>
  <c r="T278" i="20"/>
  <c r="T277" i="20"/>
  <c r="T276" i="20"/>
  <c r="T275" i="20"/>
  <c r="CG274" i="20"/>
  <c r="CH274" i="20" s="1"/>
  <c r="CE274" i="20"/>
  <c r="CF274" i="20" s="1"/>
  <c r="CC274" i="20"/>
  <c r="T274" i="20"/>
  <c r="T273" i="20"/>
  <c r="T272" i="20"/>
  <c r="T271" i="20"/>
  <c r="T270" i="20"/>
  <c r="T269" i="20"/>
  <c r="T268" i="20"/>
  <c r="T267" i="20"/>
  <c r="T266" i="20"/>
  <c r="CG265" i="20"/>
  <c r="CH265" i="20" s="1"/>
  <c r="CE265" i="20"/>
  <c r="CF265" i="20" s="1"/>
  <c r="CC265" i="20"/>
  <c r="T265" i="20"/>
  <c r="T263" i="20"/>
  <c r="T262" i="20"/>
  <c r="T261" i="20"/>
  <c r="T260" i="20"/>
  <c r="T259" i="20"/>
  <c r="T258" i="20"/>
  <c r="T257" i="20"/>
  <c r="T256" i="20"/>
  <c r="CG255" i="20"/>
  <c r="CH255" i="20" s="1"/>
  <c r="CE255" i="20"/>
  <c r="CF255" i="20" s="1"/>
  <c r="CC255" i="20"/>
  <c r="CD255" i="20" s="1"/>
  <c r="T255" i="20"/>
  <c r="CG254" i="20"/>
  <c r="CH254" i="20" s="1"/>
  <c r="CE254" i="20"/>
  <c r="CF254" i="20" s="1"/>
  <c r="CC254" i="20"/>
  <c r="T254" i="20"/>
  <c r="T253" i="20"/>
  <c r="CG252" i="20"/>
  <c r="CE252" i="20"/>
  <c r="CF252" i="20" s="1"/>
  <c r="CC252" i="20"/>
  <c r="CD252" i="20" s="1"/>
  <c r="T252" i="20"/>
  <c r="CG251" i="20"/>
  <c r="CH251" i="20" s="1"/>
  <c r="CE251" i="20"/>
  <c r="CF251" i="20" s="1"/>
  <c r="CC251" i="20"/>
  <c r="CD251" i="20" s="1"/>
  <c r="T251" i="20"/>
  <c r="CG250" i="20"/>
  <c r="CH250" i="20" s="1"/>
  <c r="CE250" i="20"/>
  <c r="CF250" i="20" s="1"/>
  <c r="CC250" i="20"/>
  <c r="CD250" i="20" s="1"/>
  <c r="T250" i="20"/>
  <c r="T249" i="20"/>
  <c r="T248" i="20"/>
  <c r="CG247" i="20"/>
  <c r="CH247" i="20" s="1"/>
  <c r="CE247" i="20"/>
  <c r="CF247" i="20" s="1"/>
  <c r="CC247" i="20"/>
  <c r="CD247" i="20" s="1"/>
  <c r="T247" i="20"/>
  <c r="CG246" i="20"/>
  <c r="CH246" i="20" s="1"/>
  <c r="CE246" i="20"/>
  <c r="CF246" i="20" s="1"/>
  <c r="CC246" i="20"/>
  <c r="T246" i="20"/>
  <c r="T245" i="20"/>
  <c r="CG244" i="20"/>
  <c r="CH244" i="20" s="1"/>
  <c r="CE244" i="20"/>
  <c r="CF244" i="20" s="1"/>
  <c r="CC244" i="20"/>
  <c r="T244" i="20"/>
  <c r="T243" i="20"/>
  <c r="CG242" i="20"/>
  <c r="CH242" i="20" s="1"/>
  <c r="CE242" i="20"/>
  <c r="CF242" i="20" s="1"/>
  <c r="CC242" i="20"/>
  <c r="CD242" i="20" s="1"/>
  <c r="T242" i="20"/>
  <c r="CG241" i="20"/>
  <c r="CH241" i="20" s="1"/>
  <c r="CE241" i="20"/>
  <c r="CF241" i="20" s="1"/>
  <c r="CC241" i="20"/>
  <c r="T241" i="20"/>
  <c r="T239" i="20"/>
  <c r="CG238" i="20"/>
  <c r="CH238" i="20" s="1"/>
  <c r="CE238" i="20"/>
  <c r="CF238" i="20" s="1"/>
  <c r="CC238" i="20"/>
  <c r="CD238" i="20" s="1"/>
  <c r="T238" i="20"/>
  <c r="CG237" i="20"/>
  <c r="CH237" i="20" s="1"/>
  <c r="CE237" i="20"/>
  <c r="CF237" i="20" s="1"/>
  <c r="CC237" i="20"/>
  <c r="T237" i="20"/>
  <c r="CG236" i="20"/>
  <c r="CH236" i="20" s="1"/>
  <c r="CE236" i="20"/>
  <c r="CF236" i="20" s="1"/>
  <c r="CC236" i="20"/>
  <c r="CD236" i="20" s="1"/>
  <c r="T236" i="20"/>
  <c r="CG235" i="20"/>
  <c r="CE235" i="20"/>
  <c r="CF235" i="20" s="1"/>
  <c r="CC235" i="20"/>
  <c r="CD235" i="20" s="1"/>
  <c r="T235" i="20"/>
  <c r="T234" i="20"/>
  <c r="T233" i="20"/>
  <c r="T232" i="20"/>
  <c r="CG231" i="20"/>
  <c r="CH231" i="20" s="1"/>
  <c r="CE231" i="20"/>
  <c r="CF231" i="20" s="1"/>
  <c r="CC231" i="20"/>
  <c r="T231" i="20"/>
  <c r="CG230" i="20"/>
  <c r="CH230" i="20" s="1"/>
  <c r="CE230" i="20"/>
  <c r="CF230" i="20" s="1"/>
  <c r="CC230" i="20"/>
  <c r="CD230" i="20" s="1"/>
  <c r="T230" i="20"/>
  <c r="CG229" i="20"/>
  <c r="CH229" i="20" s="1"/>
  <c r="CE229" i="20"/>
  <c r="CF229" i="20" s="1"/>
  <c r="CC229" i="20"/>
  <c r="CD229" i="20" s="1"/>
  <c r="T229" i="20"/>
  <c r="CG228" i="20"/>
  <c r="CH228" i="20" s="1"/>
  <c r="CE228" i="20"/>
  <c r="CF228" i="20" s="1"/>
  <c r="CC228" i="20"/>
  <c r="CD228" i="20" s="1"/>
  <c r="T228" i="20"/>
  <c r="T227" i="20"/>
  <c r="CG223" i="20"/>
  <c r="CH223" i="20" s="1"/>
  <c r="CE223" i="20"/>
  <c r="CF223" i="20" s="1"/>
  <c r="CC223" i="20"/>
  <c r="CD223" i="20" s="1"/>
  <c r="T223" i="20"/>
  <c r="T222" i="20"/>
  <c r="CG218" i="20"/>
  <c r="CH218" i="20" s="1"/>
  <c r="CE218" i="20"/>
  <c r="CF218" i="20" s="1"/>
  <c r="CC218" i="20"/>
  <c r="T218" i="20"/>
  <c r="T217" i="20"/>
  <c r="CG216" i="20"/>
  <c r="CH216" i="20" s="1"/>
  <c r="CE216" i="20"/>
  <c r="CF216" i="20" s="1"/>
  <c r="CC216" i="20"/>
  <c r="CD216" i="20" s="1"/>
  <c r="T216" i="20"/>
  <c r="CG215" i="20"/>
  <c r="CH215" i="20" s="1"/>
  <c r="CE215" i="20"/>
  <c r="CF215" i="20" s="1"/>
  <c r="CC215" i="20"/>
  <c r="CD215" i="20" s="1"/>
  <c r="T215" i="20"/>
  <c r="T214" i="20"/>
  <c r="T213" i="20"/>
  <c r="T212" i="20"/>
  <c r="CG211" i="20"/>
  <c r="CH211" i="20" s="1"/>
  <c r="CE211" i="20"/>
  <c r="CF211" i="20" s="1"/>
  <c r="CC211" i="20"/>
  <c r="CD211" i="20" s="1"/>
  <c r="T211" i="20"/>
  <c r="CG210" i="20"/>
  <c r="CH210" i="20" s="1"/>
  <c r="CE210" i="20"/>
  <c r="CF210" i="20" s="1"/>
  <c r="CC210" i="20"/>
  <c r="T210" i="20"/>
  <c r="CG209" i="20"/>
  <c r="CH209" i="20" s="1"/>
  <c r="CE209" i="20"/>
  <c r="CF209" i="20" s="1"/>
  <c r="CC209" i="20"/>
  <c r="T209" i="20"/>
  <c r="CG208" i="20"/>
  <c r="CH208" i="20" s="1"/>
  <c r="CE208" i="20"/>
  <c r="CF208" i="20" s="1"/>
  <c r="CC208" i="20"/>
  <c r="CD208" i="20" s="1"/>
  <c r="T208" i="20"/>
  <c r="CG207" i="20"/>
  <c r="CH207" i="20" s="1"/>
  <c r="CE207" i="20"/>
  <c r="CF207" i="20" s="1"/>
  <c r="CC207" i="20"/>
  <c r="CD207" i="20" s="1"/>
  <c r="T207" i="20"/>
  <c r="CG206" i="20"/>
  <c r="CH206" i="20" s="1"/>
  <c r="CE206" i="20"/>
  <c r="CF206" i="20" s="1"/>
  <c r="CC206" i="20"/>
  <c r="CD206" i="20" s="1"/>
  <c r="T206" i="20"/>
  <c r="CG205" i="20"/>
  <c r="CE205" i="20"/>
  <c r="CF205" i="20" s="1"/>
  <c r="CC205" i="20"/>
  <c r="CD205" i="20" s="1"/>
  <c r="T205" i="20"/>
  <c r="T204" i="20"/>
  <c r="CG203" i="20"/>
  <c r="CH203" i="20" s="1"/>
  <c r="CE203" i="20"/>
  <c r="CF203" i="20" s="1"/>
  <c r="CC203" i="20"/>
  <c r="CD203" i="20" s="1"/>
  <c r="T203" i="20"/>
  <c r="CG202" i="20"/>
  <c r="CH202" i="20" s="1"/>
  <c r="CE202" i="20"/>
  <c r="CF202" i="20" s="1"/>
  <c r="CC202" i="20"/>
  <c r="CD202" i="20" s="1"/>
  <c r="T202" i="20"/>
  <c r="CG201" i="20"/>
  <c r="CH201" i="20" s="1"/>
  <c r="CE201" i="20"/>
  <c r="CF201" i="20" s="1"/>
  <c r="CC201" i="20"/>
  <c r="T201" i="20"/>
  <c r="CG200" i="20"/>
  <c r="CH200" i="20" s="1"/>
  <c r="CE200" i="20"/>
  <c r="CF200" i="20" s="1"/>
  <c r="CC200" i="20"/>
  <c r="CD200" i="20" s="1"/>
  <c r="T200" i="20"/>
  <c r="T199" i="20"/>
  <c r="T198" i="20"/>
  <c r="T197" i="20"/>
  <c r="T196" i="20"/>
  <c r="CG195" i="20"/>
  <c r="CH195" i="20" s="1"/>
  <c r="CE195" i="20"/>
  <c r="CF195" i="20" s="1"/>
  <c r="CC195" i="20"/>
  <c r="CD195" i="20" s="1"/>
  <c r="T195" i="20"/>
  <c r="T194" i="20"/>
  <c r="T193" i="20"/>
  <c r="T192" i="20"/>
  <c r="T191" i="20"/>
  <c r="T190" i="20"/>
  <c r="T189" i="20"/>
  <c r="T188" i="20"/>
  <c r="T187" i="20"/>
  <c r="CG186" i="20"/>
  <c r="CH186" i="20" s="1"/>
  <c r="CE186" i="20"/>
  <c r="CF186" i="20" s="1"/>
  <c r="CC186" i="20"/>
  <c r="T186" i="20"/>
  <c r="CG185" i="20"/>
  <c r="CH185" i="20" s="1"/>
  <c r="CE185" i="20"/>
  <c r="CF185" i="20" s="1"/>
  <c r="CC185" i="20"/>
  <c r="CD185" i="20" s="1"/>
  <c r="T185" i="20"/>
  <c r="CG184" i="20"/>
  <c r="CH184" i="20" s="1"/>
  <c r="CE184" i="20"/>
  <c r="CF184" i="20" s="1"/>
  <c r="CC184" i="20"/>
  <c r="CD184" i="20" s="1"/>
  <c r="T184" i="20"/>
  <c r="CG183" i="20"/>
  <c r="CH183" i="20" s="1"/>
  <c r="CE183" i="20"/>
  <c r="CF183" i="20" s="1"/>
  <c r="CC183" i="20"/>
  <c r="CD183" i="20" s="1"/>
  <c r="T183" i="20"/>
  <c r="CG182" i="20"/>
  <c r="CH182" i="20" s="1"/>
  <c r="CE182" i="20"/>
  <c r="CF182" i="20" s="1"/>
  <c r="CC182" i="20"/>
  <c r="CD182" i="20" s="1"/>
  <c r="T182" i="20"/>
  <c r="T181" i="20"/>
  <c r="CG180" i="20"/>
  <c r="CH180" i="20" s="1"/>
  <c r="CE180" i="20"/>
  <c r="CC180" i="20"/>
  <c r="CD180" i="20" s="1"/>
  <c r="T180" i="20"/>
  <c r="CG179" i="20"/>
  <c r="CH179" i="20" s="1"/>
  <c r="CE179" i="20"/>
  <c r="CF179" i="20" s="1"/>
  <c r="CC179" i="20"/>
  <c r="CD179" i="20" s="1"/>
  <c r="T179" i="20"/>
  <c r="CG178" i="20"/>
  <c r="CH178" i="20" s="1"/>
  <c r="CE178" i="20"/>
  <c r="CF178" i="20" s="1"/>
  <c r="CC178" i="20"/>
  <c r="CD178" i="20" s="1"/>
  <c r="T178" i="20"/>
  <c r="T177" i="20"/>
  <c r="T176" i="20"/>
  <c r="T175" i="20"/>
  <c r="T174" i="20"/>
  <c r="T173" i="20"/>
  <c r="T172" i="20"/>
  <c r="T171" i="20"/>
  <c r="T170" i="20"/>
  <c r="CG169" i="20"/>
  <c r="CH169" i="20" s="1"/>
  <c r="CE169" i="20"/>
  <c r="CF169" i="20" s="1"/>
  <c r="CC169" i="20"/>
  <c r="T169" i="20"/>
  <c r="CG168" i="20"/>
  <c r="CH168" i="20" s="1"/>
  <c r="CE168" i="20"/>
  <c r="CF168" i="20" s="1"/>
  <c r="CC168" i="20"/>
  <c r="CD168" i="20" s="1"/>
  <c r="T168" i="20"/>
  <c r="CG167" i="20"/>
  <c r="CH167" i="20" s="1"/>
  <c r="CE167" i="20"/>
  <c r="CF167" i="20" s="1"/>
  <c r="CC167" i="20"/>
  <c r="CD167" i="20" s="1"/>
  <c r="T167" i="20"/>
  <c r="CG166" i="20"/>
  <c r="CH166" i="20" s="1"/>
  <c r="CE166" i="20"/>
  <c r="CC166" i="20"/>
  <c r="CD166" i="20" s="1"/>
  <c r="T166" i="20"/>
  <c r="T165" i="20"/>
  <c r="T164" i="20"/>
  <c r="CG162" i="20"/>
  <c r="CH162" i="20" s="1"/>
  <c r="CE162" i="20"/>
  <c r="CF162" i="20" s="1"/>
  <c r="CC162" i="20"/>
  <c r="T162" i="20"/>
  <c r="T161" i="20"/>
  <c r="CG160" i="20"/>
  <c r="CH160" i="20" s="1"/>
  <c r="CE160" i="20"/>
  <c r="CF160" i="20" s="1"/>
  <c r="CC160" i="20"/>
  <c r="CD160" i="20" s="1"/>
  <c r="T160" i="20"/>
  <c r="T159" i="20"/>
  <c r="T158" i="20"/>
  <c r="CG157" i="20"/>
  <c r="CH157" i="20" s="1"/>
  <c r="CE157" i="20"/>
  <c r="CF157" i="20" s="1"/>
  <c r="CC157" i="20"/>
  <c r="CD157" i="20" s="1"/>
  <c r="T157" i="20"/>
  <c r="T156" i="20"/>
  <c r="CG155" i="20"/>
  <c r="CH155" i="20" s="1"/>
  <c r="CE155" i="20"/>
  <c r="CF155" i="20" s="1"/>
  <c r="CC155" i="20"/>
  <c r="CD155" i="20" s="1"/>
  <c r="T155" i="20"/>
  <c r="T154" i="20"/>
  <c r="CG153" i="20"/>
  <c r="CH153" i="20" s="1"/>
  <c r="CE153" i="20"/>
  <c r="CF153" i="20" s="1"/>
  <c r="CC153" i="20"/>
  <c r="T153" i="20"/>
  <c r="CG152" i="20"/>
  <c r="CH152" i="20" s="1"/>
  <c r="CE152" i="20"/>
  <c r="CF152" i="20" s="1"/>
  <c r="CC152" i="20"/>
  <c r="CD152" i="20" s="1"/>
  <c r="T152" i="20"/>
  <c r="CG151" i="20"/>
  <c r="CH151" i="20" s="1"/>
  <c r="CE151" i="20"/>
  <c r="CF151" i="20" s="1"/>
  <c r="CC151" i="20"/>
  <c r="CD151" i="20" s="1"/>
  <c r="T151" i="20"/>
  <c r="CG150" i="20"/>
  <c r="CH150" i="20" s="1"/>
  <c r="CE150" i="20"/>
  <c r="CF150" i="20" s="1"/>
  <c r="CC150" i="20"/>
  <c r="CD150" i="20" s="1"/>
  <c r="T150" i="20"/>
  <c r="T149" i="20"/>
  <c r="T148" i="20"/>
  <c r="CG147" i="20"/>
  <c r="CH147" i="20" s="1"/>
  <c r="CE147" i="20"/>
  <c r="CC147" i="20"/>
  <c r="CD147" i="20" s="1"/>
  <c r="T147" i="20"/>
  <c r="T146" i="20"/>
  <c r="CG145" i="20"/>
  <c r="CH145" i="20" s="1"/>
  <c r="CE145" i="20"/>
  <c r="CF145" i="20" s="1"/>
  <c r="CC145" i="20"/>
  <c r="CD145" i="20" s="1"/>
  <c r="T145" i="20"/>
  <c r="CG144" i="20"/>
  <c r="CH144" i="20" s="1"/>
  <c r="CE144" i="20"/>
  <c r="CF144" i="20" s="1"/>
  <c r="CC144" i="20"/>
  <c r="T144" i="20"/>
  <c r="T143" i="20"/>
  <c r="T142" i="20"/>
  <c r="T141" i="20"/>
  <c r="CG140" i="20"/>
  <c r="CE140" i="20"/>
  <c r="CF140" i="20" s="1"/>
  <c r="CC140" i="20"/>
  <c r="CD140" i="20" s="1"/>
  <c r="T140" i="20"/>
  <c r="T139" i="20"/>
  <c r="CG138" i="20"/>
  <c r="CH138" i="20" s="1"/>
  <c r="CE138" i="20"/>
  <c r="CF138" i="20" s="1"/>
  <c r="CC138" i="20"/>
  <c r="CD138" i="20" s="1"/>
  <c r="T138" i="20"/>
  <c r="T137" i="20"/>
  <c r="T136" i="20"/>
  <c r="CG135" i="20"/>
  <c r="CH135" i="20" s="1"/>
  <c r="CE135" i="20"/>
  <c r="CF135" i="20" s="1"/>
  <c r="CC135" i="20"/>
  <c r="CD135" i="20" s="1"/>
  <c r="T135" i="20"/>
  <c r="T134" i="20"/>
  <c r="CG133" i="20"/>
  <c r="CH133" i="20" s="1"/>
  <c r="CE133" i="20"/>
  <c r="CF133" i="20" s="1"/>
  <c r="CC133" i="20"/>
  <c r="CD133" i="20" s="1"/>
  <c r="T133" i="20"/>
  <c r="CG132" i="20"/>
  <c r="CE132" i="20"/>
  <c r="CF132" i="20" s="1"/>
  <c r="CC132" i="20"/>
  <c r="CD132" i="20" s="1"/>
  <c r="T132" i="20"/>
  <c r="CG131" i="20"/>
  <c r="CH131" i="20" s="1"/>
  <c r="CE131" i="20"/>
  <c r="CF131" i="20" s="1"/>
  <c r="CC131" i="20"/>
  <c r="CD131" i="20" s="1"/>
  <c r="T131" i="20"/>
  <c r="CG130" i="20"/>
  <c r="CH130" i="20" s="1"/>
  <c r="CE130" i="20"/>
  <c r="CF130" i="20" s="1"/>
  <c r="CC130" i="20"/>
  <c r="CD130" i="20" s="1"/>
  <c r="T130" i="20"/>
  <c r="T129" i="20"/>
  <c r="T128" i="20"/>
  <c r="CG127" i="20"/>
  <c r="CH127" i="20" s="1"/>
  <c r="CE127" i="20"/>
  <c r="CF127" i="20" s="1"/>
  <c r="CC127" i="20"/>
  <c r="CD127" i="20" s="1"/>
  <c r="T127" i="20"/>
  <c r="CG126" i="20"/>
  <c r="CH126" i="20" s="1"/>
  <c r="CE126" i="20"/>
  <c r="CF126" i="20" s="1"/>
  <c r="CC126" i="20"/>
  <c r="CD126" i="20" s="1"/>
  <c r="T126" i="20"/>
  <c r="T125" i="20"/>
  <c r="T124" i="20"/>
  <c r="T123" i="20"/>
  <c r="CG122" i="20"/>
  <c r="CH122" i="20" s="1"/>
  <c r="CE122" i="20"/>
  <c r="CF122" i="20" s="1"/>
  <c r="CC122" i="20"/>
  <c r="CD122" i="20" s="1"/>
  <c r="T122" i="20"/>
  <c r="T121" i="20"/>
  <c r="CG120" i="20"/>
  <c r="CH120" i="20" s="1"/>
  <c r="CE120" i="20"/>
  <c r="CF120" i="20" s="1"/>
  <c r="CC120" i="20"/>
  <c r="CD120" i="20" s="1"/>
  <c r="T120" i="20"/>
  <c r="T119" i="20"/>
  <c r="CG118" i="20"/>
  <c r="CH118" i="20" s="1"/>
  <c r="CE118" i="20"/>
  <c r="CF118" i="20" s="1"/>
  <c r="CC118" i="20"/>
  <c r="CD118" i="20" s="1"/>
  <c r="T118" i="20"/>
  <c r="T117" i="20"/>
  <c r="CG116" i="20"/>
  <c r="CE116" i="20"/>
  <c r="CF116" i="20" s="1"/>
  <c r="CC116" i="20"/>
  <c r="CD116" i="20" s="1"/>
  <c r="T116" i="20"/>
  <c r="T115" i="20"/>
  <c r="CG114" i="20"/>
  <c r="CH114" i="20" s="1"/>
  <c r="CE114" i="20"/>
  <c r="CF114" i="20" s="1"/>
  <c r="CC114" i="20"/>
  <c r="CD114" i="20" s="1"/>
  <c r="T114" i="20"/>
  <c r="T113" i="20"/>
  <c r="T112" i="20"/>
  <c r="CG111" i="20"/>
  <c r="CH111" i="20" s="1"/>
  <c r="CE111" i="20"/>
  <c r="CF111" i="20" s="1"/>
  <c r="CC111" i="20"/>
  <c r="CD111" i="20" s="1"/>
  <c r="T111" i="20"/>
  <c r="T110" i="20"/>
  <c r="CG109" i="20"/>
  <c r="CH109" i="20" s="1"/>
  <c r="CE109" i="20"/>
  <c r="CF109" i="20" s="1"/>
  <c r="CC109" i="20"/>
  <c r="CD109" i="20" s="1"/>
  <c r="T109" i="20"/>
  <c r="T108" i="20"/>
  <c r="CG107" i="20"/>
  <c r="CH107" i="20" s="1"/>
  <c r="CE107" i="20"/>
  <c r="CF107" i="20" s="1"/>
  <c r="CC107" i="20"/>
  <c r="T107" i="20"/>
  <c r="T106" i="20"/>
  <c r="T105" i="20"/>
  <c r="CG104" i="20"/>
  <c r="CH104" i="20" s="1"/>
  <c r="CE104" i="20"/>
  <c r="CF104" i="20" s="1"/>
  <c r="CC104" i="20"/>
  <c r="T104" i="20"/>
  <c r="T103" i="20"/>
  <c r="T102" i="20"/>
  <c r="CG101" i="20"/>
  <c r="CH101" i="20" s="1"/>
  <c r="CE101" i="20"/>
  <c r="CF101" i="20" s="1"/>
  <c r="CC101" i="20"/>
  <c r="CD101" i="20" s="1"/>
  <c r="T101" i="20"/>
  <c r="CG100" i="20"/>
  <c r="CH100" i="20" s="1"/>
  <c r="CE100" i="20"/>
  <c r="CF100" i="20" s="1"/>
  <c r="CC100" i="20"/>
  <c r="T100" i="20"/>
  <c r="T99" i="20"/>
  <c r="T98" i="20"/>
  <c r="T97" i="20"/>
  <c r="CG96" i="20"/>
  <c r="CH96" i="20" s="1"/>
  <c r="CE96" i="20"/>
  <c r="CF96" i="20" s="1"/>
  <c r="CC96" i="20"/>
  <c r="T96" i="20"/>
  <c r="CG95" i="20"/>
  <c r="CH95" i="20" s="1"/>
  <c r="CE95" i="20"/>
  <c r="CF95" i="20" s="1"/>
  <c r="CC95" i="20"/>
  <c r="T95" i="20"/>
  <c r="CG94" i="20"/>
  <c r="CH94" i="20" s="1"/>
  <c r="CE94" i="20"/>
  <c r="CF94" i="20" s="1"/>
  <c r="CC94" i="20"/>
  <c r="CD94" i="20" s="1"/>
  <c r="T94" i="20"/>
  <c r="CG93" i="20"/>
  <c r="CH93" i="20" s="1"/>
  <c r="CE93" i="20"/>
  <c r="CF93" i="20" s="1"/>
  <c r="CC93" i="20"/>
  <c r="CD93" i="20" s="1"/>
  <c r="T93" i="20"/>
  <c r="T92" i="20"/>
  <c r="CG91" i="20"/>
  <c r="CH91" i="20" s="1"/>
  <c r="CE91" i="20"/>
  <c r="CF91" i="20" s="1"/>
  <c r="CC91" i="20"/>
  <c r="CD91" i="20" s="1"/>
  <c r="T91" i="20"/>
  <c r="CG90" i="20"/>
  <c r="CH90" i="20" s="1"/>
  <c r="CE90" i="20"/>
  <c r="CF90" i="20" s="1"/>
  <c r="CC90" i="20"/>
  <c r="CD90" i="20" s="1"/>
  <c r="T90" i="20"/>
  <c r="CG89" i="20"/>
  <c r="CH89" i="20" s="1"/>
  <c r="CE89" i="20"/>
  <c r="CF89" i="20" s="1"/>
  <c r="CC89" i="20"/>
  <c r="T89" i="20"/>
  <c r="CG88" i="20"/>
  <c r="CH88" i="20" s="1"/>
  <c r="CE88" i="20"/>
  <c r="CF88" i="20" s="1"/>
  <c r="CC88" i="20"/>
  <c r="T88" i="20"/>
  <c r="CG87" i="20"/>
  <c r="CH87" i="20" s="1"/>
  <c r="CE87" i="20"/>
  <c r="CF87" i="20" s="1"/>
  <c r="CC87" i="20"/>
  <c r="CD87" i="20" s="1"/>
  <c r="T87" i="20"/>
  <c r="CG86" i="20"/>
  <c r="CH86" i="20" s="1"/>
  <c r="CE86" i="20"/>
  <c r="CF86" i="20" s="1"/>
  <c r="CC86" i="20"/>
  <c r="CD86" i="20" s="1"/>
  <c r="T86" i="20"/>
  <c r="CG85" i="20"/>
  <c r="CH85" i="20" s="1"/>
  <c r="CE85" i="20"/>
  <c r="CF85" i="20" s="1"/>
  <c r="CC85" i="20"/>
  <c r="CD85" i="20" s="1"/>
  <c r="T85" i="20"/>
  <c r="CG84" i="20"/>
  <c r="CE84" i="20"/>
  <c r="CF84" i="20" s="1"/>
  <c r="CC84" i="20"/>
  <c r="CD84" i="20" s="1"/>
  <c r="T84" i="20"/>
  <c r="CG83" i="20"/>
  <c r="CH83" i="20" s="1"/>
  <c r="CE83" i="20"/>
  <c r="CF83" i="20" s="1"/>
  <c r="CC83" i="20"/>
  <c r="CD83" i="20" s="1"/>
  <c r="T83" i="20"/>
  <c r="CG82" i="20"/>
  <c r="CH82" i="20" s="1"/>
  <c r="CE82" i="20"/>
  <c r="CF82" i="20" s="1"/>
  <c r="CC82" i="20"/>
  <c r="CD82" i="20" s="1"/>
  <c r="T82" i="20"/>
  <c r="T81" i="20"/>
  <c r="CG80" i="20"/>
  <c r="CH80" i="20" s="1"/>
  <c r="CE80" i="20"/>
  <c r="CF80" i="20" s="1"/>
  <c r="CC80" i="20"/>
  <c r="T80" i="20"/>
  <c r="CG79" i="20"/>
  <c r="CH79" i="20" s="1"/>
  <c r="CE79" i="20"/>
  <c r="CF79" i="20" s="1"/>
  <c r="CC79" i="20"/>
  <c r="T79" i="20"/>
  <c r="CG77" i="20"/>
  <c r="CH77" i="20" s="1"/>
  <c r="CE77" i="20"/>
  <c r="CF77" i="20" s="1"/>
  <c r="CC77" i="20"/>
  <c r="CD77" i="20" s="1"/>
  <c r="T77" i="20"/>
  <c r="T76" i="20"/>
  <c r="CG75" i="20"/>
  <c r="CH75" i="20" s="1"/>
  <c r="CE75" i="20"/>
  <c r="CF75" i="20" s="1"/>
  <c r="CC75" i="20"/>
  <c r="CD75" i="20" s="1"/>
  <c r="T75" i="20"/>
  <c r="CG74" i="20"/>
  <c r="CH74" i="20" s="1"/>
  <c r="CE74" i="20"/>
  <c r="CC74" i="20"/>
  <c r="CD74" i="20" s="1"/>
  <c r="T74" i="20"/>
  <c r="CG73" i="20"/>
  <c r="CH73" i="20" s="1"/>
  <c r="CE73" i="20"/>
  <c r="CF73" i="20" s="1"/>
  <c r="CC73" i="20"/>
  <c r="CD73" i="20" s="1"/>
  <c r="T73" i="20"/>
  <c r="CG72" i="20"/>
  <c r="CH72" i="20" s="1"/>
  <c r="CE72" i="20"/>
  <c r="CF72" i="20" s="1"/>
  <c r="CC72" i="20"/>
  <c r="T72" i="20"/>
  <c r="T71" i="20"/>
  <c r="CG66" i="20"/>
  <c r="CH66" i="20" s="1"/>
  <c r="CE66" i="20"/>
  <c r="CF66" i="20" s="1"/>
  <c r="CC66" i="20"/>
  <c r="T66" i="20"/>
  <c r="CG69" i="20"/>
  <c r="CH69" i="20" s="1"/>
  <c r="CE69" i="20"/>
  <c r="CF69" i="20" s="1"/>
  <c r="CC69" i="20"/>
  <c r="CD69" i="20" s="1"/>
  <c r="T69" i="20"/>
  <c r="T68" i="20"/>
  <c r="CG67" i="20"/>
  <c r="CH67" i="20" s="1"/>
  <c r="CE67" i="20"/>
  <c r="CF67" i="20" s="1"/>
  <c r="CC67" i="20"/>
  <c r="CD67" i="20" s="1"/>
  <c r="T67" i="20"/>
  <c r="T65" i="20"/>
  <c r="CG64" i="20"/>
  <c r="CH64" i="20" s="1"/>
  <c r="CE64" i="20"/>
  <c r="CF64" i="20" s="1"/>
  <c r="CC64" i="20"/>
  <c r="CD64" i="20" s="1"/>
  <c r="T64" i="20"/>
  <c r="T63" i="20"/>
  <c r="T62" i="20"/>
  <c r="CG61" i="20"/>
  <c r="CH61" i="20" s="1"/>
  <c r="CE61" i="20"/>
  <c r="CF61" i="20" s="1"/>
  <c r="CC61" i="20"/>
  <c r="T61" i="20"/>
  <c r="CG60" i="20"/>
  <c r="CH60" i="20" s="1"/>
  <c r="CE60" i="20"/>
  <c r="CF60" i="20" s="1"/>
  <c r="CC60" i="20"/>
  <c r="CD60" i="20" s="1"/>
  <c r="T60" i="20"/>
  <c r="CG59" i="20"/>
  <c r="CH59" i="20" s="1"/>
  <c r="CE59" i="20"/>
  <c r="CC59" i="20"/>
  <c r="CD59" i="20" s="1"/>
  <c r="T59" i="20"/>
  <c r="CG58" i="20"/>
  <c r="CE58" i="20"/>
  <c r="CF58" i="20" s="1"/>
  <c r="CC58" i="20"/>
  <c r="CD58" i="20" s="1"/>
  <c r="T58" i="20"/>
  <c r="CG57" i="20"/>
  <c r="CE57" i="20"/>
  <c r="CF57" i="20" s="1"/>
  <c r="CC57" i="20"/>
  <c r="CD57" i="20" s="1"/>
  <c r="T57" i="20"/>
  <c r="T56" i="20"/>
  <c r="T55" i="20"/>
  <c r="T54" i="20"/>
  <c r="CG53" i="20"/>
  <c r="CH53" i="20" s="1"/>
  <c r="CE53" i="20"/>
  <c r="CF53" i="20" s="1"/>
  <c r="CC53" i="20"/>
  <c r="CD53" i="20" s="1"/>
  <c r="T53" i="20"/>
  <c r="CG52" i="20"/>
  <c r="CH52" i="20" s="1"/>
  <c r="CE52" i="20"/>
  <c r="CF52" i="20" s="1"/>
  <c r="CC52" i="20"/>
  <c r="CD52" i="20" s="1"/>
  <c r="T52" i="20"/>
  <c r="T51" i="20"/>
  <c r="CG50" i="20"/>
  <c r="CE50" i="20"/>
  <c r="CF50" i="20" s="1"/>
  <c r="CC50" i="20"/>
  <c r="CD50" i="20" s="1"/>
  <c r="T50" i="20"/>
  <c r="CG49" i="20"/>
  <c r="CE49" i="20"/>
  <c r="CF49" i="20" s="1"/>
  <c r="CC49" i="20"/>
  <c r="CD49" i="20" s="1"/>
  <c r="T49" i="20"/>
  <c r="CG48" i="20"/>
  <c r="CH48" i="20" s="1"/>
  <c r="CE48" i="20"/>
  <c r="CF48" i="20" s="1"/>
  <c r="CC48" i="20"/>
  <c r="CD48" i="20" s="1"/>
  <c r="T48" i="20"/>
  <c r="T47" i="20"/>
  <c r="T46" i="20"/>
  <c r="CG45" i="20"/>
  <c r="CH45" i="20" s="1"/>
  <c r="CE45" i="20"/>
  <c r="CF45" i="20" s="1"/>
  <c r="CC45" i="20"/>
  <c r="T45" i="20"/>
  <c r="CG44" i="20"/>
  <c r="CH44" i="20" s="1"/>
  <c r="CE44" i="20"/>
  <c r="CF44" i="20" s="1"/>
  <c r="CC44" i="20"/>
  <c r="CD44" i="20" s="1"/>
  <c r="T44" i="20"/>
  <c r="CG43" i="20"/>
  <c r="CH43" i="20" s="1"/>
  <c r="CE43" i="20"/>
  <c r="CC43" i="20"/>
  <c r="CD43" i="20" s="1"/>
  <c r="T43" i="20"/>
  <c r="CG42" i="20"/>
  <c r="CH42" i="20" s="1"/>
  <c r="CE42" i="20"/>
  <c r="CF42" i="20" s="1"/>
  <c r="CC42" i="20"/>
  <c r="T42" i="20"/>
  <c r="CG41" i="20"/>
  <c r="CH41" i="20" s="1"/>
  <c r="CE41" i="20"/>
  <c r="CF41" i="20" s="1"/>
  <c r="CC41" i="20"/>
  <c r="T41" i="20"/>
  <c r="T40" i="20"/>
  <c r="CG39" i="20"/>
  <c r="CH39" i="20" s="1"/>
  <c r="CE39" i="20"/>
  <c r="CF39" i="20" s="1"/>
  <c r="CC39" i="20"/>
  <c r="T39" i="20"/>
  <c r="T38" i="20"/>
  <c r="CG37" i="20"/>
  <c r="CH37" i="20" s="1"/>
  <c r="CE37" i="20"/>
  <c r="CF37" i="20" s="1"/>
  <c r="CC37" i="20"/>
  <c r="T37" i="20"/>
  <c r="T36" i="20"/>
  <c r="CG35" i="20"/>
  <c r="CH35" i="20" s="1"/>
  <c r="CE35" i="20"/>
  <c r="CC35" i="20"/>
  <c r="CD35" i="20" s="1"/>
  <c r="T35" i="20"/>
  <c r="T34" i="20"/>
  <c r="T33" i="20"/>
  <c r="CG32" i="20"/>
  <c r="CH32" i="20" s="1"/>
  <c r="CE32" i="20"/>
  <c r="CF32" i="20" s="1"/>
  <c r="CC32" i="20"/>
  <c r="CD32" i="20" s="1"/>
  <c r="T32" i="20"/>
  <c r="T31" i="20"/>
  <c r="CG30" i="20"/>
  <c r="CH30" i="20" s="1"/>
  <c r="CE30" i="20"/>
  <c r="CF30" i="20" s="1"/>
  <c r="CC30" i="20"/>
  <c r="CD30" i="20" s="1"/>
  <c r="T30" i="20"/>
  <c r="CG29" i="20"/>
  <c r="CH29" i="20" s="1"/>
  <c r="CE29" i="20"/>
  <c r="CF29" i="20" s="1"/>
  <c r="CC29" i="20"/>
  <c r="T29" i="20"/>
  <c r="CG28" i="20"/>
  <c r="CH28" i="20" s="1"/>
  <c r="CE28" i="20"/>
  <c r="CF28" i="20" s="1"/>
  <c r="CC28" i="20"/>
  <c r="T28" i="20"/>
  <c r="CG27" i="20"/>
  <c r="CH27" i="20" s="1"/>
  <c r="CE27" i="20"/>
  <c r="CC27" i="20"/>
  <c r="CD27" i="20" s="1"/>
  <c r="T27" i="20"/>
  <c r="T26" i="20"/>
  <c r="CG25" i="20"/>
  <c r="CH25" i="20" s="1"/>
  <c r="CE25" i="20"/>
  <c r="CF25" i="20" s="1"/>
  <c r="CC25" i="20"/>
  <c r="CD25" i="20" s="1"/>
  <c r="T25" i="20"/>
  <c r="CG24" i="20"/>
  <c r="CH24" i="20" s="1"/>
  <c r="CE24" i="20"/>
  <c r="CF24" i="20" s="1"/>
  <c r="CC24" i="20"/>
  <c r="CD24" i="20" s="1"/>
  <c r="T24" i="20"/>
  <c r="CG23" i="20"/>
  <c r="CH23" i="20" s="1"/>
  <c r="CE23" i="20"/>
  <c r="CF23" i="20" s="1"/>
  <c r="CC23" i="20"/>
  <c r="CD23" i="20" s="1"/>
  <c r="T23" i="20"/>
  <c r="CG22" i="20"/>
  <c r="CH22" i="20" s="1"/>
  <c r="CE22" i="20"/>
  <c r="CF22" i="20" s="1"/>
  <c r="CC22" i="20"/>
  <c r="T22" i="20"/>
  <c r="CG21" i="20"/>
  <c r="CH21" i="20" s="1"/>
  <c r="CE21" i="20"/>
  <c r="CF21" i="20" s="1"/>
  <c r="CC21" i="20"/>
  <c r="T21" i="20"/>
  <c r="T20" i="20"/>
  <c r="T19" i="20"/>
  <c r="T18" i="20"/>
  <c r="T17" i="20"/>
  <c r="T16" i="20"/>
  <c r="T15" i="20"/>
  <c r="CD14" i="20"/>
  <c r="T14" i="20"/>
  <c r="CG13" i="20"/>
  <c r="CE13" i="20"/>
  <c r="CF13" i="20" s="1"/>
  <c r="CC13" i="20"/>
  <c r="T13" i="20"/>
  <c r="CG12" i="20"/>
  <c r="CH12" i="20" s="1"/>
  <c r="CE12" i="20"/>
  <c r="CF12" i="20" s="1"/>
  <c r="CC12" i="20"/>
  <c r="T12" i="20"/>
  <c r="CG11" i="20"/>
  <c r="CH11" i="20" s="1"/>
  <c r="CE11" i="20"/>
  <c r="CF11" i="20" s="1"/>
  <c r="CC11" i="20"/>
  <c r="CD11" i="20" s="1"/>
  <c r="T11" i="20"/>
  <c r="CG10" i="20"/>
  <c r="CH10" i="20" s="1"/>
  <c r="CE10" i="20"/>
  <c r="CF10" i="20" s="1"/>
  <c r="CC10" i="20"/>
  <c r="CD10" i="20" s="1"/>
  <c r="T10" i="20"/>
  <c r="BG413" i="20" l="1"/>
  <c r="BG414" i="20" s="1"/>
  <c r="BO413" i="20"/>
  <c r="BO414" i="20" s="1"/>
  <c r="BW413" i="20"/>
  <c r="BW414" i="20" s="1"/>
  <c r="BK413" i="20"/>
  <c r="BK414" i="20" s="1"/>
  <c r="BS413" i="20"/>
  <c r="BS414" i="20" s="1"/>
  <c r="CA413" i="20"/>
  <c r="CA414" i="20" s="1"/>
  <c r="BF408" i="20"/>
  <c r="BF409" i="20" s="1"/>
  <c r="BN408" i="20"/>
  <c r="BN409" i="20" s="1"/>
  <c r="BV408" i="20"/>
  <c r="BV409" i="20" s="1"/>
  <c r="BI416" i="20"/>
  <c r="BY416" i="20"/>
  <c r="BH417" i="20"/>
  <c r="BP417" i="20"/>
  <c r="BX417" i="20"/>
  <c r="BF393" i="20"/>
  <c r="BF394" i="20" s="1"/>
  <c r="BJ393" i="20"/>
  <c r="BJ394" i="20" s="1"/>
  <c r="BN393" i="20"/>
  <c r="BN394" i="20" s="1"/>
  <c r="BR393" i="20"/>
  <c r="BR394" i="20" s="1"/>
  <c r="BV393" i="20"/>
  <c r="BV394" i="20" s="1"/>
  <c r="BZ393" i="20"/>
  <c r="BZ394" i="20" s="1"/>
  <c r="BX398" i="20"/>
  <c r="BX399" i="20" s="1"/>
  <c r="CI180" i="20"/>
  <c r="CJ180" i="20" s="1"/>
  <c r="BF383" i="20"/>
  <c r="BF384" i="20" s="1"/>
  <c r="BJ383" i="20"/>
  <c r="BJ384" i="20" s="1"/>
  <c r="BN383" i="20"/>
  <c r="BN384" i="20" s="1"/>
  <c r="BR383" i="20"/>
  <c r="BR384" i="20" s="1"/>
  <c r="BV383" i="20"/>
  <c r="BV384" i="20" s="1"/>
  <c r="CI42" i="20"/>
  <c r="CJ42" i="20" s="1"/>
  <c r="BZ383" i="20"/>
  <c r="BZ384" i="20" s="1"/>
  <c r="CI29" i="20"/>
  <c r="CJ29" i="20" s="1"/>
  <c r="BF348" i="20"/>
  <c r="BF349" i="20" s="1"/>
  <c r="BJ348" i="20"/>
  <c r="BJ349" i="20" s="1"/>
  <c r="BN348" i="20"/>
  <c r="BN349" i="20" s="1"/>
  <c r="BR348" i="20"/>
  <c r="BR349" i="20" s="1"/>
  <c r="BV348" i="20"/>
  <c r="BV349" i="20" s="1"/>
  <c r="BZ348" i="20"/>
  <c r="BZ349" i="20" s="1"/>
  <c r="BH358" i="20"/>
  <c r="BH359" i="20" s="1"/>
  <c r="BL358" i="20"/>
  <c r="BL359" i="20" s="1"/>
  <c r="BP358" i="20"/>
  <c r="BP359" i="20" s="1"/>
  <c r="BT358" i="20"/>
  <c r="BT359" i="20" s="1"/>
  <c r="BX358" i="20"/>
  <c r="BX359" i="20" s="1"/>
  <c r="CB358" i="20"/>
  <c r="CB359" i="20" s="1"/>
  <c r="BH398" i="20"/>
  <c r="BH399" i="20" s="1"/>
  <c r="BP398" i="20"/>
  <c r="BP399" i="20" s="1"/>
  <c r="BF403" i="20"/>
  <c r="BF404" i="20" s="1"/>
  <c r="BJ403" i="20"/>
  <c r="BJ404" i="20" s="1"/>
  <c r="BN403" i="20"/>
  <c r="BN404" i="20" s="1"/>
  <c r="BR403" i="20"/>
  <c r="BR404" i="20" s="1"/>
  <c r="BV403" i="20"/>
  <c r="BV404" i="20" s="1"/>
  <c r="BZ403" i="20"/>
  <c r="BZ404" i="20" s="1"/>
  <c r="BG408" i="20"/>
  <c r="BG409" i="20" s="1"/>
  <c r="BO408" i="20"/>
  <c r="BO409" i="20" s="1"/>
  <c r="BW408" i="20"/>
  <c r="BW409" i="20" s="1"/>
  <c r="BD413" i="20"/>
  <c r="BD414" i="20" s="1"/>
  <c r="BL413" i="20"/>
  <c r="BL414" i="20" s="1"/>
  <c r="BT413" i="20"/>
  <c r="BT414" i="20" s="1"/>
  <c r="CI88" i="20"/>
  <c r="CJ88" i="20" s="1"/>
  <c r="CI147" i="20"/>
  <c r="CJ147" i="20" s="1"/>
  <c r="BK368" i="20"/>
  <c r="BK369" i="20" s="1"/>
  <c r="BS368" i="20"/>
  <c r="BS369" i="20" s="1"/>
  <c r="CA368" i="20"/>
  <c r="CA369" i="20" s="1"/>
  <c r="BQ416" i="20"/>
  <c r="BE393" i="20"/>
  <c r="BE394" i="20" s="1"/>
  <c r="BM393" i="20"/>
  <c r="BM394" i="20" s="1"/>
  <c r="BU393" i="20"/>
  <c r="BU394" i="20" s="1"/>
  <c r="BD416" i="20"/>
  <c r="BL416" i="20"/>
  <c r="BT416" i="20"/>
  <c r="CB416" i="20"/>
  <c r="BK417" i="20"/>
  <c r="BS417" i="20"/>
  <c r="CA417" i="20"/>
  <c r="BK403" i="20"/>
  <c r="BK404" i="20" s="1"/>
  <c r="BS403" i="20"/>
  <c r="BS404" i="20" s="1"/>
  <c r="CA403" i="20"/>
  <c r="CA404" i="20" s="1"/>
  <c r="BG398" i="20"/>
  <c r="BG399" i="20" s="1"/>
  <c r="BK398" i="20"/>
  <c r="BK399" i="20" s="1"/>
  <c r="BO398" i="20"/>
  <c r="BO399" i="20" s="1"/>
  <c r="BS398" i="20"/>
  <c r="BS399" i="20" s="1"/>
  <c r="BW398" i="20"/>
  <c r="BW399" i="20" s="1"/>
  <c r="CA398" i="20"/>
  <c r="CA399" i="20" s="1"/>
  <c r="BI408" i="20"/>
  <c r="BI409" i="20" s="1"/>
  <c r="BQ408" i="20"/>
  <c r="BQ409" i="20" s="1"/>
  <c r="BY408" i="20"/>
  <c r="BY409" i="20" s="1"/>
  <c r="BJ413" i="20"/>
  <c r="BJ414" i="20" s="1"/>
  <c r="BR413" i="20"/>
  <c r="BR414" i="20" s="1"/>
  <c r="BZ413" i="20"/>
  <c r="BZ414" i="20" s="1"/>
  <c r="CI13" i="20"/>
  <c r="CI169" i="20"/>
  <c r="CJ169" i="20" s="1"/>
  <c r="CI186" i="20"/>
  <c r="CJ186" i="20" s="1"/>
  <c r="CI235" i="20"/>
  <c r="CJ235" i="20" s="1"/>
  <c r="BI348" i="20"/>
  <c r="BI349" i="20" s="1"/>
  <c r="BQ348" i="20"/>
  <c r="BQ349" i="20" s="1"/>
  <c r="BY348" i="20"/>
  <c r="BY349" i="20" s="1"/>
  <c r="BG358" i="20"/>
  <c r="BG359" i="20" s="1"/>
  <c r="BO358" i="20"/>
  <c r="BO359" i="20" s="1"/>
  <c r="BS358" i="20"/>
  <c r="BS359" i="20" s="1"/>
  <c r="BW358" i="20"/>
  <c r="BW359" i="20" s="1"/>
  <c r="CI74" i="20"/>
  <c r="CJ74" i="20" s="1"/>
  <c r="CI231" i="20"/>
  <c r="CJ231" i="20" s="1"/>
  <c r="BV388" i="20"/>
  <c r="BV389" i="20" s="1"/>
  <c r="BJ343" i="20"/>
  <c r="BJ344" i="20" s="1"/>
  <c r="BD353" i="20"/>
  <c r="BD354" i="20" s="1"/>
  <c r="BL353" i="20"/>
  <c r="BL354" i="20" s="1"/>
  <c r="BT353" i="20"/>
  <c r="BT354" i="20" s="1"/>
  <c r="BX353" i="20"/>
  <c r="BX354" i="20" s="1"/>
  <c r="CB353" i="20"/>
  <c r="CB354" i="20" s="1"/>
  <c r="CI66" i="20"/>
  <c r="CJ66" i="20" s="1"/>
  <c r="CI201" i="20"/>
  <c r="CJ201" i="20" s="1"/>
  <c r="BQ368" i="20"/>
  <c r="BQ369" i="20" s="1"/>
  <c r="BM388" i="20"/>
  <c r="BM389" i="20" s="1"/>
  <c r="BU388" i="20"/>
  <c r="BU389" i="20" s="1"/>
  <c r="CI182" i="20"/>
  <c r="CJ182" i="20" s="1"/>
  <c r="X324" i="20"/>
  <c r="AF324" i="20"/>
  <c r="BA324" i="20"/>
  <c r="BE353" i="20"/>
  <c r="BE354" i="20" s="1"/>
  <c r="BM353" i="20"/>
  <c r="BM354" i="20" s="1"/>
  <c r="BU353" i="20"/>
  <c r="BU354" i="20" s="1"/>
  <c r="BD368" i="20"/>
  <c r="BD369" i="20" s="1"/>
  <c r="BL368" i="20"/>
  <c r="BL369" i="20" s="1"/>
  <c r="BT368" i="20"/>
  <c r="BT369" i="20" s="1"/>
  <c r="CB368" i="20"/>
  <c r="CB369" i="20" s="1"/>
  <c r="BE388" i="20"/>
  <c r="BE389" i="20" s="1"/>
  <c r="P317" i="20"/>
  <c r="X317" i="20"/>
  <c r="AF317" i="20"/>
  <c r="AN317" i="20"/>
  <c r="AV317" i="20"/>
  <c r="J317" i="20"/>
  <c r="N317" i="20"/>
  <c r="R317" i="20"/>
  <c r="AA317" i="20"/>
  <c r="AI317" i="20"/>
  <c r="AQ317" i="20"/>
  <c r="AY317" i="20"/>
  <c r="Q317" i="20"/>
  <c r="AH317" i="20"/>
  <c r="AP317" i="20"/>
  <c r="BH343" i="20"/>
  <c r="BH344" i="20" s="1"/>
  <c r="BP343" i="20"/>
  <c r="BP344" i="20" s="1"/>
  <c r="BX343" i="20"/>
  <c r="BX344" i="20" s="1"/>
  <c r="BR343" i="20"/>
  <c r="BR344" i="20" s="1"/>
  <c r="BE348" i="20"/>
  <c r="BE349" i="20" s="1"/>
  <c r="BM348" i="20"/>
  <c r="BM349" i="20" s="1"/>
  <c r="BU348" i="20"/>
  <c r="BU349" i="20" s="1"/>
  <c r="BK358" i="20"/>
  <c r="BK359" i="20" s="1"/>
  <c r="CA358" i="20"/>
  <c r="CA359" i="20" s="1"/>
  <c r="BY368" i="20"/>
  <c r="BY369" i="20" s="1"/>
  <c r="BD388" i="20"/>
  <c r="BD389" i="20" s="1"/>
  <c r="BL388" i="20"/>
  <c r="BL389" i="20" s="1"/>
  <c r="BT388" i="20"/>
  <c r="BT389" i="20" s="1"/>
  <c r="CB388" i="20"/>
  <c r="CB389" i="20" s="1"/>
  <c r="BF388" i="20"/>
  <c r="BF389" i="20" s="1"/>
  <c r="CI100" i="20"/>
  <c r="CJ100" i="20" s="1"/>
  <c r="CF180" i="20"/>
  <c r="BH373" i="20"/>
  <c r="BH374" i="20" s="1"/>
  <c r="BP373" i="20"/>
  <c r="BP374" i="20" s="1"/>
  <c r="BE378" i="20"/>
  <c r="BE379" i="20" s="1"/>
  <c r="BM378" i="20"/>
  <c r="BM379" i="20" s="1"/>
  <c r="BX393" i="20"/>
  <c r="BX394" i="20" s="1"/>
  <c r="CF147" i="20"/>
  <c r="CI35" i="20"/>
  <c r="CJ35" i="20" s="1"/>
  <c r="CI57" i="20"/>
  <c r="CJ57" i="20" s="1"/>
  <c r="CI96" i="20"/>
  <c r="CJ96" i="20" s="1"/>
  <c r="CD100" i="20"/>
  <c r="CI131" i="20"/>
  <c r="CJ131" i="20" s="1"/>
  <c r="CI155" i="20"/>
  <c r="CJ155" i="20" s="1"/>
  <c r="CI166" i="20"/>
  <c r="CJ166" i="20" s="1"/>
  <c r="CI241" i="20"/>
  <c r="CJ241" i="20" s="1"/>
  <c r="CI313" i="20"/>
  <c r="CJ313" i="20" s="1"/>
  <c r="BZ343" i="20"/>
  <c r="BZ344" i="20" s="1"/>
  <c r="BH353" i="20"/>
  <c r="BH354" i="20" s="1"/>
  <c r="BP353" i="20"/>
  <c r="BP354" i="20" s="1"/>
  <c r="BF363" i="20"/>
  <c r="BF364" i="20" s="1"/>
  <c r="BN363" i="20"/>
  <c r="BN364" i="20" s="1"/>
  <c r="BV363" i="20"/>
  <c r="BV364" i="20" s="1"/>
  <c r="BE363" i="20"/>
  <c r="BE364" i="20" s="1"/>
  <c r="BM363" i="20"/>
  <c r="BM364" i="20" s="1"/>
  <c r="BU363" i="20"/>
  <c r="BU364" i="20" s="1"/>
  <c r="BI368" i="20"/>
  <c r="BI369" i="20" s="1"/>
  <c r="BG373" i="20"/>
  <c r="BG374" i="20" s="1"/>
  <c r="BO373" i="20"/>
  <c r="BO374" i="20" s="1"/>
  <c r="BW373" i="20"/>
  <c r="BW374" i="20" s="1"/>
  <c r="CA373" i="20"/>
  <c r="CA374" i="20" s="1"/>
  <c r="BH378" i="20"/>
  <c r="BH379" i="20" s="1"/>
  <c r="BP378" i="20"/>
  <c r="BP379" i="20" s="1"/>
  <c r="BX378" i="20"/>
  <c r="BX379" i="20" s="1"/>
  <c r="BN388" i="20"/>
  <c r="BN389" i="20" s="1"/>
  <c r="CB413" i="20"/>
  <c r="CB414" i="20" s="1"/>
  <c r="CI237" i="20"/>
  <c r="CJ237" i="20" s="1"/>
  <c r="CD237" i="20"/>
  <c r="CI285" i="20"/>
  <c r="CJ285" i="20" s="1"/>
  <c r="CI122" i="20"/>
  <c r="CJ122" i="20" s="1"/>
  <c r="CI73" i="20"/>
  <c r="CJ73" i="20" s="1"/>
  <c r="CF74" i="20"/>
  <c r="CI209" i="20"/>
  <c r="CJ209" i="20" s="1"/>
  <c r="CD209" i="20"/>
  <c r="CI218" i="20"/>
  <c r="CJ218" i="20" s="1"/>
  <c r="CD218" i="20"/>
  <c r="U317" i="20"/>
  <c r="AS317" i="20"/>
  <c r="CI24" i="20"/>
  <c r="CJ24" i="20" s="1"/>
  <c r="CI50" i="20"/>
  <c r="CJ50" i="20" s="1"/>
  <c r="CI79" i="20"/>
  <c r="CJ79" i="20" s="1"/>
  <c r="CI114" i="20"/>
  <c r="CJ114" i="20" s="1"/>
  <c r="L317" i="20"/>
  <c r="AC317" i="20"/>
  <c r="CI25" i="20"/>
  <c r="CJ25" i="20" s="1"/>
  <c r="CI37" i="20"/>
  <c r="CJ37" i="20" s="1"/>
  <c r="CI64" i="20"/>
  <c r="CJ64" i="20" s="1"/>
  <c r="CD79" i="20"/>
  <c r="CI130" i="20"/>
  <c r="CJ130" i="20" s="1"/>
  <c r="CI138" i="20"/>
  <c r="CJ138" i="20" s="1"/>
  <c r="CI140" i="20"/>
  <c r="CJ140" i="20" s="1"/>
  <c r="CF166" i="20"/>
  <c r="CI244" i="20"/>
  <c r="CJ244" i="20" s="1"/>
  <c r="CD244" i="20"/>
  <c r="CI251" i="20"/>
  <c r="CJ251" i="20" s="1"/>
  <c r="CI274" i="20"/>
  <c r="CJ274" i="20" s="1"/>
  <c r="CD274" i="20"/>
  <c r="CI303" i="20"/>
  <c r="CJ303" i="20" s="1"/>
  <c r="CD107" i="20"/>
  <c r="CI107" i="20"/>
  <c r="CJ107" i="20" s="1"/>
  <c r="CI246" i="20"/>
  <c r="CJ246" i="20" s="1"/>
  <c r="CD246" i="20"/>
  <c r="CI23" i="20"/>
  <c r="CJ23" i="20" s="1"/>
  <c r="CD41" i="20"/>
  <c r="CI41" i="20"/>
  <c r="CJ41" i="20" s="1"/>
  <c r="CI75" i="20"/>
  <c r="CJ75" i="20" s="1"/>
  <c r="CI82" i="20"/>
  <c r="CJ82" i="20" s="1"/>
  <c r="CI83" i="20"/>
  <c r="CJ83" i="20" s="1"/>
  <c r="CD313" i="20"/>
  <c r="AK317" i="20"/>
  <c r="CI28" i="20"/>
  <c r="CJ28" i="20" s="1"/>
  <c r="CI12" i="20"/>
  <c r="CJ12" i="20" s="1"/>
  <c r="CD28" i="20"/>
  <c r="CI39" i="20"/>
  <c r="CJ39" i="20" s="1"/>
  <c r="CD42" i="20"/>
  <c r="CI61" i="20"/>
  <c r="CJ61" i="20" s="1"/>
  <c r="CI72" i="20"/>
  <c r="CJ72" i="20" s="1"/>
  <c r="CD72" i="20"/>
  <c r="CI84" i="20"/>
  <c r="CJ84" i="20" s="1"/>
  <c r="CI87" i="20"/>
  <c r="CJ87" i="20" s="1"/>
  <c r="CI90" i="20"/>
  <c r="CJ90" i="20" s="1"/>
  <c r="CI91" i="20"/>
  <c r="CJ91" i="20" s="1"/>
  <c r="CI95" i="20"/>
  <c r="CJ95" i="20" s="1"/>
  <c r="CD95" i="20"/>
  <c r="CH140" i="20"/>
  <c r="CD162" i="20"/>
  <c r="CI162" i="20"/>
  <c r="CJ162" i="20" s="1"/>
  <c r="CI223" i="20"/>
  <c r="CJ223" i="20" s="1"/>
  <c r="CI254" i="20"/>
  <c r="CJ254" i="20" s="1"/>
  <c r="CD254" i="20"/>
  <c r="CI43" i="20"/>
  <c r="CJ43" i="20" s="1"/>
  <c r="CI44" i="20"/>
  <c r="CJ44" i="20" s="1"/>
  <c r="CI49" i="20"/>
  <c r="CJ49" i="20" s="1"/>
  <c r="CI58" i="20"/>
  <c r="CJ58" i="20" s="1"/>
  <c r="CI59" i="20"/>
  <c r="CJ59" i="20" s="1"/>
  <c r="CI89" i="20"/>
  <c r="CJ89" i="20" s="1"/>
  <c r="CI93" i="20"/>
  <c r="CJ93" i="20" s="1"/>
  <c r="CI104" i="20"/>
  <c r="CJ104" i="20" s="1"/>
  <c r="CI132" i="20"/>
  <c r="CJ132" i="20" s="1"/>
  <c r="CI144" i="20"/>
  <c r="CJ144" i="20" s="1"/>
  <c r="CI178" i="20"/>
  <c r="CJ178" i="20" s="1"/>
  <c r="CI185" i="20"/>
  <c r="CJ185" i="20" s="1"/>
  <c r="CI202" i="20"/>
  <c r="CJ202" i="20" s="1"/>
  <c r="CI216" i="20"/>
  <c r="CJ216" i="20" s="1"/>
  <c r="CI228" i="20"/>
  <c r="CJ228" i="20" s="1"/>
  <c r="CI252" i="20"/>
  <c r="CJ252" i="20" s="1"/>
  <c r="CI309" i="20"/>
  <c r="CJ309" i="20" s="1"/>
  <c r="CI314" i="20"/>
  <c r="CJ314" i="20" s="1"/>
  <c r="M317" i="20"/>
  <c r="V317" i="20"/>
  <c r="AD317" i="20"/>
  <c r="AL317" i="20"/>
  <c r="CI116" i="20"/>
  <c r="CJ116" i="20" s="1"/>
  <c r="CI145" i="20"/>
  <c r="CJ145" i="20" s="1"/>
  <c r="CI150" i="20"/>
  <c r="CJ150" i="20" s="1"/>
  <c r="CI153" i="20"/>
  <c r="CJ153" i="20" s="1"/>
  <c r="CI168" i="20"/>
  <c r="CJ168" i="20" s="1"/>
  <c r="CI200" i="20"/>
  <c r="CJ200" i="20" s="1"/>
  <c r="CI205" i="20"/>
  <c r="CJ205" i="20" s="1"/>
  <c r="CI206" i="20"/>
  <c r="CJ206" i="20" s="1"/>
  <c r="CI210" i="20"/>
  <c r="CJ210" i="20" s="1"/>
  <c r="CI238" i="20"/>
  <c r="CJ238" i="20" s="1"/>
  <c r="Z317" i="20"/>
  <c r="BA317" i="20"/>
  <c r="BD348" i="20"/>
  <c r="BD349" i="20" s="1"/>
  <c r="BH348" i="20"/>
  <c r="BH349" i="20" s="1"/>
  <c r="BL348" i="20"/>
  <c r="BL349" i="20" s="1"/>
  <c r="BP348" i="20"/>
  <c r="BP349" i="20" s="1"/>
  <c r="BT348" i="20"/>
  <c r="BT349" i="20" s="1"/>
  <c r="BX348" i="20"/>
  <c r="BX349" i="20" s="1"/>
  <c r="CB348" i="20"/>
  <c r="CB349" i="20" s="1"/>
  <c r="BG348" i="20"/>
  <c r="BG349" i="20" s="1"/>
  <c r="BO348" i="20"/>
  <c r="BO349" i="20" s="1"/>
  <c r="BW348" i="20"/>
  <c r="BW349" i="20" s="1"/>
  <c r="BG353" i="20"/>
  <c r="BG354" i="20" s="1"/>
  <c r="BK353" i="20"/>
  <c r="BK354" i="20" s="1"/>
  <c r="BO353" i="20"/>
  <c r="BO354" i="20" s="1"/>
  <c r="BS353" i="20"/>
  <c r="BS354" i="20" s="1"/>
  <c r="BW353" i="20"/>
  <c r="BW354" i="20" s="1"/>
  <c r="CA353" i="20"/>
  <c r="CA354" i="20" s="1"/>
  <c r="BJ353" i="20"/>
  <c r="BJ354" i="20" s="1"/>
  <c r="BR353" i="20"/>
  <c r="BR354" i="20" s="1"/>
  <c r="BZ353" i="20"/>
  <c r="BZ354" i="20" s="1"/>
  <c r="BF358" i="20"/>
  <c r="BF359" i="20" s="1"/>
  <c r="BJ358" i="20"/>
  <c r="BJ359" i="20" s="1"/>
  <c r="BN358" i="20"/>
  <c r="BN359" i="20" s="1"/>
  <c r="BR358" i="20"/>
  <c r="BR359" i="20" s="1"/>
  <c r="BV358" i="20"/>
  <c r="BV359" i="20" s="1"/>
  <c r="BZ358" i="20"/>
  <c r="BZ359" i="20" s="1"/>
  <c r="BE358" i="20"/>
  <c r="BE359" i="20" s="1"/>
  <c r="BM358" i="20"/>
  <c r="BM359" i="20" s="1"/>
  <c r="BU358" i="20"/>
  <c r="BU359" i="20" s="1"/>
  <c r="BD363" i="20"/>
  <c r="BD364" i="20" s="1"/>
  <c r="BL363" i="20"/>
  <c r="BL364" i="20" s="1"/>
  <c r="BT363" i="20"/>
  <c r="BT364" i="20" s="1"/>
  <c r="CB363" i="20"/>
  <c r="CB364" i="20" s="1"/>
  <c r="BF368" i="20"/>
  <c r="BF369" i="20" s="1"/>
  <c r="BN368" i="20"/>
  <c r="BN369" i="20" s="1"/>
  <c r="BV368" i="20"/>
  <c r="BV369" i="20" s="1"/>
  <c r="BE368" i="20"/>
  <c r="BE369" i="20" s="1"/>
  <c r="BM368" i="20"/>
  <c r="BM369" i="20" s="1"/>
  <c r="BU368" i="20"/>
  <c r="BU369" i="20" s="1"/>
  <c r="BE373" i="20"/>
  <c r="BE374" i="20" s="1"/>
  <c r="BM373" i="20"/>
  <c r="BM374" i="20" s="1"/>
  <c r="BU373" i="20"/>
  <c r="BU374" i="20" s="1"/>
  <c r="BF378" i="20"/>
  <c r="BF379" i="20" s="1"/>
  <c r="BN378" i="20"/>
  <c r="BN379" i="20" s="1"/>
  <c r="BV378" i="20"/>
  <c r="BV379" i="20" s="1"/>
  <c r="BH383" i="20"/>
  <c r="BH384" i="20" s="1"/>
  <c r="BP383" i="20"/>
  <c r="BP384" i="20" s="1"/>
  <c r="BX383" i="20"/>
  <c r="BX384" i="20" s="1"/>
  <c r="BG383" i="20"/>
  <c r="BG384" i="20" s="1"/>
  <c r="BO383" i="20"/>
  <c r="BO384" i="20" s="1"/>
  <c r="BW383" i="20"/>
  <c r="BW384" i="20" s="1"/>
  <c r="BH415" i="20"/>
  <c r="BP415" i="20"/>
  <c r="BX415" i="20"/>
  <c r="BG416" i="20"/>
  <c r="BO416" i="20"/>
  <c r="BW416" i="20"/>
  <c r="BF417" i="20"/>
  <c r="BN417" i="20"/>
  <c r="BV417" i="20"/>
  <c r="BP393" i="20"/>
  <c r="BP394" i="20" s="1"/>
  <c r="BF398" i="20"/>
  <c r="BF399" i="20" s="1"/>
  <c r="BJ398" i="20"/>
  <c r="BJ399" i="20" s="1"/>
  <c r="BN398" i="20"/>
  <c r="BN399" i="20" s="1"/>
  <c r="BR398" i="20"/>
  <c r="BR399" i="20" s="1"/>
  <c r="BV398" i="20"/>
  <c r="BV399" i="20" s="1"/>
  <c r="BZ398" i="20"/>
  <c r="BZ399" i="20" s="1"/>
  <c r="BD398" i="20"/>
  <c r="BD399" i="20" s="1"/>
  <c r="BL398" i="20"/>
  <c r="BL399" i="20" s="1"/>
  <c r="BT398" i="20"/>
  <c r="BT399" i="20" s="1"/>
  <c r="CB398" i="20"/>
  <c r="CB399" i="20" s="1"/>
  <c r="BE403" i="20"/>
  <c r="BE404" i="20" s="1"/>
  <c r="BI403" i="20"/>
  <c r="BI404" i="20" s="1"/>
  <c r="BM403" i="20"/>
  <c r="BM404" i="20" s="1"/>
  <c r="BQ403" i="20"/>
  <c r="BQ404" i="20" s="1"/>
  <c r="BU403" i="20"/>
  <c r="BU404" i="20" s="1"/>
  <c r="BY403" i="20"/>
  <c r="BY404" i="20" s="1"/>
  <c r="BG403" i="20"/>
  <c r="BG404" i="20" s="1"/>
  <c r="BO403" i="20"/>
  <c r="BO404" i="20" s="1"/>
  <c r="BW403" i="20"/>
  <c r="BW404" i="20" s="1"/>
  <c r="BE408" i="20"/>
  <c r="BE409" i="20" s="1"/>
  <c r="BM408" i="20"/>
  <c r="BM409" i="20" s="1"/>
  <c r="BU408" i="20"/>
  <c r="BU409" i="20" s="1"/>
  <c r="BI413" i="20"/>
  <c r="BI414" i="20" s="1"/>
  <c r="BQ413" i="20"/>
  <c r="BQ414" i="20" s="1"/>
  <c r="BY413" i="20"/>
  <c r="BY414" i="20" s="1"/>
  <c r="BZ415" i="20"/>
  <c r="BG343" i="20"/>
  <c r="BG344" i="20" s="1"/>
  <c r="BO343" i="20"/>
  <c r="BO344" i="20" s="1"/>
  <c r="BW343" i="20"/>
  <c r="BW344" i="20" s="1"/>
  <c r="BF343" i="20"/>
  <c r="BF344" i="20" s="1"/>
  <c r="BN343" i="20"/>
  <c r="BN344" i="20" s="1"/>
  <c r="BV343" i="20"/>
  <c r="BV344" i="20" s="1"/>
  <c r="BI363" i="20"/>
  <c r="BI364" i="20" s="1"/>
  <c r="BQ363" i="20"/>
  <c r="BQ364" i="20" s="1"/>
  <c r="BY363" i="20"/>
  <c r="BY364" i="20" s="1"/>
  <c r="BH363" i="20"/>
  <c r="BH364" i="20" s="1"/>
  <c r="BP363" i="20"/>
  <c r="BP364" i="20" s="1"/>
  <c r="BX363" i="20"/>
  <c r="BX364" i="20" s="1"/>
  <c r="BG368" i="20"/>
  <c r="BG369" i="20" s="1"/>
  <c r="BO368" i="20"/>
  <c r="BO369" i="20" s="1"/>
  <c r="BW368" i="20"/>
  <c r="BW369" i="20" s="1"/>
  <c r="BJ373" i="20"/>
  <c r="BJ374" i="20" s="1"/>
  <c r="BR373" i="20"/>
  <c r="BR374" i="20" s="1"/>
  <c r="BZ373" i="20"/>
  <c r="BZ374" i="20" s="1"/>
  <c r="BI373" i="20"/>
  <c r="BI374" i="20" s="1"/>
  <c r="BQ373" i="20"/>
  <c r="BQ374" i="20" s="1"/>
  <c r="BY373" i="20"/>
  <c r="BY374" i="20" s="1"/>
  <c r="BG378" i="20"/>
  <c r="BG379" i="20" s="1"/>
  <c r="BK378" i="20"/>
  <c r="BK379" i="20" s="1"/>
  <c r="BO378" i="20"/>
  <c r="BO379" i="20" s="1"/>
  <c r="BS378" i="20"/>
  <c r="BS379" i="20" s="1"/>
  <c r="BW378" i="20"/>
  <c r="BW379" i="20" s="1"/>
  <c r="CA378" i="20"/>
  <c r="CA379" i="20" s="1"/>
  <c r="BE383" i="20"/>
  <c r="BE384" i="20" s="1"/>
  <c r="BI383" i="20"/>
  <c r="BI384" i="20" s="1"/>
  <c r="BM383" i="20"/>
  <c r="BM384" i="20" s="1"/>
  <c r="BQ383" i="20"/>
  <c r="BQ384" i="20" s="1"/>
  <c r="BU383" i="20"/>
  <c r="BU384" i="20" s="1"/>
  <c r="BY383" i="20"/>
  <c r="BY384" i="20" s="1"/>
  <c r="BG388" i="20"/>
  <c r="BG389" i="20" s="1"/>
  <c r="BK388" i="20"/>
  <c r="BK389" i="20" s="1"/>
  <c r="BO388" i="20"/>
  <c r="BO389" i="20" s="1"/>
  <c r="BS388" i="20"/>
  <c r="BS389" i="20" s="1"/>
  <c r="BW388" i="20"/>
  <c r="BW389" i="20" s="1"/>
  <c r="CA388" i="20"/>
  <c r="CA389" i="20" s="1"/>
  <c r="BJ388" i="20"/>
  <c r="BJ389" i="20" s="1"/>
  <c r="BR388" i="20"/>
  <c r="BR389" i="20" s="1"/>
  <c r="BZ388" i="20"/>
  <c r="BZ389" i="20" s="1"/>
  <c r="BE413" i="20"/>
  <c r="BE414" i="20" s="1"/>
  <c r="BM413" i="20"/>
  <c r="BM414" i="20" s="1"/>
  <c r="BU413" i="20"/>
  <c r="BU414" i="20" s="1"/>
  <c r="BJ415" i="20"/>
  <c r="AT317" i="20"/>
  <c r="BB317" i="20"/>
  <c r="Y317" i="20"/>
  <c r="AG317" i="20"/>
  <c r="AO317" i="20"/>
  <c r="AJ317" i="20"/>
  <c r="AR317" i="20"/>
  <c r="AZ317" i="20"/>
  <c r="W317" i="20"/>
  <c r="Z324" i="20"/>
  <c r="AH324" i="20"/>
  <c r="AP324" i="20"/>
  <c r="AX324" i="20"/>
  <c r="W324" i="20"/>
  <c r="AE324" i="20"/>
  <c r="Y324" i="20"/>
  <c r="AG324" i="20"/>
  <c r="AO324" i="20"/>
  <c r="AW324" i="20"/>
  <c r="V324" i="20"/>
  <c r="AD324" i="20"/>
  <c r="AL324" i="20"/>
  <c r="BB324" i="20"/>
  <c r="AI324" i="20"/>
  <c r="AQ324" i="20"/>
  <c r="AY324" i="20"/>
  <c r="BE343" i="20"/>
  <c r="BE344" i="20" s="1"/>
  <c r="BI343" i="20"/>
  <c r="BI344" i="20" s="1"/>
  <c r="BM343" i="20"/>
  <c r="BM344" i="20" s="1"/>
  <c r="BQ343" i="20"/>
  <c r="BQ344" i="20" s="1"/>
  <c r="BU343" i="20"/>
  <c r="BU344" i="20" s="1"/>
  <c r="BY343" i="20"/>
  <c r="BY344" i="20" s="1"/>
  <c r="BD343" i="20"/>
  <c r="BD344" i="20" s="1"/>
  <c r="BL343" i="20"/>
  <c r="BL344" i="20" s="1"/>
  <c r="BT343" i="20"/>
  <c r="BT344" i="20" s="1"/>
  <c r="CB343" i="20"/>
  <c r="CB344" i="20" s="1"/>
  <c r="BK348" i="20"/>
  <c r="BK349" i="20" s="1"/>
  <c r="BS348" i="20"/>
  <c r="BS349" i="20" s="1"/>
  <c r="CA348" i="20"/>
  <c r="CA349" i="20" s="1"/>
  <c r="BF353" i="20"/>
  <c r="BF354" i="20" s="1"/>
  <c r="BN353" i="20"/>
  <c r="BN354" i="20" s="1"/>
  <c r="BV353" i="20"/>
  <c r="BV354" i="20" s="1"/>
  <c r="BI358" i="20"/>
  <c r="BI359" i="20" s="1"/>
  <c r="BQ358" i="20"/>
  <c r="BQ359" i="20" s="1"/>
  <c r="BY358" i="20"/>
  <c r="BY359" i="20" s="1"/>
  <c r="BG363" i="20"/>
  <c r="BG364" i="20" s="1"/>
  <c r="BK363" i="20"/>
  <c r="BK364" i="20" s="1"/>
  <c r="BO363" i="20"/>
  <c r="BO364" i="20" s="1"/>
  <c r="BS363" i="20"/>
  <c r="BS364" i="20" s="1"/>
  <c r="BW363" i="20"/>
  <c r="BW364" i="20" s="1"/>
  <c r="CA363" i="20"/>
  <c r="CA364" i="20" s="1"/>
  <c r="BJ363" i="20"/>
  <c r="BJ364" i="20" s="1"/>
  <c r="BR363" i="20"/>
  <c r="BR364" i="20" s="1"/>
  <c r="BZ363" i="20"/>
  <c r="BZ364" i="20" s="1"/>
  <c r="BH368" i="20"/>
  <c r="BH369" i="20" s="1"/>
  <c r="BP368" i="20"/>
  <c r="BP369" i="20" s="1"/>
  <c r="BX368" i="20"/>
  <c r="BX369" i="20" s="1"/>
  <c r="BD373" i="20"/>
  <c r="BD374" i="20" s="1"/>
  <c r="BL373" i="20"/>
  <c r="BL374" i="20" s="1"/>
  <c r="BT373" i="20"/>
  <c r="BT374" i="20" s="1"/>
  <c r="CB373" i="20"/>
  <c r="CB374" i="20" s="1"/>
  <c r="BK373" i="20"/>
  <c r="BK374" i="20" s="1"/>
  <c r="BS373" i="20"/>
  <c r="BS374" i="20" s="1"/>
  <c r="BI378" i="20"/>
  <c r="BI379" i="20" s="1"/>
  <c r="BQ378" i="20"/>
  <c r="BQ379" i="20" s="1"/>
  <c r="BU378" i="20"/>
  <c r="BU379" i="20" s="1"/>
  <c r="BY378" i="20"/>
  <c r="BY379" i="20" s="1"/>
  <c r="BD378" i="20"/>
  <c r="BD379" i="20" s="1"/>
  <c r="BL378" i="20"/>
  <c r="BL379" i="20" s="1"/>
  <c r="BT378" i="20"/>
  <c r="BT379" i="20" s="1"/>
  <c r="CB378" i="20"/>
  <c r="CB379" i="20" s="1"/>
  <c r="BK383" i="20"/>
  <c r="BK384" i="20" s="1"/>
  <c r="BS383" i="20"/>
  <c r="BS384" i="20" s="1"/>
  <c r="CA383" i="20"/>
  <c r="CA384" i="20" s="1"/>
  <c r="BI388" i="20"/>
  <c r="BI389" i="20" s="1"/>
  <c r="BQ388" i="20"/>
  <c r="BQ389" i="20" s="1"/>
  <c r="BY388" i="20"/>
  <c r="BY389" i="20" s="1"/>
  <c r="BG415" i="20"/>
  <c r="BO415" i="20"/>
  <c r="BW415" i="20"/>
  <c r="BF416" i="20"/>
  <c r="BJ416" i="20"/>
  <c r="BN416" i="20"/>
  <c r="BR416" i="20"/>
  <c r="BV416" i="20"/>
  <c r="BZ416" i="20"/>
  <c r="BE417" i="20"/>
  <c r="BM417" i="20"/>
  <c r="BU417" i="20"/>
  <c r="BH393" i="20"/>
  <c r="BH394" i="20" s="1"/>
  <c r="BI398" i="20"/>
  <c r="BI399" i="20" s="1"/>
  <c r="BQ398" i="20"/>
  <c r="BQ399" i="20" s="1"/>
  <c r="BY398" i="20"/>
  <c r="BY399" i="20" s="1"/>
  <c r="BD403" i="20"/>
  <c r="BD404" i="20" s="1"/>
  <c r="BL403" i="20"/>
  <c r="BL404" i="20" s="1"/>
  <c r="BT403" i="20"/>
  <c r="BT404" i="20" s="1"/>
  <c r="CB403" i="20"/>
  <c r="CB404" i="20" s="1"/>
  <c r="BD408" i="20"/>
  <c r="BD409" i="20" s="1"/>
  <c r="BH408" i="20"/>
  <c r="BH409" i="20" s="1"/>
  <c r="BL408" i="20"/>
  <c r="BL409" i="20" s="1"/>
  <c r="BP408" i="20"/>
  <c r="BP409" i="20" s="1"/>
  <c r="BT408" i="20"/>
  <c r="BT409" i="20" s="1"/>
  <c r="BX408" i="20"/>
  <c r="BX409" i="20" s="1"/>
  <c r="CB408" i="20"/>
  <c r="CB409" i="20" s="1"/>
  <c r="BJ408" i="20"/>
  <c r="BJ409" i="20" s="1"/>
  <c r="BR408" i="20"/>
  <c r="BR409" i="20" s="1"/>
  <c r="BZ408" i="20"/>
  <c r="BZ409" i="20" s="1"/>
  <c r="BH413" i="20"/>
  <c r="BH414" i="20" s="1"/>
  <c r="BP413" i="20"/>
  <c r="BP414" i="20" s="1"/>
  <c r="BX413" i="20"/>
  <c r="BX414" i="20" s="1"/>
  <c r="BR415" i="20"/>
  <c r="CD186" i="20"/>
  <c r="CD210" i="20"/>
  <c r="CH235" i="20"/>
  <c r="CD241" i="20"/>
  <c r="AA324" i="20"/>
  <c r="CD13" i="20"/>
  <c r="CD29" i="20"/>
  <c r="CD37" i="20"/>
  <c r="CH49" i="20"/>
  <c r="CH57" i="20"/>
  <c r="CI67" i="20"/>
  <c r="CJ67" i="20" s="1"/>
  <c r="CI77" i="20"/>
  <c r="CJ77" i="20" s="1"/>
  <c r="CH84" i="20"/>
  <c r="CD96" i="20"/>
  <c r="CH116" i="20"/>
  <c r="CH132" i="20"/>
  <c r="CD144" i="20"/>
  <c r="CD169" i="20"/>
  <c r="CD201" i="20"/>
  <c r="CI215" i="20"/>
  <c r="CJ215" i="20" s="1"/>
  <c r="CI310" i="20"/>
  <c r="CJ310" i="20" s="1"/>
  <c r="CD310" i="20"/>
  <c r="AE317" i="20"/>
  <c r="AM317" i="20"/>
  <c r="AU317" i="20"/>
  <c r="BC317" i="20"/>
  <c r="AX317" i="20"/>
  <c r="CD39" i="20"/>
  <c r="CI48" i="20"/>
  <c r="CJ48" i="20" s="1"/>
  <c r="CH50" i="20"/>
  <c r="CI179" i="20"/>
  <c r="CJ179" i="20" s="1"/>
  <c r="CI203" i="20"/>
  <c r="CJ203" i="20" s="1"/>
  <c r="U324" i="20"/>
  <c r="AK324" i="20"/>
  <c r="CH58" i="20"/>
  <c r="CD12" i="20"/>
  <c r="CI32" i="20"/>
  <c r="CJ32" i="20" s="1"/>
  <c r="CF35" i="20"/>
  <c r="CF43" i="20"/>
  <c r="CD61" i="20"/>
  <c r="CD66" i="20"/>
  <c r="CI86" i="20"/>
  <c r="CJ86" i="20" s="1"/>
  <c r="CI101" i="20"/>
  <c r="CJ101" i="20" s="1"/>
  <c r="CD104" i="20"/>
  <c r="CI111" i="20"/>
  <c r="CJ111" i="20" s="1"/>
  <c r="CD153" i="20"/>
  <c r="CI184" i="20"/>
  <c r="CJ184" i="20" s="1"/>
  <c r="CI195" i="20"/>
  <c r="CJ195" i="20" s="1"/>
  <c r="CH205" i="20"/>
  <c r="CI208" i="20"/>
  <c r="CJ208" i="20" s="1"/>
  <c r="CI211" i="20"/>
  <c r="CJ211" i="20" s="1"/>
  <c r="CD231" i="20"/>
  <c r="CI242" i="20"/>
  <c r="CJ242" i="20" s="1"/>
  <c r="CI250" i="20"/>
  <c r="CJ250" i="20" s="1"/>
  <c r="CH252" i="20"/>
  <c r="CI265" i="20"/>
  <c r="CJ265" i="20" s="1"/>
  <c r="CD309" i="20"/>
  <c r="AW317" i="20"/>
  <c r="AT324" i="20"/>
  <c r="CF59" i="20"/>
  <c r="CD88" i="20"/>
  <c r="CI22" i="20"/>
  <c r="CJ22" i="20" s="1"/>
  <c r="CI11" i="20"/>
  <c r="CD22" i="20"/>
  <c r="CI53" i="20"/>
  <c r="CJ53" i="20" s="1"/>
  <c r="CI60" i="20"/>
  <c r="CJ60" i="20" s="1"/>
  <c r="CI69" i="20"/>
  <c r="CJ69" i="20" s="1"/>
  <c r="CI94" i="20"/>
  <c r="CJ94" i="20" s="1"/>
  <c r="CI120" i="20"/>
  <c r="CJ120" i="20" s="1"/>
  <c r="CI127" i="20"/>
  <c r="CJ127" i="20" s="1"/>
  <c r="CI135" i="20"/>
  <c r="CJ135" i="20" s="1"/>
  <c r="CI152" i="20"/>
  <c r="CJ152" i="20" s="1"/>
  <c r="CI160" i="20"/>
  <c r="CJ160" i="20" s="1"/>
  <c r="CI167" i="20"/>
  <c r="CJ167" i="20" s="1"/>
  <c r="CI230" i="20"/>
  <c r="CJ230" i="20" s="1"/>
  <c r="CD265" i="20"/>
  <c r="CI311" i="20"/>
  <c r="CJ311" i="20" s="1"/>
  <c r="AM324" i="20"/>
  <c r="AU324" i="20"/>
  <c r="BC324" i="20"/>
  <c r="CI21" i="20"/>
  <c r="CJ21" i="20" s="1"/>
  <c r="CI27" i="20"/>
  <c r="CJ27" i="20" s="1"/>
  <c r="CI45" i="20"/>
  <c r="CJ45" i="20" s="1"/>
  <c r="CI109" i="20"/>
  <c r="CJ109" i="20" s="1"/>
  <c r="CI118" i="20"/>
  <c r="CJ118" i="20" s="1"/>
  <c r="CI157" i="20"/>
  <c r="CJ157" i="20" s="1"/>
  <c r="CI207" i="20"/>
  <c r="CJ207" i="20" s="1"/>
  <c r="CI236" i="20"/>
  <c r="CJ236" i="20" s="1"/>
  <c r="AN324" i="20"/>
  <c r="CI80" i="20"/>
  <c r="CJ80" i="20" s="1"/>
  <c r="CI183" i="20"/>
  <c r="CJ183" i="20" s="1"/>
  <c r="CI255" i="20"/>
  <c r="CJ255" i="20" s="1"/>
  <c r="CI292" i="20"/>
  <c r="CJ292" i="20" s="1"/>
  <c r="AV324" i="20"/>
  <c r="AC324" i="20"/>
  <c r="AS324" i="20"/>
  <c r="CI10" i="20"/>
  <c r="CJ10" i="20" s="1"/>
  <c r="CD21" i="20"/>
  <c r="CF27" i="20"/>
  <c r="CI30" i="20"/>
  <c r="CJ30" i="20" s="1"/>
  <c r="CD45" i="20"/>
  <c r="CI52" i="20"/>
  <c r="CJ52" i="20" s="1"/>
  <c r="CD80" i="20"/>
  <c r="CI85" i="20"/>
  <c r="CJ85" i="20" s="1"/>
  <c r="CD89" i="20"/>
  <c r="CI126" i="20"/>
  <c r="CJ126" i="20" s="1"/>
  <c r="CI133" i="20"/>
  <c r="CJ133" i="20" s="1"/>
  <c r="CI151" i="20"/>
  <c r="CJ151" i="20" s="1"/>
  <c r="CI229" i="20"/>
  <c r="CJ229" i="20" s="1"/>
  <c r="CI247" i="20"/>
  <c r="CJ247" i="20" s="1"/>
  <c r="CD292" i="20"/>
  <c r="K317" i="20"/>
  <c r="S317" i="20"/>
  <c r="AB317" i="20"/>
  <c r="AB324" i="20"/>
  <c r="AJ324" i="20"/>
  <c r="AR324" i="20"/>
  <c r="AZ324" i="20"/>
  <c r="BK343" i="20"/>
  <c r="BK344" i="20" s="1"/>
  <c r="BS343" i="20"/>
  <c r="BS344" i="20" s="1"/>
  <c r="CA343" i="20"/>
  <c r="CA344" i="20" s="1"/>
  <c r="BD358" i="20"/>
  <c r="BD359" i="20" s="1"/>
  <c r="CI315" i="20"/>
  <c r="CJ315" i="20" s="1"/>
  <c r="BJ368" i="20"/>
  <c r="BJ369" i="20" s="1"/>
  <c r="BR368" i="20"/>
  <c r="BR369" i="20" s="1"/>
  <c r="BZ368" i="20"/>
  <c r="BZ369" i="20" s="1"/>
  <c r="BX373" i="20"/>
  <c r="BX374" i="20" s="1"/>
  <c r="BI353" i="20"/>
  <c r="BI354" i="20" s="1"/>
  <c r="BQ353" i="20"/>
  <c r="BQ354" i="20" s="1"/>
  <c r="BY353" i="20"/>
  <c r="BY354" i="20" s="1"/>
  <c r="BE398" i="20"/>
  <c r="BE399" i="20" s="1"/>
  <c r="BM398" i="20"/>
  <c r="BM399" i="20" s="1"/>
  <c r="BU398" i="20"/>
  <c r="BU399" i="20" s="1"/>
  <c r="BD383" i="20"/>
  <c r="BD384" i="20" s="1"/>
  <c r="BL383" i="20"/>
  <c r="BL384" i="20" s="1"/>
  <c r="BT383" i="20"/>
  <c r="BT384" i="20" s="1"/>
  <c r="CB383" i="20"/>
  <c r="CB384" i="20" s="1"/>
  <c r="BI415" i="20"/>
  <c r="BQ415" i="20"/>
  <c r="BY415" i="20"/>
  <c r="BH416" i="20"/>
  <c r="BP416" i="20"/>
  <c r="BX416" i="20"/>
  <c r="BG417" i="20"/>
  <c r="BO417" i="20"/>
  <c r="BW417" i="20"/>
  <c r="BK408" i="20"/>
  <c r="BK409" i="20" s="1"/>
  <c r="BS408" i="20"/>
  <c r="BS409" i="20" s="1"/>
  <c r="CA408" i="20"/>
  <c r="CA409" i="20" s="1"/>
  <c r="BK393" i="20"/>
  <c r="BK394" i="20" s="1"/>
  <c r="BK415" i="20"/>
  <c r="BS393" i="20"/>
  <c r="BS394" i="20" s="1"/>
  <c r="BS415" i="20"/>
  <c r="CA393" i="20"/>
  <c r="CA394" i="20" s="1"/>
  <c r="CA415" i="20"/>
  <c r="BI417" i="20"/>
  <c r="BI393" i="20"/>
  <c r="BI394" i="20" s="1"/>
  <c r="BQ417" i="20"/>
  <c r="BQ393" i="20"/>
  <c r="BQ394" i="20" s="1"/>
  <c r="BY417" i="20"/>
  <c r="BY393" i="20"/>
  <c r="BY394" i="20" s="1"/>
  <c r="BF373" i="20"/>
  <c r="BF374" i="20" s="1"/>
  <c r="BN373" i="20"/>
  <c r="BN374" i="20" s="1"/>
  <c r="BV373" i="20"/>
  <c r="BV374" i="20" s="1"/>
  <c r="BD393" i="20"/>
  <c r="BD394" i="20" s="1"/>
  <c r="BD415" i="20"/>
  <c r="BL393" i="20"/>
  <c r="BL394" i="20" s="1"/>
  <c r="BL415" i="20"/>
  <c r="BT393" i="20"/>
  <c r="BT394" i="20" s="1"/>
  <c r="BT415" i="20"/>
  <c r="CB393" i="20"/>
  <c r="CB394" i="20" s="1"/>
  <c r="CB415" i="20"/>
  <c r="BK416" i="20"/>
  <c r="BS416" i="20"/>
  <c r="CA416" i="20"/>
  <c r="BJ417" i="20"/>
  <c r="BR417" i="20"/>
  <c r="BZ417" i="20"/>
  <c r="BH403" i="20"/>
  <c r="BH404" i="20" s="1"/>
  <c r="BP403" i="20"/>
  <c r="BP404" i="20" s="1"/>
  <c r="BX403" i="20"/>
  <c r="BX404" i="20" s="1"/>
  <c r="BJ378" i="20"/>
  <c r="BJ379" i="20" s="1"/>
  <c r="BR378" i="20"/>
  <c r="BR379" i="20" s="1"/>
  <c r="BZ378" i="20"/>
  <c r="BZ379" i="20" s="1"/>
  <c r="BH388" i="20"/>
  <c r="BH389" i="20" s="1"/>
  <c r="BP388" i="20"/>
  <c r="BP389" i="20" s="1"/>
  <c r="BX388" i="20"/>
  <c r="BX389" i="20" s="1"/>
  <c r="BE416" i="20"/>
  <c r="BM416" i="20"/>
  <c r="BU416" i="20"/>
  <c r="BD417" i="20"/>
  <c r="BL417" i="20"/>
  <c r="BT417" i="20"/>
  <c r="CB417" i="20"/>
  <c r="BF413" i="20"/>
  <c r="BF414" i="20" s="1"/>
  <c r="BN413" i="20"/>
  <c r="BN414" i="20" s="1"/>
  <c r="BV413" i="20"/>
  <c r="BV414" i="20" s="1"/>
  <c r="BG393" i="20"/>
  <c r="BG394" i="20" s="1"/>
  <c r="BO393" i="20"/>
  <c r="BO394" i="20" s="1"/>
  <c r="BW393" i="20"/>
  <c r="BW394" i="20" s="1"/>
  <c r="BE415" i="20"/>
  <c r="BM415" i="20"/>
  <c r="BU415" i="20"/>
  <c r="BF415" i="20"/>
  <c r="BN415" i="20"/>
  <c r="BV415" i="20"/>
  <c r="BP418" i="20" l="1"/>
  <c r="BP419" i="20" s="1"/>
  <c r="BJ418" i="20"/>
  <c r="BJ419" i="20" s="1"/>
  <c r="BG418" i="20"/>
  <c r="BG419" i="20" s="1"/>
  <c r="CE353" i="20"/>
  <c r="CF353" i="20" s="1"/>
  <c r="BZ418" i="20"/>
  <c r="BZ419" i="20" s="1"/>
  <c r="BN418" i="20"/>
  <c r="BN419" i="20" s="1"/>
  <c r="CC368" i="20"/>
  <c r="CD368" i="20" s="1"/>
  <c r="CE348" i="20"/>
  <c r="CF348" i="20" s="1"/>
  <c r="BF418" i="20"/>
  <c r="BF419" i="20" s="1"/>
  <c r="BX418" i="20"/>
  <c r="BX419" i="20" s="1"/>
  <c r="CG363" i="20"/>
  <c r="CH363" i="20" s="1"/>
  <c r="CE343" i="20"/>
  <c r="CF343" i="20" s="1"/>
  <c r="CC363" i="20"/>
  <c r="CC348" i="20"/>
  <c r="CD348" i="20" s="1"/>
  <c r="CE408" i="20"/>
  <c r="CF408" i="20" s="1"/>
  <c r="BU418" i="20"/>
  <c r="BU419" i="20" s="1"/>
  <c r="CG348" i="20"/>
  <c r="CH348" i="20" s="1"/>
  <c r="CC378" i="20"/>
  <c r="CD378" i="20" s="1"/>
  <c r="CG373" i="20"/>
  <c r="CH373" i="20" s="1"/>
  <c r="BW418" i="20"/>
  <c r="BW419" i="20" s="1"/>
  <c r="CE363" i="20"/>
  <c r="CF363" i="20" s="1"/>
  <c r="CG343" i="20"/>
  <c r="CH343" i="20" s="1"/>
  <c r="CG378" i="20"/>
  <c r="CH378" i="20" s="1"/>
  <c r="CG398" i="20"/>
  <c r="CH398" i="20" s="1"/>
  <c r="BV418" i="20"/>
  <c r="BV419" i="20" s="1"/>
  <c r="BE418" i="20"/>
  <c r="BE419" i="20" s="1"/>
  <c r="CG388" i="20"/>
  <c r="CH388" i="20" s="1"/>
  <c r="BR418" i="20"/>
  <c r="BR419" i="20" s="1"/>
  <c r="BO418" i="20"/>
  <c r="BO419" i="20" s="1"/>
  <c r="BH418" i="20"/>
  <c r="BH419" i="20" s="1"/>
  <c r="CC343" i="20"/>
  <c r="CD343" i="20" s="1"/>
  <c r="CE403" i="20"/>
  <c r="CF403" i="20" s="1"/>
  <c r="CB418" i="20"/>
  <c r="CB419" i="20" s="1"/>
  <c r="BS418" i="20"/>
  <c r="BS419" i="20" s="1"/>
  <c r="CC408" i="20"/>
  <c r="CD408" i="20" s="1"/>
  <c r="CE368" i="20"/>
  <c r="CF368" i="20" s="1"/>
  <c r="CG413" i="20"/>
  <c r="CH413" i="20" s="1"/>
  <c r="CC403" i="20"/>
  <c r="CD403" i="20" s="1"/>
  <c r="BM418" i="20"/>
  <c r="BM419" i="20" s="1"/>
  <c r="CE378" i="20"/>
  <c r="CF378" i="20" s="1"/>
  <c r="CA418" i="20"/>
  <c r="CA419" i="20" s="1"/>
  <c r="BY418" i="20"/>
  <c r="BY419" i="20" s="1"/>
  <c r="CE398" i="20"/>
  <c r="CF398" i="20" s="1"/>
  <c r="CG353" i="20"/>
  <c r="CH353" i="20" s="1"/>
  <c r="CG368" i="20"/>
  <c r="CH368" i="20" s="1"/>
  <c r="BQ418" i="20"/>
  <c r="BQ419" i="20" s="1"/>
  <c r="CG403" i="20"/>
  <c r="CH403" i="20" s="1"/>
  <c r="CC353" i="20"/>
  <c r="BT418" i="20"/>
  <c r="BT419" i="20" s="1"/>
  <c r="CE383" i="20"/>
  <c r="CF383" i="20" s="1"/>
  <c r="CC383" i="20"/>
  <c r="CG383" i="20"/>
  <c r="CH383" i="20" s="1"/>
  <c r="BL418" i="20"/>
  <c r="BL419" i="20" s="1"/>
  <c r="CC413" i="20"/>
  <c r="CC398" i="20"/>
  <c r="CC388" i="20"/>
  <c r="CG358" i="20"/>
  <c r="CH358" i="20" s="1"/>
  <c r="CE358" i="20"/>
  <c r="CF358" i="20" s="1"/>
  <c r="CC358" i="20"/>
  <c r="CC373" i="20"/>
  <c r="CG408" i="20"/>
  <c r="CH408" i="20" s="1"/>
  <c r="CE413" i="20"/>
  <c r="CF413" i="20" s="1"/>
  <c r="CE388" i="20"/>
  <c r="CF388" i="20" s="1"/>
  <c r="CE373" i="20"/>
  <c r="CF373" i="20" s="1"/>
  <c r="BD418" i="20"/>
  <c r="BD419" i="20" s="1"/>
  <c r="BK418" i="20"/>
  <c r="BK419" i="20" s="1"/>
  <c r="BI418" i="20"/>
  <c r="BI419" i="20" s="1"/>
  <c r="CC393" i="20"/>
  <c r="CG393" i="20"/>
  <c r="CH393" i="20" s="1"/>
  <c r="CE393" i="20"/>
  <c r="CF393" i="20" s="1"/>
  <c r="CI363" i="20" l="1"/>
  <c r="CJ363" i="20" s="1"/>
  <c r="CD363" i="20"/>
  <c r="CI378" i="20"/>
  <c r="CJ378" i="20" s="1"/>
  <c r="CI348" i="20"/>
  <c r="CJ348" i="20" s="1"/>
  <c r="CI343" i="20"/>
  <c r="CJ343" i="20" s="1"/>
  <c r="CI368" i="20"/>
  <c r="CJ368" i="20" s="1"/>
  <c r="CD373" i="20"/>
  <c r="CI373" i="20"/>
  <c r="CJ373" i="20" s="1"/>
  <c r="CD413" i="20"/>
  <c r="CI413" i="20"/>
  <c r="CJ413" i="20" s="1"/>
  <c r="CI408" i="20"/>
  <c r="CJ408" i="20" s="1"/>
  <c r="CC418" i="20"/>
  <c r="CG418" i="20"/>
  <c r="CH418" i="20" s="1"/>
  <c r="CE418" i="20"/>
  <c r="CF418" i="20" s="1"/>
  <c r="CD358" i="20"/>
  <c r="CI358" i="20"/>
  <c r="CJ358" i="20" s="1"/>
  <c r="CD383" i="20"/>
  <c r="CI383" i="20"/>
  <c r="CJ383" i="20" s="1"/>
  <c r="CD393" i="20"/>
  <c r="CI393" i="20"/>
  <c r="CJ393" i="20" s="1"/>
  <c r="CI403" i="20"/>
  <c r="CJ403" i="20" s="1"/>
  <c r="CI388" i="20"/>
  <c r="CJ388" i="20" s="1"/>
  <c r="CD388" i="20"/>
  <c r="CD353" i="20"/>
  <c r="CI353" i="20"/>
  <c r="CJ353" i="20" s="1"/>
  <c r="CD398" i="20"/>
  <c r="CI398" i="20"/>
  <c r="CJ398" i="20" s="1"/>
  <c r="CI418" i="20" l="1"/>
  <c r="CJ418" i="20" s="1"/>
  <c r="CD418" i="20"/>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ID#AAAA58mWI38
Thao    (2022-10-03 09:26:22)
Đánh số thứ tự riêng theo khối 3 tuổi</t>
        </r>
      </text>
    </comment>
    <comment ref="B3" authorId="0" shapeId="0">
      <text>
        <r>
          <rPr>
            <sz val="11"/>
            <color theme="1"/>
            <rFont val="Calibri"/>
            <family val="2"/>
            <scheme val="minor"/>
          </rPr>
          <t>======
ID#AAAA58mWI3A
Thao    (2022-10-03 09:26:22)
Đánh số thứ tự theo bản nguồn ban đầu (Toàn khối MG)</t>
        </r>
      </text>
    </comment>
    <comment ref="K4" authorId="0" shapeId="0">
      <text>
        <r>
          <rPr>
            <sz val="11"/>
            <color theme="1"/>
            <rFont val="Calibri"/>
            <family val="2"/>
            <scheme val="minor"/>
          </rPr>
          <t>======
ID#AAAA58mWI4M
Thao    (2022-10-03 09:26:22)
Tên chủ đề (viết tắt)</t>
        </r>
      </text>
    </comment>
    <comment ref="K5" authorId="0" shapeId="0">
      <text>
        <r>
          <rPr>
            <sz val="11"/>
            <color theme="1"/>
            <rFont val="Calibri"/>
            <family val="2"/>
            <scheme val="minor"/>
          </rPr>
          <t>======
ID#AAAA58mWI0c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F10" authorId="0" shapeId="0">
      <text>
        <r>
          <rPr>
            <sz val="11"/>
            <color theme="1"/>
            <rFont val="Calibri"/>
            <family val="2"/>
            <scheme val="minor"/>
          </rPr>
          <t>======
ID#AAAA58mWI04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ID#AAAA58mWI4c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16" authorId="0" shapeId="0">
      <text>
        <r>
          <rPr>
            <sz val="11"/>
            <color theme="1"/>
            <rFont val="Calibri"/>
            <family val="2"/>
            <scheme val="minor"/>
          </rPr>
          <t>======
ID#AAAA58mWI2A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<sst xmlns="http://schemas.openxmlformats.org/spreadsheetml/2006/main" count="7665" uniqueCount="876">
  <si>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</si>
  <si>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</si>
  <si>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</si>
  <si>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</si>
  <si>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</si>
  <si>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</si>
  <si>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</si>
  <si>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</si>
  <si>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</si>
  <si>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</si>
  <si>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</si>
  <si>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</si>
  <si>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</si>
  <si>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</si>
  <si>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</si>
  <si>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</si>
  <si>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</si>
  <si>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</si>
  <si>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</si>
  <si>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</si>
  <si>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</si>
  <si>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</si>
  <si>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</si>
  <si>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</si>
  <si>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</si>
  <si>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</si>
  <si>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</si>
  <si>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</si>
  <si>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</si>
  <si>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</si>
  <si>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</si>
  <si>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</si>
  <si>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</si>
  <si>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</si>
  <si>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</si>
  <si>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</si>
  <si>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</si>
  <si>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</si>
  <si>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</si>
  <si>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</si>
  <si>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</si>
  <si>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</si>
  <si>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</si>
  <si>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</si>
  <si>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</si>
  <si>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</si>
  <si>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</si>
  <si>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</si>
  <si>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</si>
  <si>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</si>
  <si>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</si>
  <si>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</si>
  <si>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</si>
  <si>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</si>
  <si>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</si>
  <si>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</si>
  <si>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</si>
  <si>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</si>
  <si>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</si>
  <si>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</si>
  <si>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</si>
  <si>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</si>
  <si>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</si>
  <si>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</si>
  <si>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</si>
  <si>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</si>
  <si>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</si>
  <si>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</si>
  <si>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</si>
  <si>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</si>
  <si>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</si>
  <si>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</si>
  <si>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</si>
  <si>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</si>
  <si>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</si>
  <si>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</si>
  <si>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</si>
  <si>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</si>
  <si>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</si>
  <si>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</si>
  <si>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</si>
  <si>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</si>
  <si>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</si>
  <si>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</si>
  <si>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</si>
  <si>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</si>
  <si>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</si>
  <si>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</si>
  <si>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</si>
  <si>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</si>
  <si>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</si>
  <si>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</si>
  <si>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</si>
  <si>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</si>
  <si>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</si>
  <si>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</si>
  <si>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</si>
  <si>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</si>
  <si>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</si>
  <si>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</si>
  <si>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</si>
  <si>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</si>
  <si>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</si>
  <si>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</si>
  <si>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</si>
  <si>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</si>
  <si>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</si>
  <si>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</si>
  <si>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</si>
  <si>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</si>
  <si>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</si>
  <si>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</si>
  <si>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</si>
  <si>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</si>
  <si>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</si>
  <si>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</si>
  <si>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</si>
  <si>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</si>
  <si>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</si>
  <si>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</si>
  <si>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</si>
  <si>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</si>
  <si>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</si>
  <si>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</si>
  <si>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</si>
  <si>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</si>
  <si>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</si>
  <si>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</si>
  <si>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</si>
  <si>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</si>
  <si>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</si>
  <si>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</si>
  <si>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</si>
  <si>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</si>
  <si>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</si>
  <si>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</si>
  <si>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</si>
  <si>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</si>
  <si>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</si>
  <si>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</si>
  <si>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</si>
  <si>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</si>
  <si>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</si>
  <si>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</si>
  <si>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</si>
  <si>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</si>
  <si>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</si>
  <si>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</si>
  <si>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</si>
  <si>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</si>
  <si>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</si>
  <si>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</si>
  <si>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</si>
  <si>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</si>
  <si>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</si>
  <si>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</si>
  <si>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</si>
  <si>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</si>
  <si>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</si>
  <si>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</si>
  <si>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</si>
  <si>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</si>
  <si>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</si>
  <si>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</si>
  <si>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</si>
  <si>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</si>
  <si>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</si>
  <si>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</si>
  <si>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</si>
  <si>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</si>
  <si>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</si>
  <si>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</si>
  <si>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</si>
  <si>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</si>
  <si>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</si>
  <si>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</si>
  <si>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</si>
  <si>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</si>
  <si>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</si>
  <si>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</si>
  <si>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</si>
  <si>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</si>
  <si>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</si>
  <si>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</si>
  <si>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</si>
  <si>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</si>
  <si>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</si>
  <si>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</si>
  <si>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</si>
  <si>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</si>
  <si>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</si>
  <si>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</si>
  <si>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</si>
  <si>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</si>
  <si>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</si>
  <si>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</si>
  <si>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</si>
  <si>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</si>
  <si>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</si>
  <si>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</si>
  <si>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</si>
  <si>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</si>
  <si>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</si>
  <si>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</si>
  <si>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</si>
  <si>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</si>
  <si>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</si>
  <si>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</si>
  <si>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</si>
  <si>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</si>
  <si>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</si>
  <si>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</si>
  <si>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</si>
  <si>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</si>
  <si>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</si>
  <si>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</si>
  <si>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</si>
  <si>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</si>
  <si>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</si>
  <si>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</si>
  <si>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</si>
  <si>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</si>
  <si>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</si>
  <si>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</si>
  <si>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</si>
  <si>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</si>
  <si>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</si>
  <si>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</si>
  <si>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</si>
  <si>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</si>
  <si>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</si>
  <si>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</si>
  <si>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</si>
  <si>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</si>
  <si>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</si>
  <si>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</si>
  <si>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</si>
  <si>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</si>
  <si>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</si>
  <si>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</si>
  <si>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</si>
  <si>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</si>
  <si>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</si>
  <si>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</si>
  <si>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</si>
  <si>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</si>
  <si>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</si>
  <si>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</si>
  <si>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</si>
  <si>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</si>
  <si>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</si>
  <si>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</si>
  <si>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</si>
  <si>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</si>
  <si>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</si>
  <si>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</si>
  <si>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</si>
  <si>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</si>
  <si>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</si>
  <si>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</si>
  <si>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</si>
  <si>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</si>
  <si>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</si>
  <si>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</si>
  <si>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</si>
  <si>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</si>
  <si>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</si>
  <si>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</si>
  <si>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</si>
  <si>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</si>
  <si>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</si>
  <si>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</si>
  <si>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</si>
  <si>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</si>
  <si>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</si>
  <si>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</si>
  <si>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</si>
  <si>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</si>
  <si>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</si>
  <si>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</si>
  <si>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</si>
  <si>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</si>
  <si>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</si>
  <si>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</si>
  <si>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</si>
  <si>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</si>
  <si>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</si>
  <si>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</si>
  <si>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</si>
  <si>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</si>
  <si>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</si>
  <si>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</si>
  <si>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</si>
  <si>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</si>
  <si>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</si>
  <si>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</si>
  <si>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</si>
  <si>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</si>
  <si>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</si>
  <si>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</si>
  <si>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</si>
  <si>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</si>
  <si>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</si>
  <si>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</si>
  <si>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</si>
  <si>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</si>
  <si>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</si>
  <si>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</si>
  <si>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</si>
  <si>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</si>
  <si>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</si>
  <si>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</si>
  <si>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</si>
  <si>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</si>
  <si>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 xml:space="preserve">                  - Lĩnh vực ngôn ngữ</t>
  </si>
  <si>
    <t xml:space="preserve">                  - Lĩnh vực thẩm mỹ</t>
  </si>
  <si>
    <t>tt</t>
  </si>
  <si>
    <t>Trường mầm non của bé</t>
  </si>
  <si>
    <t>Trần Thị Thúy</t>
  </si>
  <si>
    <t>Tôi là ai</t>
  </si>
  <si>
    <t>Các giác quan</t>
  </si>
  <si>
    <t>Ngày hội của cô</t>
  </si>
  <si>
    <t>Ngày hội chú bộ đội</t>
  </si>
  <si>
    <t>Hoa mùa xuân</t>
  </si>
  <si>
    <t>Ngày và đêm</t>
  </si>
  <si>
    <t>Nước</t>
  </si>
  <si>
    <t>Xưởng tái chế chai nhựa</t>
  </si>
  <si>
    <t>Đồ chơi từ giấy</t>
  </si>
  <si>
    <t>Bài học: Dự án làm phong bao lì xì</t>
  </si>
  <si>
    <t>Một số con vật nuôi trong gia đình</t>
  </si>
  <si>
    <t>Một số con vật sống trong rừng</t>
  </si>
  <si>
    <t>Dự án: Làm tổ chim</t>
  </si>
  <si>
    <t>Đồng dao: Con voi</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</si>
  <si>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</si>
  <si>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</si>
  <si>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</si>
  <si>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</si>
  <si>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</si>
  <si>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</si>
  <si>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</si>
  <si>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</si>
  <si>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</si>
  <si>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"TRƯỜNG MẦM NON"</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</si>
  <si>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</si>
  <si>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</si>
  <si>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</si>
  <si>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</si>
  <si>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</si>
  <si>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</si>
  <si>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</si>
  <si>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</si>
  <si>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</si>
  <si>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</si>
  <si>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</si>
  <si>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</si>
  <si>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</si>
  <si>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</si>
  <si>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</si>
  <si>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</si>
  <si>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</si>
  <si>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</si>
  <si>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</si>
  <si>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</si>
  <si>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</si>
  <si>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</si>
  <si>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</si>
  <si>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</si>
  <si>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</si>
  <si>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</si>
  <si>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</si>
  <si>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</si>
  <si>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</si>
  <si>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</si>
  <si>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</si>
  <si>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</si>
  <si>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</si>
  <si>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</si>
  <si>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</si>
  <si>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</si>
  <si>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</si>
  <si>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</si>
  <si>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</si>
  <si>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</si>
  <si>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</si>
  <si>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</si>
  <si>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</si>
  <si>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</si>
  <si>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</si>
  <si>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</si>
  <si>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</si>
  <si>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</si>
  <si>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</si>
  <si>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</si>
  <si>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</si>
  <si>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</si>
  <si>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</si>
  <si>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</si>
  <si>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</si>
  <si>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</si>
  <si>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Lớp 3A của chúng mình</t>
  </si>
  <si>
    <t>Đồ dùng, đồ chơi của bé.</t>
  </si>
  <si>
    <t>Bạn và tôi</t>
  </si>
  <si>
    <t>Dinh dưỡng cần cho bé</t>
  </si>
  <si>
    <t>Ngôi nhà thân yêu</t>
  </si>
  <si>
    <t>Những người thân trong gia đình</t>
  </si>
  <si>
    <t>Ngày nghỉ cuối tuần</t>
  </si>
  <si>
    <t>Nghề nghiệp của bố mẹ</t>
  </si>
  <si>
    <t>Nghề nông</t>
  </si>
  <si>
    <t>Nghề xây dựng</t>
  </si>
  <si>
    <t>Một số loài cá</t>
  </si>
  <si>
    <t>Bé vui đón tết</t>
  </si>
  <si>
    <t xml:space="preserve"> Em yêu cây xanh</t>
  </si>
  <si>
    <t>Rau</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</si>
  <si>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</si>
  <si>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</si>
  <si>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</si>
  <si>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</si>
  <si>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</si>
  <si>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</si>
  <si>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</si>
  <si>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</si>
  <si>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</si>
  <si>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</si>
  <si>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</si>
  <si>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</si>
  <si>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</si>
  <si>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</si>
  <si>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</si>
  <si>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</si>
  <si>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</si>
  <si>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</si>
  <si>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</si>
  <si>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</si>
  <si>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</si>
  <si>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</si>
  <si>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</si>
  <si>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</si>
  <si>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</si>
  <si>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</si>
  <si>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</si>
  <si>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</si>
  <si>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</si>
  <si>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</si>
  <si>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</si>
  <si>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</si>
  <si>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</si>
  <si>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</si>
  <si>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Bài học: Bé nào chạy nhanh (Chạy 15m liên tục theo hướng thẳng)</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</si>
  <si>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</si>
  <si>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</si>
  <si>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</si>
  <si>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</si>
  <si>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</si>
  <si>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</si>
  <si>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</si>
  <si>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</si>
  <si>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</si>
  <si>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</si>
  <si>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</si>
  <si>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</si>
  <si>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</si>
  <si>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</si>
  <si>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</si>
  <si>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</si>
  <si>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</si>
  <si>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</si>
  <si>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</si>
  <si>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</si>
  <si>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</si>
  <si>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liện tục qua 3 - 4 vòng</t>
  </si>
  <si>
    <t>Bài: Bật xa 25cm</t>
  </si>
  <si>
    <t>Trò chơi: Hãy xoay nào</t>
  </si>
  <si>
    <t>Co duỗi các ngón tay, đan các ngón tay vào nhau</t>
  </si>
  <si>
    <t xml:space="preserve"> Đan các ngón tay vào nhau/Co duỗi các ngón tay</t>
  </si>
  <si>
    <t>Bài học: Đan nịt
Trò chơi: Những quả bóng xinh</t>
  </si>
  <si>
    <t>HĐH+HĐC</t>
  </si>
  <si>
    <t>Bài: Làm phao bơi</t>
  </si>
  <si>
    <t>Hướng dẫn trẻ vẽ hình tròn theo mẫu</t>
  </si>
  <si>
    <t>HĐC</t>
  </si>
  <si>
    <t>Bài học: Cắt dán hàng rào</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</si>
  <si>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</si>
  <si>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</si>
  <si>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</si>
  <si>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</si>
  <si>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</si>
  <si>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</si>
  <si>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</si>
  <si>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</si>
  <si>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</si>
  <si>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</si>
  <si>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</si>
  <si>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</si>
  <si>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</si>
  <si>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</si>
  <si>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</si>
  <si>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</si>
  <si>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</si>
  <si>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</si>
  <si>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</si>
  <si>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</si>
  <si>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</si>
  <si>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</si>
  <si>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Nhắc nhở trẻ mời cô, mời bạn khi ăn</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</si>
  <si>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</si>
  <si>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</si>
  <si>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</si>
  <si>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</si>
  <si>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</si>
  <si>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</si>
  <si>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</si>
  <si>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</si>
  <si>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</si>
  <si>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</si>
  <si>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</si>
  <si>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Bài: Dạy trẻ kỹ năng phòng tránh nơi nguy hiểm.</t>
  </si>
  <si>
    <t>Trò chuyện về những việc làm có thể gây nguy hiểm cho bản thân.</t>
  </si>
  <si>
    <t>Trò chuyện một số quy tắc an toàn đơn giản.</t>
  </si>
  <si>
    <t>Bài: Khám phá đôi mắt xinh</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</si>
  <si>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</si>
  <si>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</si>
  <si>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</si>
  <si>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</si>
  <si>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</si>
  <si>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</si>
  <si>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</si>
  <si>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</si>
  <si>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</si>
  <si>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</si>
  <si>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</si>
  <si>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 xml:space="preserve">Bài 1: Tìm hiểu động vật sống trong rừng
Bài 2: Tìm hiểu một số loài cá
Bài 3: Tìm hiểu về một số con vật nuôi trong gia đình
</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</si>
  <si>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</si>
  <si>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</si>
  <si>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</si>
  <si>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</si>
  <si>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</si>
  <si>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</si>
  <si>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</si>
  <si>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</si>
  <si>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</si>
  <si>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</si>
  <si>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</si>
  <si>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</si>
  <si>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</si>
  <si>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Dạy trẻ đếm đến 2</t>
  </si>
  <si>
    <t>Bài học: Dạy trẻ đếm đến 3</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</si>
  <si>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</si>
  <si>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</si>
  <si>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</si>
  <si>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</si>
  <si>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</si>
  <si>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</si>
  <si>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</si>
  <si>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</si>
  <si>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</si>
  <si>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</si>
  <si>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</si>
  <si>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</si>
  <si>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</si>
  <si>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</si>
  <si>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</si>
  <si>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</si>
  <si>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</si>
  <si>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</si>
  <si>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</si>
  <si>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So sánh 2 đối tượng về kích thước ( to - nhỏ)</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</si>
  <si>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</si>
  <si>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</si>
  <si>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</si>
  <si>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</si>
  <si>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</si>
  <si>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</si>
  <si>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</si>
  <si>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</si>
  <si>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</si>
  <si>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</si>
  <si>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</si>
  <si>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</si>
  <si>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</si>
  <si>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</si>
  <si>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</si>
  <si>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</si>
  <si>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</si>
  <si>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</si>
  <si>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</si>
  <si>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</si>
  <si>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</si>
  <si>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</si>
  <si>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</si>
  <si>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</si>
  <si>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</si>
  <si>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</si>
  <si>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Trò chuyện để trẻ nghe hiểu, sử dụng các câu đơn, câu mở rộng trong giao tiếp</t>
  </si>
  <si>
    <t>Nghe hiểu nội dung truyện kể, truyện đọc phù hợp với độ tuổi và chủ đề Trường mầm non</t>
  </si>
  <si>
    <t>Nghe hiểu nội dung truyện kể, truyện đọc phù hợp với độ tuổi và chủ đề Bản thân</t>
  </si>
  <si>
    <t xml:space="preserve">Bài 1: Truyện Gấu con bị đau răng
Bài 2: Ngôi nhà hoa quả
</t>
  </si>
  <si>
    <t>Nghe hiểu nội dung truyện kể, truyện đọc phù hợp với độ tuổi và chủ đề Gia đình</t>
  </si>
  <si>
    <t xml:space="preserve">Bài học: Truyện Cô bé quàng khăn đỏ
</t>
  </si>
  <si>
    <t>Nghe hiểu nội dung truyện kể, truyện đọc phù hợp với độ tuổi và chủ đề Nghề nghiệp</t>
  </si>
  <si>
    <t xml:space="preserve">Bài: Truyện Bác nông dân
</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</si>
  <si>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</si>
  <si>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</si>
  <si>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</si>
  <si>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</si>
  <si>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</si>
  <si>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</si>
  <si>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</si>
  <si>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</si>
  <si>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</si>
  <si>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</si>
  <si>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</si>
  <si>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</si>
  <si>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</si>
  <si>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phát âm các tiếng của Tiếng Việt</t>
  </si>
  <si>
    <t>Trò chuyện để trẻ sử dụng các từ thông dụng chỉ sự vật, hoạt động, đặc điểm</t>
  </si>
  <si>
    <t>Dạy trẻ sử dụng câu đơn, câu ghép</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</si>
  <si>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</si>
  <si>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</si>
  <si>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</si>
  <si>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</si>
  <si>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</si>
  <si>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</si>
  <si>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Bài 1: Miệng xinh; 
Bài 2: Bé ơi.</t>
  </si>
  <si>
    <t>Đọc thuộc bài thơ, ca dao, đồng dao phù hợp độ tuổi và chủ đề Gia đình</t>
  </si>
  <si>
    <t>HĐC: Thơ Giúp mẹ
Bài 2: Tặng quà</t>
  </si>
  <si>
    <t>Đọc thuộc bài thơ, ca dao, đồng dao phù hợp độ tuổi và chủ đề Nghề nghiệp</t>
  </si>
  <si>
    <t>Bài 1: Thơ: Các cô thợ
Bài 2: Thơ: Em làm thợ xây</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</si>
  <si>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</si>
  <si>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</si>
  <si>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</si>
  <si>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</si>
  <si>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</si>
  <si>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</si>
  <si>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</si>
  <si>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</si>
  <si>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</si>
  <si>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</si>
  <si>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</si>
  <si>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Bài học: Dạy trẻ kể lại chuyện : Cô bé quàng khăn đỏ</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</si>
  <si>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</si>
  <si>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</si>
  <si>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</si>
  <si>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</si>
  <si>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</si>
  <si>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</si>
  <si>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</si>
  <si>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</si>
  <si>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</si>
  <si>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</si>
  <si>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Trò chuyện khuyến khích trẻ nói đủ câu</t>
  </si>
  <si>
    <t>Trò chuyện hỏi trẻ  qua tranh ảnh</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</si>
  <si>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</si>
  <si>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</si>
  <si>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</si>
  <si>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</si>
  <si>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</si>
  <si>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</si>
  <si>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</si>
  <si>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</si>
  <si>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</si>
  <si>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</si>
  <si>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</si>
  <si>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</si>
  <si>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</si>
  <si>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</si>
  <si>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Trò chuyện để trẻ kể về bản thân thông qua những câu hỏi gợi mở của cô</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</si>
  <si>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</si>
  <si>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</si>
  <si>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</si>
  <si>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</si>
  <si>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</si>
  <si>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</si>
  <si>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</si>
  <si>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</si>
  <si>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</si>
  <si>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</si>
  <si>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</si>
  <si>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</si>
  <si>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</si>
  <si>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</si>
  <si>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Bài: Gia dình của bé</t>
  </si>
  <si>
    <t>Trò chuyện và nhắc nhở trẻ, chơi đoàn kết giúp đỡ bạn</t>
  </si>
  <si>
    <t>Thích quan sát cảnh vật thiên nhiên và chăm sóc cây</t>
  </si>
  <si>
    <t>Bảo vệ và chăm sóc con vật, cây cối gần gũi</t>
  </si>
  <si>
    <t>Bảo vệ và chăm sóc con vật.</t>
  </si>
  <si>
    <t>Bài học: Mèo con đáng yêu</t>
  </si>
  <si>
    <t>Bảo vệ và chăm sóc cây cối gần gũi</t>
  </si>
  <si>
    <t>Quan sát cảnh vật quanh trường, chăm sóc cây, vườn rau trong trường</t>
  </si>
  <si>
    <t>Giáo dục trẻ giữ gìn vệ sinh môi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</si>
  <si>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</si>
  <si>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</si>
  <si>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</si>
  <si>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</si>
  <si>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</si>
  <si>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Trò chuyện để trẻ nói cảm nhận về vẻ đẹp nổi bật của tác phẩm tạo hình</t>
  </si>
  <si>
    <t>Cho trẻ nghe các bài hát, bản nhạc (nhạc thiếu nhi, dân ca)</t>
  </si>
  <si>
    <t>Hát đúng giai điệu, lời ca bài hát</t>
  </si>
  <si>
    <t>Hát đúng giai điệu, lời ca bài hát chủ đề: Trường Mầm non</t>
  </si>
  <si>
    <t>Hát đúng giai điệu, lời ca bài hát chủ đề: Bản Thân</t>
  </si>
  <si>
    <t xml:space="preserve">Bài 1: DH Tay thơm tay ngoan
</t>
  </si>
  <si>
    <t>Hát đúng giai điệu, lời ca bài hát chủ đề: Gia Đình</t>
  </si>
  <si>
    <t xml:space="preserve">
Bài học DH: Cả nhà thương nhau</t>
  </si>
  <si>
    <t>Hát đúng giai điệu, lời ca bài hát chủ đề: Nghề nghiệp</t>
  </si>
  <si>
    <t>Bài 1: DH: Làm chú bộ đội
Bài 2: DH: Cháu yêu cô chú công nhân</t>
  </si>
  <si>
    <t xml:space="preserve">Hát đúng giai điệu, lời ca bài hát chủ đề: Thực Vật </t>
  </si>
  <si>
    <t>Bài 1: DH: Qủa
Bài 2: DH: Sắp đến tết rồi</t>
  </si>
  <si>
    <t>Hát đúng giai điệu, lời ca bài hát chủ đề: Động Vật</t>
  </si>
  <si>
    <t xml:space="preserve">Bài học: DH: Ai cũng yêu chú mèo
 </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</si>
  <si>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</si>
  <si>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</si>
  <si>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</si>
  <si>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</si>
  <si>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</si>
  <si>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</si>
  <si>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</si>
  <si>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</si>
  <si>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 xml:space="preserve">Bài: VĐ theo tiết tấu chậm Cháu đi mẫu giáo
</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</si>
  <si>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</si>
  <si>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</si>
  <si>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</si>
  <si>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</si>
  <si>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</si>
  <si>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</si>
  <si>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</si>
  <si>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</si>
  <si>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</si>
  <si>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 xml:space="preserve">Bài học: VĐ vỗ tay theo tiết tấu chậm Ai cũng yêu chú mèo
Bài học: VĐ múa Chú thỏ con
</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</si>
  <si>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</si>
  <si>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</si>
  <si>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</si>
  <si>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</si>
  <si>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</si>
  <si>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</si>
  <si>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</si>
  <si>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</si>
  <si>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</si>
  <si>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Bài: Rèn kỹ năng âm nhạc : 
" Tay thơm tay ngoan, Khám tay "</t>
  </si>
  <si>
    <t>Sử dụng các dụng cụ gõ đệm theo phách, nhịp
Chủ đề: Gia Đình</t>
  </si>
  <si>
    <t>Bài: Rèn kỹ năng âm nhạc : 
" Cả nhà thương nhau, cháu yêu bà"</t>
  </si>
  <si>
    <t xml:space="preserve">Sử dụng các dụng cụ gõ đệm theo phách, nhịp
</t>
  </si>
  <si>
    <t xml:space="preserve"> Bài học: Rèn kỹ năng âm nhạc : 
" Em làm công an tí hon, chú bộ đội"</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</si>
  <si>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</si>
  <si>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</si>
  <si>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</si>
  <si>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</si>
  <si>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</si>
  <si>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</si>
  <si>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Bài 1: Trang trí bưu thiêp tặng cô
Bài 2: Dự án Làm cuốn sách của bé</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</si>
  <si>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</si>
  <si>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</si>
  <si>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</si>
  <si>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</si>
  <si>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</si>
  <si>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</si>
  <si>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</si>
  <si>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</si>
  <si>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</si>
  <si>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</si>
  <si>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Sử dụng một số kỹ năng vẽ nét thẳng, xiên, ngang để tạo thành bức tranh đơn giản
</t>
  </si>
  <si>
    <t>Bài 1: Tô màu tóc cho bạn
Bài 2: Tô màu tranh các loại quần áo.</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</si>
  <si>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</si>
  <si>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</si>
  <si>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</si>
  <si>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</si>
  <si>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Bài 1: Vẽ Cành Đào
Bài 2: Vẽ hoa mùa xuân</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</si>
  <si>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</si>
  <si>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</si>
  <si>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</si>
  <si>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</si>
  <si>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</si>
  <si>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</si>
  <si>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</si>
  <si>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</si>
  <si>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</si>
  <si>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</si>
  <si>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</si>
  <si>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</si>
  <si>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</si>
  <si>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</si>
  <si>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</si>
  <si>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</si>
  <si>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Bài học: Nặn 1 số đồ dùng nghề xây dựng: xẻng, bay, xô</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</si>
  <si>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</si>
  <si>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</si>
  <si>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</si>
  <si>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</si>
  <si>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</si>
  <si>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</si>
  <si>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</si>
  <si>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</si>
  <si>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</si>
  <si>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</si>
  <si>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</si>
  <si>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</si>
  <si>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Hiệu phó chuyên môn</t>
  </si>
  <si>
    <t>Người đánh giá</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</si>
  <si>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</si>
  <si>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</si>
  <si>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</si>
  <si>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</si>
  <si>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</si>
  <si>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</si>
  <si>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</si>
  <si>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</si>
  <si>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</si>
  <si>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</si>
  <si>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</si>
  <si>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</si>
  <si>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</si>
  <si>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</si>
  <si>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</si>
  <si>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</si>
  <si>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</si>
  <si>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</si>
  <si>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</si>
  <si>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</si>
  <si>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</si>
  <si>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</si>
  <si>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</si>
  <si>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</si>
  <si>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</si>
  <si>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</si>
  <si>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</si>
  <si>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</si>
  <si>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</si>
  <si>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</si>
  <si>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</si>
  <si>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</si>
  <si>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</si>
  <si>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</si>
  <si>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</si>
  <si>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Trong đó: - Lĩnh vực thể chất</t>
  </si>
  <si>
    <t xml:space="preserve">                  - Lĩnh vực nhận thức</t>
  </si>
  <si>
    <t xml:space="preserve">                  - Lĩnh vực tình cảm kỹ năng xã hội</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</si>
  <si>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</si>
  <si>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</si>
  <si>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</si>
  <si>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 xml:space="preserve">Hướng dẫn trẻ tưới  cây 
</t>
  </si>
  <si>
    <t>Hướng dẫn trẻ xếp giá đồ chơi cho gọn gàng, ngăn nắp.</t>
  </si>
  <si>
    <t>Hướng dẫn trẻ xếp giường, gối sau khi ngủ dậy.</t>
  </si>
  <si>
    <t>06/9-04/10</t>
  </si>
  <si>
    <t>07/10-01/11</t>
  </si>
  <si>
    <t>04/11-29/11</t>
  </si>
  <si>
    <t>02/12-27/12</t>
  </si>
  <si>
    <t>Sử dụng các nguyên vật liệu tạo hình để tạo ra các sản phẩm
chủ đề: Mầm non</t>
  </si>
  <si>
    <t>Sử dụng các nguyên vật liệu tạo hình để tạo ra các sản phẩm
chủ đề: Bản thân</t>
  </si>
  <si>
    <t>Bé làm cái ô trong HĐG</t>
  </si>
  <si>
    <t>Sử dụng các nguyên vật liệu tạo hình để tạo ra các sản phẩm
chủ đề: PTGT</t>
  </si>
  <si>
    <t>Chơi càm thuyển nổi trên mựt nước</t>
  </si>
  <si>
    <t>30/12-24/1</t>
  </si>
  <si>
    <t>03/2-28/2</t>
  </si>
  <si>
    <t>03/3-28/3</t>
  </si>
  <si>
    <t>31/3-25/4</t>
  </si>
  <si>
    <t>28/4-15/5</t>
  </si>
  <si>
    <t>Trò chuyện để trẻ kể về công việc của người thân thông qua những câu hỏi gợi mở của cô</t>
  </si>
  <si>
    <t>Trò chuyện để trẻ kể về con vật gần gũi với trẻ thông qua những câu hỏi gợi mở của cô</t>
  </si>
  <si>
    <t>Trò chuyện để trẻ kể về những hoạt động trong ngày Tết thông qua những câu hỏi gợi mở của cô</t>
  </si>
  <si>
    <t>Trò chuyện để trẻ kể về các phương tiện giao thông  thông qua những câu hỏi gợi mở của cô</t>
  </si>
  <si>
    <t>Những hành vi an toàn và không an toàn khi tham gia giao thông.</t>
  </si>
  <si>
    <t>Dự án: Bé làm đèn lồng trong HĐG</t>
  </si>
  <si>
    <t xml:space="preserve"> Bài ôn HĐG: tô màu đồ chơi trung thu, trường mầm non, tô màu đồ chơi bé thích. 
Bài 1: Tô màu đồ chơi lớp học.</t>
  </si>
  <si>
    <t>Bé đến trường Vui Tết trung thu</t>
  </si>
  <si>
    <t xml:space="preserve">Bài 1: Trường mầm non của bé
Bài 2: Lớp học của bé
Trò chuyện về cô giáo của bé
</t>
  </si>
  <si>
    <t xml:space="preserve"> Bật nhảy tại chỗ</t>
  </si>
  <si>
    <t xml:space="preserve">Bài học: Rước đèn dưới ánh trăng. </t>
  </si>
  <si>
    <t>Bài 1: Trường của cháu đây là trường mầm non
Bài 2: Cháu đi mẫu giáo</t>
  </si>
  <si>
    <t xml:space="preserve">Bài 1:Truyện Sự tích chú cuội
Bài 2: Truyện Mèo Hoa đi học
</t>
  </si>
  <si>
    <t>Quan sát đồ chơi ngoài sân; quan sát và trò chuyện công việc của bác lao công, bác bảo vệ, bác cấp dưỡng...  Trò chuyện về trường mầm non…</t>
  </si>
  <si>
    <t>Người lập kế hoạch</t>
  </si>
  <si>
    <t xml:space="preserve">Xác nhận
 Phó hiệu trưởng </t>
  </si>
  <si>
    <t>Xác nhận 
Tổ chuyên môn</t>
  </si>
  <si>
    <t>Hoàng Thúy Hoa</t>
  </si>
  <si>
    <r>
      <rPr>
        <i/>
        <u/>
        <sz val="12"/>
        <rFont val="Times New Roman"/>
        <family val="1"/>
      </rPr>
      <t xml:space="preserve">                            Chia ra</t>
    </r>
    <r>
      <rPr>
        <i/>
        <sz val="12"/>
        <rFont val="Times New Roman"/>
        <family val="1"/>
      </rPr>
      <t>:   + Giờ thể chất</t>
    </r>
  </si>
  <si>
    <t>KÉ HOẠCH GIÁO DỤC CHỦ ĐỀ MẦM NON</t>
  </si>
  <si>
    <t>LH</t>
  </si>
  <si>
    <t>Cùng cô trò chuyện về ngày Trung thu</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</si>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</sst>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sz val="14"/>
      <color theme="1"/>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sz val="12"/>
      <color rgb="FFFF0000"/>
      <name val="Times New Roman"/>
      <family val="1"/>
    </font>
    <font>
      <sz val="12"/>
      <name val="Times New Roman"/>
      <family val="1"/>
    </font>
    <font>
      <b/>
      <sz val="14"/>
      <name val="Times New Roman"/>
      <family val="1"/>
    </font>
    <font>
      <sz val="11"/>
      <name val="Calibri"/>
      <family val="2"/>
      <scheme val="minor"/>
    </font>
    <font>
      <b/>
      <sz val="12"/>
      <name val="Times New Roman"/>
      <family val="1"/>
    </font>
    <font>
      <b/>
      <sz val="16"/>
      <name val="Times New Roman"/>
      <family val="1"/>
    </font>
    <font>
      <sz val="10"/>
      <name val="Times New Roman"/>
      <family val="1"/>
    </font>
    <font>
      <sz val="9"/>
      <name val="Times New Roman"/>
      <family val="1"/>
    </font>
    <font>
      <b/>
      <i/>
      <sz val="11"/>
      <name val="Times New Roman"/>
      <family val="1"/>
    </font>
    <font>
      <i/>
      <sz val="12"/>
      <name val="Times New Roman"/>
      <family val="1"/>
    </font>
    <font>
      <i/>
      <u/>
      <sz val="12"/>
      <name val="Times New Roman"/>
      <family val="1"/>
    </font>
    <font>
      <b/>
      <sz val="11"/>
      <name val="Calibri"/>
      <family val="2"/>
      <scheme val="minor"/>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2">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10">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5" fillId="2" borderId="13" xfId="0" applyNumberFormat="1" applyFont="1" applyFill="1" applyBorder="1" applyAlignment="1">
      <alignment vertical="center" wrapText="1"/>
    </xf>
    <xf numFmtId="49" fontId="6" fillId="2" borderId="13" xfId="0" applyNumberFormat="1" applyFont="1" applyFill="1" applyBorder="1" applyAlignment="1">
      <alignment horizontal="center" vertical="center" wrapText="1"/>
    </xf>
    <xf numFmtId="49" fontId="5" fillId="2" borderId="17" xfId="0" applyNumberFormat="1" applyFont="1" applyFill="1" applyBorder="1" applyAlignment="1">
      <alignment vertical="center" wrapText="1"/>
    </xf>
    <xf numFmtId="49" fontId="6" fillId="2" borderId="17" xfId="0" applyNumberFormat="1" applyFont="1" applyFill="1" applyBorder="1" applyAlignment="1">
      <alignment horizontal="center" vertical="center" wrapText="1"/>
    </xf>
    <xf numFmtId="49" fontId="5" fillId="4" borderId="13" xfId="0" applyNumberFormat="1" applyFont="1" applyFill="1" applyBorder="1" applyAlignment="1">
      <alignment horizontal="center" vertical="center" wrapText="1"/>
    </xf>
    <xf numFmtId="49" fontId="5" fillId="2" borderId="13" xfId="0" applyNumberFormat="1" applyFont="1" applyFill="1" applyBorder="1" applyAlignment="1">
      <alignment horizontal="left" vertical="center" wrapText="1"/>
    </xf>
    <xf numFmtId="0" fontId="3"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0" xfId="0" applyFont="1" applyAlignment="1">
      <alignment horizontal="center" vertical="center" wrapText="1"/>
    </xf>
    <xf numFmtId="0" fontId="3" fillId="2" borderId="13" xfId="0" applyFont="1" applyFill="1" applyBorder="1" applyAlignment="1">
      <alignment horizontal="left" vertical="center" wrapText="1"/>
    </xf>
    <xf numFmtId="49" fontId="6" fillId="2" borderId="17" xfId="0" applyNumberFormat="1" applyFont="1" applyFill="1" applyBorder="1" applyAlignment="1">
      <alignment vertical="center" wrapText="1"/>
    </xf>
    <xf numFmtId="0" fontId="3" fillId="0" borderId="13" xfId="0" applyFont="1" applyBorder="1" applyAlignment="1">
      <alignment horizontal="center" vertical="center" wrapText="1"/>
    </xf>
    <xf numFmtId="49" fontId="6" fillId="4" borderId="13"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49" fontId="5" fillId="2" borderId="17"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11" fillId="3" borderId="13" xfId="0" applyFont="1" applyFill="1" applyBorder="1" applyAlignment="1">
      <alignment horizontal="center" vertical="center" wrapText="1"/>
    </xf>
    <xf numFmtId="0" fontId="5" fillId="0" borderId="0" xfId="0" applyFont="1" applyAlignment="1">
      <alignment vertical="center" wrapText="1"/>
    </xf>
    <xf numFmtId="0" fontId="11" fillId="0" borderId="13"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3" borderId="13"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3" xfId="0" applyFont="1" applyFill="1" applyBorder="1" applyAlignment="1">
      <alignment horizontal="center" vertical="center" wrapText="1"/>
    </xf>
    <xf numFmtId="49" fontId="12" fillId="3" borderId="13"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3" xfId="0" applyFont="1" applyBorder="1" applyAlignment="1">
      <alignment horizontal="center" vertical="center" wrapText="1"/>
    </xf>
    <xf numFmtId="0" fontId="5" fillId="0" borderId="12" xfId="0" applyFont="1" applyBorder="1" applyAlignment="1">
      <alignment horizontal="center" vertical="center" wrapText="1"/>
    </xf>
    <xf numFmtId="0" fontId="11" fillId="5" borderId="13" xfId="0" applyFont="1" applyFill="1" applyBorder="1" applyAlignment="1">
      <alignment horizontal="center" vertical="center" wrapText="1"/>
    </xf>
    <xf numFmtId="49" fontId="5" fillId="0" borderId="13" xfId="0" applyNumberFormat="1" applyFont="1" applyBorder="1" applyAlignment="1">
      <alignment horizontal="left" vertical="center" wrapText="1"/>
    </xf>
    <xf numFmtId="49" fontId="5" fillId="2" borderId="13" xfId="0" applyNumberFormat="1" applyFont="1" applyFill="1" applyBorder="1" applyAlignment="1">
      <alignment horizontal="center" vertical="center" wrapText="1"/>
    </xf>
    <xf numFmtId="9" fontId="11" fillId="0" borderId="13" xfId="0" applyNumberFormat="1" applyFont="1" applyBorder="1" applyAlignment="1">
      <alignment horizontal="center" vertical="center" wrapText="1"/>
    </xf>
    <xf numFmtId="49" fontId="13" fillId="2" borderId="13" xfId="0" applyNumberFormat="1" applyFont="1" applyFill="1" applyBorder="1" applyAlignment="1">
      <alignment horizontal="center" vertical="center" wrapText="1"/>
    </xf>
    <xf numFmtId="49" fontId="11" fillId="2" borderId="13" xfId="0" applyNumberFormat="1" applyFont="1" applyFill="1" applyBorder="1" applyAlignment="1">
      <alignment horizontal="left" vertical="center" wrapText="1"/>
    </xf>
    <xf numFmtId="0" fontId="11" fillId="0" borderId="0" xfId="0" applyFont="1" applyAlignment="1">
      <alignment horizontal="center" vertical="center" wrapText="1"/>
    </xf>
    <xf numFmtId="0" fontId="11" fillId="6" borderId="13"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10" borderId="13" xfId="0" applyFont="1" applyFill="1" applyBorder="1" applyAlignment="1">
      <alignment horizontal="center" vertical="center" wrapText="1"/>
    </xf>
    <xf numFmtId="9" fontId="5" fillId="0" borderId="13" xfId="0" applyNumberFormat="1" applyFont="1" applyBorder="1" applyAlignment="1">
      <alignment horizontal="center" vertical="center" wrapText="1"/>
    </xf>
    <xf numFmtId="0" fontId="5" fillId="0" borderId="13" xfId="0" applyFont="1" applyBorder="1" applyAlignment="1">
      <alignment horizontal="left" vertical="center" wrapText="1"/>
    </xf>
    <xf numFmtId="49" fontId="11" fillId="4" borderId="13" xfId="0" applyNumberFormat="1" applyFont="1" applyFill="1" applyBorder="1" applyAlignment="1">
      <alignment horizontal="center" vertical="center" wrapText="1"/>
    </xf>
    <xf numFmtId="49" fontId="5" fillId="2" borderId="13" xfId="0" applyNumberFormat="1" applyFont="1" applyFill="1" applyBorder="1" applyAlignment="1">
      <alignment horizontal="center" wrapText="1"/>
    </xf>
    <xf numFmtId="49" fontId="5" fillId="0" borderId="13" xfId="0" applyNumberFormat="1" applyFont="1" applyBorder="1" applyAlignment="1">
      <alignment vertical="center" wrapText="1"/>
    </xf>
    <xf numFmtId="0" fontId="11" fillId="11" borderId="13"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11" fillId="12" borderId="13" xfId="0" applyFont="1" applyFill="1" applyBorder="1" applyAlignment="1">
      <alignment horizontal="center" vertical="center" wrapText="1"/>
    </xf>
    <xf numFmtId="49" fontId="4" fillId="0" borderId="13" xfId="0" applyNumberFormat="1" applyFont="1" applyBorder="1" applyAlignment="1">
      <alignment horizontal="left" vertical="center" wrapText="1"/>
    </xf>
    <xf numFmtId="49" fontId="4" fillId="3" borderId="13" xfId="0" applyNumberFormat="1" applyFont="1" applyFill="1" applyBorder="1" applyAlignment="1">
      <alignment horizontal="left" vertical="center" wrapText="1"/>
    </xf>
    <xf numFmtId="49" fontId="5" fillId="13" borderId="13" xfId="0" applyNumberFormat="1" applyFont="1" applyFill="1" applyBorder="1" applyAlignment="1">
      <alignment horizontal="left" vertical="center" wrapText="1"/>
    </xf>
    <xf numFmtId="0" fontId="3" fillId="9" borderId="13" xfId="0"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11" fillId="15" borderId="13" xfId="0"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11" fillId="17" borderId="13"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1" fillId="18"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1" fillId="19" borderId="13" xfId="0" applyFont="1" applyFill="1" applyBorder="1" applyAlignment="1">
      <alignment horizontal="center" vertical="center" wrapText="1"/>
    </xf>
    <xf numFmtId="0" fontId="15" fillId="0" borderId="0" xfId="0" applyFont="1" applyAlignment="1">
      <alignment vertical="center" wrapText="1"/>
    </xf>
    <xf numFmtId="0" fontId="11" fillId="20" borderId="13" xfId="0" applyFont="1" applyFill="1" applyBorder="1" applyAlignment="1">
      <alignment horizontal="center" vertical="center" wrapText="1"/>
    </xf>
    <xf numFmtId="0" fontId="11" fillId="21" borderId="1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8" fillId="3" borderId="13" xfId="0" applyFont="1" applyFill="1" applyBorder="1" applyAlignment="1">
      <alignment horizontal="center" vertical="center" wrapText="1"/>
    </xf>
    <xf numFmtId="49" fontId="18" fillId="3" borderId="13" xfId="0" applyNumberFormat="1" applyFont="1" applyFill="1" applyBorder="1" applyAlignment="1">
      <alignment horizontal="center" vertical="center" wrapText="1"/>
    </xf>
    <xf numFmtId="0" fontId="5" fillId="3" borderId="13" xfId="0" applyFont="1" applyFill="1" applyBorder="1" applyAlignment="1">
      <alignment vertical="center" wrapText="1"/>
    </xf>
    <xf numFmtId="0" fontId="3" fillId="3" borderId="13" xfId="0" applyFont="1" applyFill="1" applyBorder="1" applyAlignment="1">
      <alignment horizontal="left" vertical="center" wrapText="1"/>
    </xf>
    <xf numFmtId="0" fontId="19" fillId="3" borderId="13" xfId="0" applyFont="1" applyFill="1" applyBorder="1" applyAlignment="1">
      <alignment horizontal="center" vertical="center"/>
    </xf>
    <xf numFmtId="0" fontId="5"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164" fontId="19" fillId="3" borderId="13" xfId="0" applyNumberFormat="1" applyFont="1" applyFill="1" applyBorder="1" applyAlignment="1">
      <alignment horizontal="center" vertical="center"/>
    </xf>
    <xf numFmtId="0" fontId="5" fillId="2" borderId="13" xfId="0" applyFont="1" applyFill="1" applyBorder="1" applyAlignment="1">
      <alignment vertical="center" wrapText="1"/>
    </xf>
    <xf numFmtId="0" fontId="8" fillId="2" borderId="13" xfId="0" applyFont="1" applyFill="1" applyBorder="1" applyAlignment="1">
      <alignment horizontal="center" vertical="center" wrapText="1"/>
    </xf>
    <xf numFmtId="0" fontId="19" fillId="2" borderId="13" xfId="0" applyFont="1" applyFill="1" applyBorder="1" applyAlignment="1">
      <alignment horizontal="center" vertical="center"/>
    </xf>
    <xf numFmtId="164" fontId="19" fillId="2" borderId="13" xfId="0" applyNumberFormat="1" applyFont="1" applyFill="1" applyBorder="1" applyAlignment="1">
      <alignment horizontal="center" vertical="center"/>
    </xf>
    <xf numFmtId="49" fontId="20" fillId="2" borderId="13" xfId="0" applyNumberFormat="1" applyFont="1" applyFill="1" applyBorder="1" applyAlignment="1">
      <alignment horizontal="left" vertical="center" wrapText="1"/>
    </xf>
    <xf numFmtId="0" fontId="21" fillId="0" borderId="13" xfId="0" applyFont="1" applyBorder="1" applyAlignment="1">
      <alignment horizontal="center" vertical="center" wrapText="1"/>
    </xf>
    <xf numFmtId="0" fontId="0" fillId="0" borderId="0" xfId="0"/>
    <xf numFmtId="0" fontId="23" fillId="0" borderId="0" xfId="0" applyFont="1"/>
    <xf numFmtId="49" fontId="21" fillId="0" borderId="3" xfId="0" applyNumberFormat="1" applyFont="1" applyBorder="1" applyAlignment="1">
      <alignment vertical="center" wrapText="1"/>
    </xf>
    <xf numFmtId="0" fontId="21" fillId="0" borderId="0" xfId="0" applyFont="1" applyAlignment="1">
      <alignment horizontal="center" vertical="center" wrapText="1"/>
    </xf>
    <xf numFmtId="0" fontId="21" fillId="0" borderId="13" xfId="0" applyFont="1" applyBorder="1" applyAlignment="1">
      <alignment horizontal="center" vertical="center"/>
    </xf>
    <xf numFmtId="49" fontId="21" fillId="0" borderId="13" xfId="0" applyNumberFormat="1" applyFont="1" applyBorder="1" applyAlignment="1">
      <alignment horizontal="center" vertical="center"/>
    </xf>
    <xf numFmtId="0" fontId="26" fillId="3" borderId="13"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3" xfId="0" applyFont="1" applyFill="1" applyBorder="1" applyAlignment="1">
      <alignment vertical="center" wrapText="1"/>
    </xf>
    <xf numFmtId="0" fontId="24" fillId="0" borderId="13" xfId="0" applyFont="1" applyBorder="1" applyAlignment="1">
      <alignment horizontal="center" vertical="center" wrapText="1"/>
    </xf>
    <xf numFmtId="49" fontId="24" fillId="3" borderId="13" xfId="0" applyNumberFormat="1" applyFont="1" applyFill="1" applyBorder="1" applyAlignment="1">
      <alignment horizontal="center" vertical="center" wrapText="1"/>
    </xf>
    <xf numFmtId="0" fontId="21" fillId="5" borderId="13" xfId="0" applyFont="1" applyFill="1" applyBorder="1" applyAlignment="1">
      <alignment horizontal="center" vertical="center" wrapText="1"/>
    </xf>
    <xf numFmtId="49" fontId="21" fillId="0" borderId="13" xfId="0" applyNumberFormat="1" applyFont="1" applyBorder="1" applyAlignment="1">
      <alignment horizontal="left" vertical="center" wrapText="1"/>
    </xf>
    <xf numFmtId="49" fontId="27" fillId="2" borderId="13" xfId="0" applyNumberFormat="1" applyFont="1" applyFill="1" applyBorder="1" applyAlignment="1">
      <alignment horizontal="center" vertical="center" wrapText="1"/>
    </xf>
    <xf numFmtId="49" fontId="21" fillId="2" borderId="17" xfId="0" applyNumberFormat="1" applyFont="1" applyFill="1" applyBorder="1" applyAlignment="1">
      <alignment vertical="center" wrapText="1"/>
    </xf>
    <xf numFmtId="49" fontId="27" fillId="2" borderId="17" xfId="0" applyNumberFormat="1" applyFont="1" applyFill="1" applyBorder="1" applyAlignment="1">
      <alignment horizontal="center" vertical="center" wrapText="1"/>
    </xf>
    <xf numFmtId="49" fontId="21" fillId="2" borderId="13" xfId="0" applyNumberFormat="1" applyFont="1" applyFill="1" applyBorder="1" applyAlignment="1">
      <alignment horizontal="left" vertical="center" wrapText="1"/>
    </xf>
    <xf numFmtId="49" fontId="21" fillId="2" borderId="13" xfId="0" applyNumberFormat="1" applyFont="1" applyFill="1" applyBorder="1" applyAlignment="1">
      <alignment horizontal="center" vertical="center" wrapText="1"/>
    </xf>
    <xf numFmtId="49" fontId="21" fillId="4" borderId="13" xfId="0" applyNumberFormat="1" applyFont="1" applyFill="1" applyBorder="1" applyAlignment="1">
      <alignment horizontal="center" vertical="center" wrapText="1"/>
    </xf>
    <xf numFmtId="49" fontId="21" fillId="3" borderId="13" xfId="0" applyNumberFormat="1" applyFont="1" applyFill="1" applyBorder="1" applyAlignment="1">
      <alignment horizontal="center" vertical="center" wrapText="1"/>
    </xf>
    <xf numFmtId="49" fontId="21" fillId="3" borderId="18"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4" fillId="0" borderId="13" xfId="0" applyNumberFormat="1" applyFont="1" applyBorder="1" applyAlignment="1">
      <alignment horizontal="center" vertical="center" wrapText="1"/>
    </xf>
    <xf numFmtId="0" fontId="21" fillId="2" borderId="13" xfId="0" applyFont="1" applyFill="1" applyBorder="1" applyAlignment="1">
      <alignment horizontal="center" vertical="center" wrapText="1"/>
    </xf>
    <xf numFmtId="0" fontId="21" fillId="0" borderId="13" xfId="0" applyFont="1" applyBorder="1" applyAlignment="1">
      <alignment horizontal="left" vertical="center" wrapText="1"/>
    </xf>
    <xf numFmtId="49" fontId="21" fillId="0" borderId="13" xfId="0" applyNumberFormat="1" applyFont="1" applyBorder="1" applyAlignment="1">
      <alignment vertical="center" wrapText="1"/>
    </xf>
    <xf numFmtId="49" fontId="27" fillId="2" borderId="17" xfId="0" applyNumberFormat="1" applyFont="1" applyFill="1" applyBorder="1" applyAlignment="1">
      <alignment vertical="center" wrapText="1"/>
    </xf>
    <xf numFmtId="0" fontId="21" fillId="11" borderId="13" xfId="0" applyFont="1" applyFill="1" applyBorder="1" applyAlignment="1">
      <alignment horizontal="center" vertical="center" wrapText="1"/>
    </xf>
    <xf numFmtId="49" fontId="24" fillId="0" borderId="13" xfId="0" applyNumberFormat="1" applyFont="1" applyBorder="1" applyAlignment="1">
      <alignment horizontal="left" vertical="center" wrapText="1"/>
    </xf>
    <xf numFmtId="49" fontId="24" fillId="3" borderId="13" xfId="0" applyNumberFormat="1" applyFont="1" applyFill="1" applyBorder="1" applyAlignment="1">
      <alignment horizontal="left" vertical="center" wrapText="1"/>
    </xf>
    <xf numFmtId="0" fontId="21" fillId="14" borderId="13" xfId="0" applyFont="1" applyFill="1" applyBorder="1" applyAlignment="1">
      <alignment horizontal="center" vertical="center" wrapText="1"/>
    </xf>
    <xf numFmtId="0" fontId="21" fillId="15" borderId="13" xfId="0" applyFont="1" applyFill="1" applyBorder="1" applyAlignment="1">
      <alignment horizontal="center" vertical="center" wrapText="1"/>
    </xf>
    <xf numFmtId="49" fontId="24" fillId="0" borderId="14" xfId="0" applyNumberFormat="1" applyFont="1" applyBorder="1" applyAlignment="1">
      <alignment horizontal="left" vertical="center" wrapText="1"/>
    </xf>
    <xf numFmtId="49" fontId="24" fillId="3" borderId="20" xfId="0" applyNumberFormat="1" applyFont="1" applyFill="1" applyBorder="1" applyAlignment="1">
      <alignment horizontal="left" vertical="center" wrapText="1"/>
    </xf>
    <xf numFmtId="49" fontId="24" fillId="3" borderId="21" xfId="0" applyNumberFormat="1" applyFont="1" applyFill="1" applyBorder="1" applyAlignment="1">
      <alignment horizontal="left" vertical="center" wrapText="1"/>
    </xf>
    <xf numFmtId="0" fontId="21" fillId="16" borderId="13" xfId="0" applyFont="1" applyFill="1" applyBorder="1" applyAlignment="1">
      <alignment horizontal="center" vertical="center" wrapText="1"/>
    </xf>
    <xf numFmtId="49" fontId="24" fillId="0" borderId="15" xfId="0" applyNumberFormat="1" applyFont="1" applyBorder="1" applyAlignment="1">
      <alignment horizontal="left" vertical="center" wrapText="1"/>
    </xf>
    <xf numFmtId="49" fontId="24" fillId="0" borderId="16" xfId="0" applyNumberFormat="1" applyFont="1" applyBorder="1" applyAlignment="1">
      <alignment horizontal="left" vertical="center" wrapText="1"/>
    </xf>
    <xf numFmtId="0" fontId="21" fillId="17" borderId="13" xfId="0" applyFont="1" applyFill="1" applyBorder="1" applyAlignment="1">
      <alignment horizontal="center" vertical="center" wrapText="1"/>
    </xf>
    <xf numFmtId="49" fontId="21" fillId="0" borderId="3" xfId="0" applyNumberFormat="1" applyFont="1" applyBorder="1" applyAlignment="1">
      <alignment horizontal="left" vertical="center" wrapText="1"/>
    </xf>
    <xf numFmtId="49" fontId="24" fillId="3" borderId="20" xfId="0" applyNumberFormat="1" applyFont="1" applyFill="1" applyBorder="1" applyAlignment="1">
      <alignment horizontal="center" vertical="center" wrapText="1"/>
    </xf>
    <xf numFmtId="49" fontId="27" fillId="4" borderId="13" xfId="0" applyNumberFormat="1" applyFont="1" applyFill="1" applyBorder="1" applyAlignment="1">
      <alignment horizontal="center" vertical="center" wrapText="1"/>
    </xf>
    <xf numFmtId="0" fontId="21" fillId="19" borderId="13" xfId="0" applyFont="1" applyFill="1" applyBorder="1" applyAlignment="1">
      <alignment horizontal="center" vertical="center" wrapText="1"/>
    </xf>
    <xf numFmtId="0" fontId="21" fillId="20" borderId="13" xfId="0" applyFont="1" applyFill="1" applyBorder="1" applyAlignment="1">
      <alignment horizontal="center" vertical="center" wrapText="1"/>
    </xf>
    <xf numFmtId="0" fontId="21" fillId="21" borderId="13"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3" borderId="20" xfId="0" applyFont="1" applyFill="1" applyBorder="1" applyAlignment="1">
      <alignment vertical="center" wrapText="1"/>
    </xf>
    <xf numFmtId="0" fontId="24" fillId="3" borderId="13" xfId="0" applyFont="1" applyFill="1" applyBorder="1" applyAlignment="1">
      <alignment horizontal="center" vertical="center" wrapText="1"/>
    </xf>
    <xf numFmtId="0" fontId="24" fillId="2" borderId="2" xfId="0" applyFont="1" applyFill="1" applyBorder="1" applyAlignment="1">
      <alignment horizontal="left" vertical="center" wrapText="1"/>
    </xf>
    <xf numFmtId="0" fontId="28" fillId="3" borderId="13" xfId="0" applyFont="1" applyFill="1" applyBorder="1" applyAlignment="1">
      <alignment horizontal="center" vertical="center" wrapText="1"/>
    </xf>
    <xf numFmtId="0" fontId="21" fillId="2" borderId="2"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9" fillId="3" borderId="13" xfId="0" applyFont="1" applyFill="1" applyBorder="1" applyAlignment="1">
      <alignment horizontal="center" vertical="center" wrapText="1"/>
    </xf>
    <xf numFmtId="49" fontId="29" fillId="3" borderId="13" xfId="0" applyNumberFormat="1" applyFont="1" applyFill="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center"/>
    </xf>
    <xf numFmtId="0" fontId="0" fillId="0" borderId="0" xfId="0"/>
    <xf numFmtId="49" fontId="5" fillId="2" borderId="21" xfId="0" applyNumberFormat="1" applyFont="1" applyFill="1" applyBorder="1" applyAlignment="1">
      <alignment horizontal="left" vertical="center" wrapText="1"/>
    </xf>
    <xf numFmtId="0" fontId="22" fillId="0" borderId="0" xfId="0" applyFont="1" applyAlignment="1">
      <alignment horizontal="center" wrapText="1"/>
    </xf>
    <xf numFmtId="0" fontId="9" fillId="0" borderId="0" xfId="0" applyFont="1" applyAlignment="1">
      <alignment wrapText="1"/>
    </xf>
    <xf numFmtId="0" fontId="22" fillId="0" borderId="0" xfId="0" applyFont="1" applyAlignment="1">
      <alignment horizontal="center" vertical="center" wrapText="1"/>
    </xf>
    <xf numFmtId="0" fontId="22" fillId="0" borderId="0" xfId="0" applyFont="1" applyAlignment="1">
      <alignment horizontal="center" vertical="top"/>
    </xf>
    <xf numFmtId="0" fontId="22" fillId="0" borderId="0" xfId="0" applyFont="1" applyAlignment="1">
      <alignment horizontal="center"/>
    </xf>
    <xf numFmtId="0" fontId="0" fillId="0" borderId="0" xfId="0"/>
    <xf numFmtId="49" fontId="1" fillId="0" borderId="0" xfId="0" applyNumberFormat="1" applyFont="1" applyAlignment="1">
      <alignment horizontal="center" vertical="center" wrapText="1"/>
    </xf>
    <xf numFmtId="0" fontId="2" fillId="0" borderId="1" xfId="0" applyFont="1" applyBorder="1"/>
    <xf numFmtId="0" fontId="21" fillId="0" borderId="3" xfId="0" applyFont="1" applyBorder="1" applyAlignment="1">
      <alignment horizontal="center" vertical="center" wrapText="1"/>
    </xf>
    <xf numFmtId="0" fontId="2" fillId="0" borderId="7" xfId="0" applyFont="1" applyBorder="1"/>
    <xf numFmtId="0" fontId="2" fillId="0" borderId="12" xfId="0" applyFont="1" applyBorder="1"/>
    <xf numFmtId="0" fontId="21" fillId="0" borderId="4" xfId="0" applyFont="1" applyBorder="1" applyAlignment="1">
      <alignment horizontal="center" vertical="center" wrapText="1"/>
    </xf>
    <xf numFmtId="0" fontId="2" fillId="0" borderId="5"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1" fillId="3" borderId="4"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5" fillId="0" borderId="14" xfId="0" applyFont="1" applyBorder="1" applyAlignment="1">
      <alignment horizontal="center" vertical="center" wrapText="1"/>
    </xf>
    <xf numFmtId="0" fontId="2" fillId="0" borderId="16" xfId="0" applyFont="1" applyBorder="1"/>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9" fontId="5" fillId="3" borderId="4" xfId="0" applyNumberFormat="1" applyFont="1" applyFill="1" applyBorder="1" applyAlignment="1">
      <alignment horizontal="center" vertical="center" wrapText="1"/>
    </xf>
    <xf numFmtId="0" fontId="2" fillId="0" borderId="6" xfId="0" applyFont="1" applyBorder="1"/>
    <xf numFmtId="0" fontId="2" fillId="0" borderId="15" xfId="0" applyFont="1" applyBorder="1"/>
    <xf numFmtId="49" fontId="4" fillId="0" borderId="14" xfId="0" applyNumberFormat="1" applyFont="1" applyBorder="1" applyAlignment="1">
      <alignment horizontal="left" vertical="center" wrapText="1"/>
    </xf>
    <xf numFmtId="49" fontId="24" fillId="0" borderId="14" xfId="0" applyNumberFormat="1" applyFont="1" applyBorder="1" applyAlignment="1">
      <alignment horizontal="left" vertical="center" wrapText="1"/>
    </xf>
    <xf numFmtId="0" fontId="21" fillId="0" borderId="14" xfId="0" applyFont="1" applyBorder="1" applyAlignment="1">
      <alignment horizontal="center" vertical="center" wrapText="1"/>
    </xf>
    <xf numFmtId="0" fontId="2" fillId="0" borderId="20" xfId="0" applyFont="1" applyBorder="1"/>
    <xf numFmtId="49" fontId="21" fillId="3" borderId="4" xfId="0" applyNumberFormat="1" applyFont="1" applyFill="1" applyBorder="1" applyAlignment="1">
      <alignment horizontal="center" vertical="center" wrapText="1"/>
    </xf>
    <xf numFmtId="0" fontId="24" fillId="3" borderId="14" xfId="0" applyFont="1" applyFill="1" applyBorder="1" applyAlignment="1">
      <alignment horizontal="left" vertical="center" wrapText="1"/>
    </xf>
    <xf numFmtId="0" fontId="24" fillId="3" borderId="14" xfId="0" applyFont="1" applyFill="1" applyBorder="1" applyAlignment="1">
      <alignmen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21" fillId="3" borderId="14" xfId="0" applyFont="1" applyFill="1" applyBorder="1" applyAlignment="1">
      <alignment horizontal="left" vertical="center"/>
    </xf>
    <xf numFmtId="0" fontId="24" fillId="3" borderId="14" xfId="0" applyFont="1" applyFill="1" applyBorder="1" applyAlignment="1">
      <alignment horizontal="left" vertical="center"/>
    </xf>
    <xf numFmtId="0" fontId="29" fillId="3" borderId="14" xfId="0" applyFont="1" applyFill="1" applyBorder="1" applyAlignment="1">
      <alignment horizontal="left" vertical="center"/>
    </xf>
    <xf numFmtId="0" fontId="19" fillId="3" borderId="3" xfId="0" applyFont="1" applyFill="1" applyBorder="1" applyAlignment="1">
      <alignment horizontal="center" vertical="center"/>
    </xf>
    <xf numFmtId="9" fontId="19" fillId="3" borderId="3" xfId="0" applyNumberFormat="1" applyFont="1" applyFill="1" applyBorder="1" applyAlignment="1">
      <alignment horizontal="center" vertical="center"/>
    </xf>
    <xf numFmtId="0" fontId="11" fillId="3" borderId="3" xfId="0" applyFont="1" applyFill="1" applyBorder="1" applyAlignment="1">
      <alignment horizontal="center" vertical="center" wrapText="1"/>
    </xf>
    <xf numFmtId="0" fontId="10" fillId="2" borderId="4" xfId="0" applyFont="1" applyFill="1" applyBorder="1" applyAlignment="1">
      <alignment horizontal="center" vertical="center" textRotation="90" wrapText="1"/>
    </xf>
    <xf numFmtId="0" fontId="10" fillId="2" borderId="3" xfId="0" applyFont="1" applyFill="1" applyBorder="1" applyAlignment="1">
      <alignment horizontal="left" vertical="center" wrapText="1"/>
    </xf>
    <xf numFmtId="0" fontId="19" fillId="2" borderId="3" xfId="0" applyFont="1" applyFill="1" applyBorder="1" applyAlignment="1">
      <alignment horizontal="center" vertical="center"/>
    </xf>
    <xf numFmtId="9" fontId="19" fillId="2" borderId="3" xfId="0" applyNumberFormat="1" applyFont="1" applyFill="1" applyBorder="1" applyAlignment="1">
      <alignment horizontal="center" vertical="center"/>
    </xf>
    <xf numFmtId="0" fontId="10"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11" fillId="2" borderId="3" xfId="0" applyFont="1" applyFill="1" applyBorder="1" applyAlignment="1">
      <alignment horizontal="center" vertical="center" wrapText="1"/>
    </xf>
    <xf numFmtId="0" fontId="10" fillId="3" borderId="3" xfId="0" applyFont="1" applyFill="1" applyBorder="1" applyAlignment="1">
      <alignment horizontal="left" vertical="center" wrapText="1"/>
    </xf>
    <xf numFmtId="0" fontId="10" fillId="2" borderId="3" xfId="0" applyFont="1" applyFill="1" applyBorder="1" applyAlignment="1">
      <alignment horizontal="center" vertical="center" textRotation="90" wrapText="1"/>
    </xf>
    <xf numFmtId="0" fontId="10" fillId="3" borderId="3" xfId="0" applyFont="1" applyFill="1" applyBorder="1" applyAlignment="1">
      <alignment horizontal="center" vertical="center" textRotation="90" wrapText="1"/>
    </xf>
    <xf numFmtId="49" fontId="25" fillId="2" borderId="2" xfId="0" applyNumberFormat="1" applyFont="1" applyFill="1" applyBorder="1" applyAlignment="1">
      <alignment horizontal="center" vertical="center" wrapText="1"/>
    </xf>
    <xf numFmtId="49" fontId="25" fillId="2" borderId="19" xfId="0" applyNumberFormat="1" applyFont="1" applyFill="1" applyBorder="1" applyAlignment="1">
      <alignment horizontal="center" vertical="center" wrapText="1"/>
    </xf>
    <xf numFmtId="0" fontId="3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29"/>
  <sheetViews>
    <sheetView tabSelected="1" zoomScale="80" zoomScaleNormal="80" workbookViewId="0">
      <pane xSplit="6" ySplit="6" topLeftCell="G337" activePane="bottomRight" state="frozen"/>
      <selection pane="topRight" activeCell="G1" sqref="G1"/>
      <selection pane="bottomLeft" activeCell="A7" sqref="A7"/>
      <selection pane="bottomRight" activeCell="CK429" sqref="CK429"/>
    </sheetView>
  </sheetViews>
  <sheetFormatPr defaultColWidth="14.42578125" defaultRowHeight="15" customHeight="1" x14ac:dyDescent="0.25"/>
  <cols>
    <col min="1" max="1" width="5" style="97" customWidth="1"/>
    <col min="2" max="2" width="5.42578125" style="97" customWidth="1"/>
    <col min="3" max="3" width="24.5703125" style="97" customWidth="1"/>
    <col min="4" max="4" width="9.28515625" style="97" customWidth="1"/>
    <col min="5" max="5" width="26.7109375" style="97" customWidth="1"/>
    <col min="6" max="6" width="6.85546875" style="97" customWidth="1"/>
    <col min="7" max="7" width="27.5703125" style="97" customWidth="1"/>
    <col min="8" max="8" width="27.42578125" style="97" customWidth="1"/>
    <col min="9" max="9" width="9.42578125" style="97" customWidth="1"/>
    <col min="10" max="10" width="10.28515625" style="97" customWidth="1"/>
    <col min="11" max="11" width="8" style="97" customWidth="1"/>
    <col min="12" max="12" width="7.7109375" hidden="1" customWidth="1"/>
    <col min="13" max="14" width="7" hidden="1" customWidth="1"/>
    <col min="15" max="15" width="7" style="96" hidden="1" customWidth="1"/>
    <col min="16" max="20" width="7" hidden="1" customWidth="1"/>
    <col min="21" max="24" width="9.140625" style="97" customWidth="1"/>
    <col min="25"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 min="89" max="108" width="9.140625" style="97" customWidth="1"/>
    <col min="109" max="16384" width="14.42578125" style="97"/>
  </cols>
  <sheetData>
    <row r="1" spans="1:108" ht="20.25" customHeight="1" x14ac:dyDescent="0.25">
      <c r="A1" s="207" t="s">
        <v>872</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c r="AN1" s="207"/>
      <c r="AO1" s="29"/>
      <c r="AP1" s="29"/>
      <c r="AQ1" s="29"/>
      <c r="AR1" s="29"/>
      <c r="AS1" s="29"/>
      <c r="AT1" s="29"/>
      <c r="AU1" s="29"/>
      <c r="AV1" s="29"/>
      <c r="AW1" s="29"/>
      <c r="AX1" s="29"/>
      <c r="AY1" s="29"/>
      <c r="AZ1" s="29"/>
      <c r="BA1" s="29"/>
      <c r="BB1" s="29"/>
      <c r="BC1" s="29"/>
      <c r="BD1" s="161" t="s">
        <v>335</v>
      </c>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99"/>
      <c r="CL1" s="99"/>
      <c r="CM1" s="99"/>
      <c r="CN1" s="99"/>
      <c r="CO1" s="99"/>
      <c r="CP1" s="99"/>
      <c r="CQ1" s="99"/>
      <c r="CR1" s="99"/>
      <c r="CS1" s="99"/>
      <c r="CT1" s="99"/>
      <c r="CU1" s="99"/>
      <c r="CV1" s="99"/>
      <c r="CW1" s="99"/>
      <c r="CX1" s="99"/>
      <c r="CY1" s="99"/>
      <c r="CZ1" s="99"/>
      <c r="DA1" s="99"/>
      <c r="DB1" s="99"/>
      <c r="DC1" s="99"/>
      <c r="DD1" s="99"/>
    </row>
    <row r="2" spans="1:108" ht="16.5" customHeight="1" x14ac:dyDescent="0.25">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30"/>
      <c r="AP2" s="30"/>
      <c r="AQ2" s="30"/>
      <c r="AR2" s="30"/>
      <c r="AS2" s="30"/>
      <c r="AT2" s="30"/>
      <c r="AU2" s="30"/>
      <c r="AV2" s="30"/>
      <c r="AW2" s="30"/>
      <c r="AX2" s="30"/>
      <c r="AY2" s="30"/>
      <c r="AZ2" s="30"/>
      <c r="BA2" s="30"/>
      <c r="BB2" s="30"/>
      <c r="BC2" s="30"/>
      <c r="BD2" s="162"/>
      <c r="BE2" s="162"/>
      <c r="BF2" s="162"/>
      <c r="BG2" s="162"/>
      <c r="BH2" s="162"/>
      <c r="BI2" s="162"/>
      <c r="BJ2" s="162"/>
      <c r="BK2" s="162"/>
      <c r="BL2" s="162"/>
      <c r="BM2" s="162"/>
      <c r="BN2" s="162"/>
      <c r="BO2" s="162"/>
      <c r="BP2" s="162"/>
      <c r="BQ2" s="162"/>
      <c r="BR2" s="162"/>
      <c r="BS2" s="162"/>
      <c r="BT2" s="162"/>
      <c r="BU2" s="162"/>
      <c r="BV2" s="162"/>
      <c r="BW2" s="162"/>
      <c r="BX2" s="162"/>
      <c r="BY2" s="162"/>
      <c r="BZ2" s="162"/>
      <c r="CA2" s="162"/>
      <c r="CB2" s="162"/>
      <c r="CC2" s="162"/>
      <c r="CD2" s="162"/>
      <c r="CE2" s="162"/>
      <c r="CF2" s="162"/>
      <c r="CG2" s="162"/>
      <c r="CH2" s="162"/>
      <c r="CI2" s="162"/>
      <c r="CJ2" s="162"/>
      <c r="CK2" s="99"/>
      <c r="CL2" s="99"/>
      <c r="CM2" s="99"/>
      <c r="CN2" s="99"/>
      <c r="CO2" s="99"/>
      <c r="CP2" s="99"/>
      <c r="CQ2" s="99"/>
      <c r="CR2" s="99"/>
      <c r="CS2" s="99"/>
      <c r="CT2" s="99"/>
      <c r="CU2" s="99"/>
      <c r="CV2" s="99"/>
      <c r="CW2" s="99"/>
      <c r="CX2" s="99"/>
      <c r="CY2" s="99"/>
      <c r="CZ2" s="99"/>
      <c r="DA2" s="99"/>
      <c r="DB2" s="99"/>
      <c r="DC2" s="99"/>
      <c r="DD2" s="99"/>
    </row>
    <row r="3" spans="1:108" ht="27" customHeight="1" x14ac:dyDescent="0.25">
      <c r="A3" s="163" t="s">
        <v>316</v>
      </c>
      <c r="B3" s="163" t="s">
        <v>316</v>
      </c>
      <c r="C3" s="166" t="s">
        <v>336</v>
      </c>
      <c r="D3" s="167"/>
      <c r="E3" s="172" t="s">
        <v>0</v>
      </c>
      <c r="F3" s="167"/>
      <c r="G3" s="173" t="s">
        <v>337</v>
      </c>
      <c r="H3" s="173" t="s">
        <v>338</v>
      </c>
      <c r="I3" s="173" t="s">
        <v>339</v>
      </c>
      <c r="J3" s="173" t="s">
        <v>1</v>
      </c>
      <c r="K3" s="184" t="s">
        <v>340</v>
      </c>
      <c r="L3" s="181"/>
      <c r="M3" s="181"/>
      <c r="N3" s="181"/>
      <c r="O3" s="185"/>
      <c r="P3" s="181"/>
      <c r="Q3" s="181"/>
      <c r="R3" s="181"/>
      <c r="S3" s="175"/>
      <c r="T3" s="31" t="s">
        <v>341</v>
      </c>
      <c r="U3" s="186" t="s">
        <v>342</v>
      </c>
      <c r="V3" s="180"/>
      <c r="W3" s="180"/>
      <c r="X3" s="167"/>
      <c r="Y3" s="179" t="s">
        <v>343</v>
      </c>
      <c r="Z3" s="180"/>
      <c r="AA3" s="180"/>
      <c r="AB3" s="167"/>
      <c r="AC3" s="179" t="s">
        <v>344</v>
      </c>
      <c r="AD3" s="180"/>
      <c r="AE3" s="180"/>
      <c r="AF3" s="167"/>
      <c r="AG3" s="179" t="s">
        <v>345</v>
      </c>
      <c r="AH3" s="180"/>
      <c r="AI3" s="180"/>
      <c r="AJ3" s="167"/>
      <c r="AK3" s="179" t="s">
        <v>346</v>
      </c>
      <c r="AL3" s="180"/>
      <c r="AM3" s="180"/>
      <c r="AN3" s="167"/>
      <c r="AO3" s="179" t="s">
        <v>347</v>
      </c>
      <c r="AP3" s="180"/>
      <c r="AQ3" s="180"/>
      <c r="AR3" s="167"/>
      <c r="AS3" s="179" t="s">
        <v>348</v>
      </c>
      <c r="AT3" s="180"/>
      <c r="AU3" s="180"/>
      <c r="AV3" s="167"/>
      <c r="AW3" s="179" t="s">
        <v>349</v>
      </c>
      <c r="AX3" s="180"/>
      <c r="AY3" s="180"/>
      <c r="AZ3" s="167"/>
      <c r="BA3" s="179" t="s">
        <v>350</v>
      </c>
      <c r="BB3" s="180"/>
      <c r="BC3" s="167"/>
      <c r="BD3" s="174" t="s">
        <v>351</v>
      </c>
      <c r="BE3" s="181"/>
      <c r="BF3" s="181"/>
      <c r="BG3" s="181"/>
      <c r="BH3" s="181"/>
      <c r="BI3" s="181"/>
      <c r="BJ3" s="181"/>
      <c r="BK3" s="181"/>
      <c r="BL3" s="181"/>
      <c r="BM3" s="181"/>
      <c r="BN3" s="181"/>
      <c r="BO3" s="181"/>
      <c r="BP3" s="181"/>
      <c r="BQ3" s="181"/>
      <c r="BR3" s="181"/>
      <c r="BS3" s="181"/>
      <c r="BT3" s="181"/>
      <c r="BU3" s="181"/>
      <c r="BV3" s="181"/>
      <c r="BW3" s="181"/>
      <c r="BX3" s="181"/>
      <c r="BY3" s="181"/>
      <c r="BZ3" s="181"/>
      <c r="CA3" s="181"/>
      <c r="CB3" s="175"/>
      <c r="CC3" s="174" t="s">
        <v>352</v>
      </c>
      <c r="CD3" s="181"/>
      <c r="CE3" s="181"/>
      <c r="CF3" s="181"/>
      <c r="CG3" s="181"/>
      <c r="CH3" s="175"/>
      <c r="CI3" s="174" t="s">
        <v>353</v>
      </c>
      <c r="CJ3" s="175"/>
      <c r="CK3" s="117"/>
      <c r="CL3" s="117"/>
      <c r="CM3" s="117"/>
      <c r="CN3" s="117"/>
      <c r="CO3" s="117"/>
      <c r="CP3" s="117"/>
      <c r="CQ3" s="117"/>
      <c r="CR3" s="117"/>
      <c r="CS3" s="117"/>
      <c r="CT3" s="117"/>
      <c r="CU3" s="117"/>
      <c r="CV3" s="117"/>
      <c r="CW3" s="117"/>
      <c r="CX3" s="117"/>
      <c r="CY3" s="117"/>
      <c r="CZ3" s="117"/>
      <c r="DA3" s="117"/>
      <c r="DB3" s="117"/>
      <c r="DC3" s="117"/>
      <c r="DD3" s="117"/>
    </row>
    <row r="4" spans="1:108" ht="22.5" customHeight="1" x14ac:dyDescent="0.25">
      <c r="A4" s="164"/>
      <c r="B4" s="164"/>
      <c r="C4" s="168"/>
      <c r="D4" s="169"/>
      <c r="E4" s="168"/>
      <c r="F4" s="169"/>
      <c r="G4" s="164"/>
      <c r="H4" s="164"/>
      <c r="I4" s="164"/>
      <c r="J4" s="164"/>
      <c r="K4" s="100" t="s">
        <v>354</v>
      </c>
      <c r="L4" s="32" t="s">
        <v>355</v>
      </c>
      <c r="M4" s="32" t="s">
        <v>356</v>
      </c>
      <c r="N4" s="32" t="s">
        <v>357</v>
      </c>
      <c r="O4" s="32" t="s">
        <v>358</v>
      </c>
      <c r="P4" s="32" t="s">
        <v>359</v>
      </c>
      <c r="Q4" s="32" t="s">
        <v>360</v>
      </c>
      <c r="R4" s="32" t="s">
        <v>361</v>
      </c>
      <c r="S4" s="32" t="s">
        <v>362</v>
      </c>
      <c r="T4" s="32"/>
      <c r="U4" s="170"/>
      <c r="V4" s="162"/>
      <c r="W4" s="162"/>
      <c r="X4" s="171"/>
      <c r="Y4" s="170"/>
      <c r="Z4" s="162"/>
      <c r="AA4" s="162"/>
      <c r="AB4" s="171"/>
      <c r="AC4" s="170"/>
      <c r="AD4" s="162"/>
      <c r="AE4" s="162"/>
      <c r="AF4" s="171"/>
      <c r="AG4" s="170"/>
      <c r="AH4" s="162"/>
      <c r="AI4" s="162"/>
      <c r="AJ4" s="171"/>
      <c r="AK4" s="170"/>
      <c r="AL4" s="162"/>
      <c r="AM4" s="162"/>
      <c r="AN4" s="171"/>
      <c r="AO4" s="170"/>
      <c r="AP4" s="162"/>
      <c r="AQ4" s="162"/>
      <c r="AR4" s="171"/>
      <c r="AS4" s="170"/>
      <c r="AT4" s="162"/>
      <c r="AU4" s="162"/>
      <c r="AV4" s="171"/>
      <c r="AW4" s="170"/>
      <c r="AX4" s="162"/>
      <c r="AY4" s="162"/>
      <c r="AZ4" s="171"/>
      <c r="BA4" s="170"/>
      <c r="BB4" s="162"/>
      <c r="BC4" s="171"/>
      <c r="BD4" s="33" t="s">
        <v>363</v>
      </c>
      <c r="BE4" s="33" t="s">
        <v>364</v>
      </c>
      <c r="BF4" s="33" t="s">
        <v>365</v>
      </c>
      <c r="BG4" s="33" t="s">
        <v>366</v>
      </c>
      <c r="BH4" s="33" t="s">
        <v>367</v>
      </c>
      <c r="BI4" s="33" t="s">
        <v>368</v>
      </c>
      <c r="BJ4" s="33" t="s">
        <v>369</v>
      </c>
      <c r="BK4" s="33" t="s">
        <v>370</v>
      </c>
      <c r="BL4" s="33" t="s">
        <v>371</v>
      </c>
      <c r="BM4" s="33" t="s">
        <v>372</v>
      </c>
      <c r="BN4" s="33" t="s">
        <v>373</v>
      </c>
      <c r="BO4" s="33" t="s">
        <v>374</v>
      </c>
      <c r="BP4" s="33" t="s">
        <v>375</v>
      </c>
      <c r="BQ4" s="33" t="s">
        <v>376</v>
      </c>
      <c r="BR4" s="33" t="s">
        <v>377</v>
      </c>
      <c r="BS4" s="33" t="s">
        <v>378</v>
      </c>
      <c r="BT4" s="33" t="s">
        <v>379</v>
      </c>
      <c r="BU4" s="33" t="s">
        <v>380</v>
      </c>
      <c r="BV4" s="33" t="s">
        <v>381</v>
      </c>
      <c r="BW4" s="33" t="s">
        <v>382</v>
      </c>
      <c r="BX4" s="33" t="s">
        <v>383</v>
      </c>
      <c r="BY4" s="33" t="s">
        <v>384</v>
      </c>
      <c r="BZ4" s="33" t="s">
        <v>385</v>
      </c>
      <c r="CA4" s="33" t="s">
        <v>386</v>
      </c>
      <c r="CB4" s="33" t="s">
        <v>387</v>
      </c>
      <c r="CC4" s="176" t="s">
        <v>388</v>
      </c>
      <c r="CD4" s="167"/>
      <c r="CE4" s="176" t="s">
        <v>389</v>
      </c>
      <c r="CF4" s="167"/>
      <c r="CG4" s="176" t="s">
        <v>390</v>
      </c>
      <c r="CH4" s="167"/>
      <c r="CI4" s="177" t="s">
        <v>391</v>
      </c>
      <c r="CJ4" s="178" t="s">
        <v>392</v>
      </c>
      <c r="CK4" s="117"/>
      <c r="CL4" s="117"/>
      <c r="CM4" s="117"/>
      <c r="CN4" s="117"/>
      <c r="CO4" s="117"/>
      <c r="CP4" s="117"/>
      <c r="CQ4" s="117"/>
      <c r="CR4" s="117"/>
      <c r="CS4" s="117"/>
      <c r="CT4" s="117"/>
      <c r="CU4" s="117"/>
      <c r="CV4" s="117"/>
      <c r="CW4" s="117"/>
      <c r="CX4" s="117"/>
      <c r="CY4" s="117"/>
      <c r="CZ4" s="117"/>
      <c r="DA4" s="117"/>
      <c r="DB4" s="117"/>
      <c r="DC4" s="117"/>
      <c r="DD4" s="117"/>
    </row>
    <row r="5" spans="1:108" ht="15.75" customHeight="1" x14ac:dyDescent="0.25">
      <c r="A5" s="165"/>
      <c r="B5" s="165"/>
      <c r="C5" s="170"/>
      <c r="D5" s="171"/>
      <c r="E5" s="170"/>
      <c r="F5" s="171"/>
      <c r="G5" s="165"/>
      <c r="H5" s="165"/>
      <c r="I5" s="165"/>
      <c r="J5" s="165"/>
      <c r="K5" s="101" t="s">
        <v>393</v>
      </c>
      <c r="L5" s="34" t="s">
        <v>393</v>
      </c>
      <c r="M5" s="34" t="s">
        <v>393</v>
      </c>
      <c r="N5" s="34" t="s">
        <v>393</v>
      </c>
      <c r="O5" s="34" t="s">
        <v>393</v>
      </c>
      <c r="P5" s="34" t="s">
        <v>393</v>
      </c>
      <c r="Q5" s="34" t="s">
        <v>393</v>
      </c>
      <c r="R5" s="34" t="s">
        <v>393</v>
      </c>
      <c r="S5" s="34" t="s">
        <v>394</v>
      </c>
      <c r="T5" s="34"/>
      <c r="U5" s="115" t="s">
        <v>395</v>
      </c>
      <c r="V5" s="115" t="s">
        <v>396</v>
      </c>
      <c r="W5" s="115" t="s">
        <v>397</v>
      </c>
      <c r="X5" s="115" t="s">
        <v>398</v>
      </c>
      <c r="Y5" s="35" t="s">
        <v>395</v>
      </c>
      <c r="Z5" s="35" t="s">
        <v>396</v>
      </c>
      <c r="AA5" s="35" t="s">
        <v>397</v>
      </c>
      <c r="AB5" s="35" t="s">
        <v>398</v>
      </c>
      <c r="AC5" s="35" t="s">
        <v>395</v>
      </c>
      <c r="AD5" s="35" t="s">
        <v>396</v>
      </c>
      <c r="AE5" s="35" t="s">
        <v>397</v>
      </c>
      <c r="AF5" s="35" t="s">
        <v>398</v>
      </c>
      <c r="AG5" s="35" t="s">
        <v>395</v>
      </c>
      <c r="AH5" s="35" t="s">
        <v>396</v>
      </c>
      <c r="AI5" s="35" t="s">
        <v>397</v>
      </c>
      <c r="AJ5" s="35" t="s">
        <v>398</v>
      </c>
      <c r="AK5" s="35" t="s">
        <v>395</v>
      </c>
      <c r="AL5" s="35" t="s">
        <v>396</v>
      </c>
      <c r="AM5" s="35" t="s">
        <v>397</v>
      </c>
      <c r="AN5" s="35" t="s">
        <v>398</v>
      </c>
      <c r="AO5" s="35" t="s">
        <v>395</v>
      </c>
      <c r="AP5" s="35" t="s">
        <v>396</v>
      </c>
      <c r="AQ5" s="35" t="s">
        <v>397</v>
      </c>
      <c r="AR5" s="35" t="s">
        <v>398</v>
      </c>
      <c r="AS5" s="35" t="s">
        <v>395</v>
      </c>
      <c r="AT5" s="35" t="s">
        <v>396</v>
      </c>
      <c r="AU5" s="35" t="s">
        <v>397</v>
      </c>
      <c r="AV5" s="35" t="s">
        <v>398</v>
      </c>
      <c r="AW5" s="35" t="s">
        <v>395</v>
      </c>
      <c r="AX5" s="35" t="s">
        <v>396</v>
      </c>
      <c r="AY5" s="35" t="s">
        <v>397</v>
      </c>
      <c r="AZ5" s="35" t="s">
        <v>398</v>
      </c>
      <c r="BA5" s="35" t="s">
        <v>395</v>
      </c>
      <c r="BB5" s="35" t="s">
        <v>396</v>
      </c>
      <c r="BC5" s="35" t="s">
        <v>397</v>
      </c>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170"/>
      <c r="CD5" s="171"/>
      <c r="CE5" s="170"/>
      <c r="CF5" s="171"/>
      <c r="CG5" s="170"/>
      <c r="CH5" s="171"/>
      <c r="CI5" s="164"/>
      <c r="CJ5" s="164"/>
      <c r="CK5" s="117"/>
      <c r="CL5" s="117"/>
      <c r="CM5" s="117"/>
      <c r="CN5" s="117"/>
      <c r="CO5" s="117"/>
      <c r="CP5" s="117"/>
      <c r="CQ5" s="117"/>
      <c r="CR5" s="117"/>
      <c r="CS5" s="117"/>
      <c r="CT5" s="117"/>
      <c r="CU5" s="117"/>
      <c r="CV5" s="117"/>
      <c r="CW5" s="117"/>
      <c r="CX5" s="117"/>
      <c r="CY5" s="117"/>
      <c r="CZ5" s="117"/>
      <c r="DA5" s="117"/>
      <c r="DB5" s="117"/>
      <c r="DC5" s="117"/>
      <c r="DD5" s="117"/>
    </row>
    <row r="6" spans="1:108" ht="61.5" customHeight="1" x14ac:dyDescent="0.25">
      <c r="A6" s="95"/>
      <c r="B6" s="95"/>
      <c r="C6" s="95"/>
      <c r="D6" s="102" t="s">
        <v>2</v>
      </c>
      <c r="E6" s="103" t="s">
        <v>3</v>
      </c>
      <c r="F6" s="102" t="s">
        <v>2</v>
      </c>
      <c r="G6" s="104"/>
      <c r="H6" s="104"/>
      <c r="I6" s="104"/>
      <c r="J6" s="103"/>
      <c r="K6" s="103" t="s">
        <v>839</v>
      </c>
      <c r="L6" s="35" t="s">
        <v>840</v>
      </c>
      <c r="M6" s="35" t="s">
        <v>841</v>
      </c>
      <c r="N6" s="35" t="s">
        <v>842</v>
      </c>
      <c r="O6" s="35" t="s">
        <v>848</v>
      </c>
      <c r="P6" s="35" t="s">
        <v>849</v>
      </c>
      <c r="Q6" s="35" t="s">
        <v>850</v>
      </c>
      <c r="R6" s="35" t="s">
        <v>851</v>
      </c>
      <c r="S6" s="35" t="s">
        <v>852</v>
      </c>
      <c r="T6" s="34"/>
      <c r="U6" s="115" t="s">
        <v>860</v>
      </c>
      <c r="V6" s="116" t="s">
        <v>317</v>
      </c>
      <c r="W6" s="115" t="s">
        <v>399</v>
      </c>
      <c r="X6" s="115" t="s">
        <v>400</v>
      </c>
      <c r="Y6" s="35" t="s">
        <v>319</v>
      </c>
      <c r="Z6" s="35" t="s">
        <v>320</v>
      </c>
      <c r="AA6" s="35" t="s">
        <v>401</v>
      </c>
      <c r="AB6" s="35" t="s">
        <v>402</v>
      </c>
      <c r="AC6" s="38" t="s">
        <v>403</v>
      </c>
      <c r="AD6" s="38" t="s">
        <v>404</v>
      </c>
      <c r="AE6" s="38" t="s">
        <v>321</v>
      </c>
      <c r="AF6" s="38" t="s">
        <v>405</v>
      </c>
      <c r="AG6" s="35" t="s">
        <v>406</v>
      </c>
      <c r="AH6" s="35" t="s">
        <v>407</v>
      </c>
      <c r="AI6" s="35" t="s">
        <v>408</v>
      </c>
      <c r="AJ6" s="35" t="s">
        <v>322</v>
      </c>
      <c r="AK6" s="24" t="s">
        <v>329</v>
      </c>
      <c r="AL6" s="24" t="s">
        <v>329</v>
      </c>
      <c r="AM6" s="39" t="s">
        <v>409</v>
      </c>
      <c r="AN6" s="25" t="s">
        <v>330</v>
      </c>
      <c r="AO6" s="35" t="s">
        <v>323</v>
      </c>
      <c r="AP6" s="35" t="s">
        <v>410</v>
      </c>
      <c r="AQ6" s="35" t="s">
        <v>411</v>
      </c>
      <c r="AR6" s="35" t="s">
        <v>412</v>
      </c>
      <c r="AS6" s="35" t="s">
        <v>413</v>
      </c>
      <c r="AT6" s="35" t="s">
        <v>414</v>
      </c>
      <c r="AU6" s="35" t="s">
        <v>415</v>
      </c>
      <c r="AV6" s="35" t="s">
        <v>416</v>
      </c>
      <c r="AW6" s="35" t="s">
        <v>325</v>
      </c>
      <c r="AX6" s="35" t="s">
        <v>324</v>
      </c>
      <c r="AY6" s="35" t="s">
        <v>326</v>
      </c>
      <c r="AZ6" s="35" t="s">
        <v>327</v>
      </c>
      <c r="BA6" s="35" t="s">
        <v>417</v>
      </c>
      <c r="BB6" s="35" t="s">
        <v>334</v>
      </c>
      <c r="BC6" s="35" t="s">
        <v>418</v>
      </c>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25" t="s">
        <v>419</v>
      </c>
      <c r="CD6" s="25" t="s">
        <v>420</v>
      </c>
      <c r="CE6" s="25" t="s">
        <v>419</v>
      </c>
      <c r="CF6" s="25" t="s">
        <v>420</v>
      </c>
      <c r="CG6" s="25" t="s">
        <v>419</v>
      </c>
      <c r="CH6" s="25" t="s">
        <v>420</v>
      </c>
      <c r="CI6" s="39"/>
      <c r="CJ6" s="41"/>
      <c r="CK6" s="117"/>
      <c r="CL6" s="117"/>
      <c r="CM6" s="117"/>
      <c r="CN6" s="117"/>
      <c r="CO6" s="117"/>
      <c r="CP6" s="117"/>
      <c r="CQ6" s="117"/>
      <c r="CR6" s="117"/>
      <c r="CS6" s="117"/>
      <c r="CT6" s="117"/>
      <c r="CU6" s="117"/>
      <c r="CV6" s="117"/>
      <c r="CW6" s="117"/>
      <c r="CX6" s="117"/>
      <c r="CY6" s="117"/>
      <c r="CZ6" s="117"/>
      <c r="DA6" s="117"/>
      <c r="DB6" s="117"/>
      <c r="DC6" s="117"/>
      <c r="DD6" s="117"/>
    </row>
    <row r="7" spans="1:108" ht="25.5" hidden="1" customHeight="1" x14ac:dyDescent="0.25">
      <c r="A7" s="95">
        <v>1</v>
      </c>
      <c r="B7" s="105">
        <v>1</v>
      </c>
      <c r="C7" s="183" t="s">
        <v>4</v>
      </c>
      <c r="D7" s="181"/>
      <c r="E7" s="181"/>
      <c r="F7" s="181"/>
      <c r="G7" s="181"/>
      <c r="H7" s="175"/>
      <c r="I7" s="106" t="s">
        <v>421</v>
      </c>
      <c r="J7" s="106" t="s">
        <v>421</v>
      </c>
      <c r="K7" s="106" t="s">
        <v>421</v>
      </c>
      <c r="L7" s="7" t="s">
        <v>421</v>
      </c>
      <c r="M7" s="7" t="s">
        <v>421</v>
      </c>
      <c r="N7" s="7" t="s">
        <v>421</v>
      </c>
      <c r="O7" s="7" t="s">
        <v>421</v>
      </c>
      <c r="P7" s="7" t="s">
        <v>421</v>
      </c>
      <c r="Q7" s="7" t="s">
        <v>421</v>
      </c>
      <c r="R7" s="7" t="s">
        <v>421</v>
      </c>
      <c r="S7" s="7" t="s">
        <v>421</v>
      </c>
      <c r="T7" s="7" t="s">
        <v>421</v>
      </c>
      <c r="U7" s="106" t="s">
        <v>421</v>
      </c>
      <c r="V7" s="106" t="s">
        <v>421</v>
      </c>
      <c r="W7" s="106" t="s">
        <v>421</v>
      </c>
      <c r="X7" s="106" t="s">
        <v>421</v>
      </c>
      <c r="Y7" s="7" t="s">
        <v>421</v>
      </c>
      <c r="Z7" s="7" t="s">
        <v>421</v>
      </c>
      <c r="AA7" s="7" t="s">
        <v>421</v>
      </c>
      <c r="AB7" s="7" t="s">
        <v>421</v>
      </c>
      <c r="AC7" s="7" t="s">
        <v>421</v>
      </c>
      <c r="AD7" s="7" t="s">
        <v>421</v>
      </c>
      <c r="AE7" s="7" t="s">
        <v>421</v>
      </c>
      <c r="AF7" s="7" t="s">
        <v>421</v>
      </c>
      <c r="AG7" s="7" t="s">
        <v>421</v>
      </c>
      <c r="AH7" s="7" t="s">
        <v>421</v>
      </c>
      <c r="AI7" s="7" t="s">
        <v>421</v>
      </c>
      <c r="AJ7" s="7" t="s">
        <v>421</v>
      </c>
      <c r="AK7" s="43"/>
      <c r="AL7" s="43"/>
      <c r="AM7" s="7" t="s">
        <v>421</v>
      </c>
      <c r="AN7" s="7" t="s">
        <v>421</v>
      </c>
      <c r="AO7" s="7" t="s">
        <v>421</v>
      </c>
      <c r="AP7" s="7" t="s">
        <v>421</v>
      </c>
      <c r="AQ7" s="7" t="s">
        <v>421</v>
      </c>
      <c r="AR7" s="7" t="s">
        <v>421</v>
      </c>
      <c r="AS7" s="7" t="s">
        <v>421</v>
      </c>
      <c r="AT7" s="7" t="s">
        <v>421</v>
      </c>
      <c r="AU7" s="7" t="s">
        <v>421</v>
      </c>
      <c r="AV7" s="7" t="s">
        <v>421</v>
      </c>
      <c r="AW7" s="7" t="s">
        <v>421</v>
      </c>
      <c r="AX7" s="7" t="s">
        <v>421</v>
      </c>
      <c r="AY7" s="7" t="s">
        <v>421</v>
      </c>
      <c r="AZ7" s="7" t="s">
        <v>421</v>
      </c>
      <c r="BA7" s="7" t="s">
        <v>421</v>
      </c>
      <c r="BB7" s="7" t="s">
        <v>421</v>
      </c>
      <c r="BC7" s="7" t="s">
        <v>421</v>
      </c>
      <c r="BD7" s="7" t="s">
        <v>421</v>
      </c>
      <c r="BE7" s="7" t="s">
        <v>421</v>
      </c>
      <c r="BF7" s="7" t="s">
        <v>421</v>
      </c>
      <c r="BG7" s="7" t="s">
        <v>421</v>
      </c>
      <c r="BH7" s="7" t="s">
        <v>421</v>
      </c>
      <c r="BI7" s="7" t="s">
        <v>421</v>
      </c>
      <c r="BJ7" s="7" t="s">
        <v>421</v>
      </c>
      <c r="BK7" s="7" t="s">
        <v>421</v>
      </c>
      <c r="BL7" s="7" t="s">
        <v>421</v>
      </c>
      <c r="BM7" s="7" t="s">
        <v>421</v>
      </c>
      <c r="BN7" s="7" t="s">
        <v>421</v>
      </c>
      <c r="BO7" s="7" t="s">
        <v>421</v>
      </c>
      <c r="BP7" s="7" t="s">
        <v>421</v>
      </c>
      <c r="BQ7" s="7" t="s">
        <v>421</v>
      </c>
      <c r="BR7" s="7" t="s">
        <v>421</v>
      </c>
      <c r="BS7" s="7" t="s">
        <v>421</v>
      </c>
      <c r="BT7" s="7" t="s">
        <v>421</v>
      </c>
      <c r="BU7" s="7" t="s">
        <v>421</v>
      </c>
      <c r="BV7" s="7" t="s">
        <v>421</v>
      </c>
      <c r="BW7" s="7" t="s">
        <v>421</v>
      </c>
      <c r="BX7" s="7" t="s">
        <v>421</v>
      </c>
      <c r="BY7" s="7" t="s">
        <v>421</v>
      </c>
      <c r="BZ7" s="7" t="s">
        <v>421</v>
      </c>
      <c r="CA7" s="7" t="s">
        <v>421</v>
      </c>
      <c r="CB7" s="7" t="s">
        <v>421</v>
      </c>
      <c r="CC7" s="7" t="s">
        <v>421</v>
      </c>
      <c r="CD7" s="7" t="s">
        <v>421</v>
      </c>
      <c r="CE7" s="7" t="s">
        <v>421</v>
      </c>
      <c r="CF7" s="7" t="s">
        <v>421</v>
      </c>
      <c r="CG7" s="7" t="s">
        <v>421</v>
      </c>
      <c r="CH7" s="7" t="s">
        <v>421</v>
      </c>
      <c r="CI7" s="7" t="s">
        <v>421</v>
      </c>
      <c r="CJ7" s="7" t="s">
        <v>421</v>
      </c>
      <c r="CK7" s="99"/>
      <c r="CL7" s="99"/>
      <c r="CM7" s="99"/>
      <c r="CN7" s="99"/>
      <c r="CO7" s="99"/>
      <c r="CP7" s="99"/>
      <c r="CQ7" s="99"/>
      <c r="CR7" s="99"/>
      <c r="CS7" s="99"/>
      <c r="CT7" s="99"/>
      <c r="CU7" s="99"/>
      <c r="CV7" s="99"/>
      <c r="CW7" s="99"/>
      <c r="CX7" s="99"/>
      <c r="CY7" s="99"/>
      <c r="CZ7" s="99"/>
      <c r="DA7" s="99"/>
      <c r="DB7" s="99"/>
      <c r="DC7" s="99"/>
      <c r="DD7" s="99"/>
    </row>
    <row r="8" spans="1:108" ht="24" hidden="1" customHeight="1" x14ac:dyDescent="0.25">
      <c r="A8" s="95">
        <v>2</v>
      </c>
      <c r="B8" s="105">
        <v>2</v>
      </c>
      <c r="C8" s="183" t="s">
        <v>5</v>
      </c>
      <c r="D8" s="181"/>
      <c r="E8" s="175"/>
      <c r="F8" s="106" t="s">
        <v>421</v>
      </c>
      <c r="G8" s="106" t="s">
        <v>421</v>
      </c>
      <c r="H8" s="106" t="s">
        <v>421</v>
      </c>
      <c r="I8" s="106" t="s">
        <v>421</v>
      </c>
      <c r="J8" s="106" t="s">
        <v>421</v>
      </c>
      <c r="K8" s="106" t="s">
        <v>421</v>
      </c>
      <c r="L8" s="7" t="s">
        <v>421</v>
      </c>
      <c r="M8" s="7" t="s">
        <v>421</v>
      </c>
      <c r="N8" s="7" t="s">
        <v>421</v>
      </c>
      <c r="O8" s="7" t="s">
        <v>421</v>
      </c>
      <c r="P8" s="7" t="s">
        <v>421</v>
      </c>
      <c r="Q8" s="7" t="s">
        <v>421</v>
      </c>
      <c r="R8" s="7" t="s">
        <v>421</v>
      </c>
      <c r="S8" s="7" t="s">
        <v>421</v>
      </c>
      <c r="T8" s="7" t="s">
        <v>421</v>
      </c>
      <c r="U8" s="106" t="s">
        <v>421</v>
      </c>
      <c r="V8" s="106" t="s">
        <v>421</v>
      </c>
      <c r="W8" s="106" t="s">
        <v>421</v>
      </c>
      <c r="X8" s="106" t="s">
        <v>421</v>
      </c>
      <c r="Y8" s="7" t="s">
        <v>421</v>
      </c>
      <c r="Z8" s="7" t="s">
        <v>421</v>
      </c>
      <c r="AA8" s="7" t="s">
        <v>421</v>
      </c>
      <c r="AB8" s="7" t="s">
        <v>421</v>
      </c>
      <c r="AC8" s="7" t="s">
        <v>421</v>
      </c>
      <c r="AD8" s="7" t="s">
        <v>421</v>
      </c>
      <c r="AE8" s="7" t="s">
        <v>421</v>
      </c>
      <c r="AF8" s="7" t="s">
        <v>421</v>
      </c>
      <c r="AG8" s="7" t="s">
        <v>421</v>
      </c>
      <c r="AH8" s="7" t="s">
        <v>421</v>
      </c>
      <c r="AI8" s="7" t="s">
        <v>421</v>
      </c>
      <c r="AJ8" s="7" t="s">
        <v>421</v>
      </c>
      <c r="AK8" s="7" t="s">
        <v>421</v>
      </c>
      <c r="AL8" s="7" t="s">
        <v>421</v>
      </c>
      <c r="AM8" s="7" t="s">
        <v>421</v>
      </c>
      <c r="AN8" s="7" t="s">
        <v>421</v>
      </c>
      <c r="AO8" s="7" t="s">
        <v>421</v>
      </c>
      <c r="AP8" s="7" t="s">
        <v>421</v>
      </c>
      <c r="AQ8" s="7" t="s">
        <v>421</v>
      </c>
      <c r="AR8" s="7" t="s">
        <v>421</v>
      </c>
      <c r="AS8" s="7" t="s">
        <v>421</v>
      </c>
      <c r="AT8" s="7" t="s">
        <v>421</v>
      </c>
      <c r="AU8" s="7" t="s">
        <v>421</v>
      </c>
      <c r="AV8" s="7" t="s">
        <v>421</v>
      </c>
      <c r="AW8" s="7" t="s">
        <v>421</v>
      </c>
      <c r="AX8" s="7" t="s">
        <v>421</v>
      </c>
      <c r="AY8" s="7" t="s">
        <v>421</v>
      </c>
      <c r="AZ8" s="7" t="s">
        <v>421</v>
      </c>
      <c r="BA8" s="7" t="s">
        <v>421</v>
      </c>
      <c r="BB8" s="7" t="s">
        <v>421</v>
      </c>
      <c r="BC8" s="7" t="s">
        <v>421</v>
      </c>
      <c r="BD8" s="7" t="s">
        <v>421</v>
      </c>
      <c r="BE8" s="7" t="s">
        <v>421</v>
      </c>
      <c r="BF8" s="7" t="s">
        <v>421</v>
      </c>
      <c r="BG8" s="7" t="s">
        <v>421</v>
      </c>
      <c r="BH8" s="7" t="s">
        <v>421</v>
      </c>
      <c r="BI8" s="7" t="s">
        <v>421</v>
      </c>
      <c r="BJ8" s="7" t="s">
        <v>421</v>
      </c>
      <c r="BK8" s="7" t="s">
        <v>421</v>
      </c>
      <c r="BL8" s="7" t="s">
        <v>421</v>
      </c>
      <c r="BM8" s="7" t="s">
        <v>421</v>
      </c>
      <c r="BN8" s="7" t="s">
        <v>421</v>
      </c>
      <c r="BO8" s="7" t="s">
        <v>421</v>
      </c>
      <c r="BP8" s="7" t="s">
        <v>421</v>
      </c>
      <c r="BQ8" s="7" t="s">
        <v>421</v>
      </c>
      <c r="BR8" s="7" t="s">
        <v>421</v>
      </c>
      <c r="BS8" s="7" t="s">
        <v>421</v>
      </c>
      <c r="BT8" s="7" t="s">
        <v>421</v>
      </c>
      <c r="BU8" s="7" t="s">
        <v>421</v>
      </c>
      <c r="BV8" s="7" t="s">
        <v>421</v>
      </c>
      <c r="BW8" s="7" t="s">
        <v>421</v>
      </c>
      <c r="BX8" s="7" t="s">
        <v>421</v>
      </c>
      <c r="BY8" s="7" t="s">
        <v>421</v>
      </c>
      <c r="BZ8" s="7" t="s">
        <v>421</v>
      </c>
      <c r="CA8" s="7" t="s">
        <v>421</v>
      </c>
      <c r="CB8" s="7" t="s">
        <v>421</v>
      </c>
      <c r="CC8" s="7" t="s">
        <v>421</v>
      </c>
      <c r="CD8" s="7" t="s">
        <v>421</v>
      </c>
      <c r="CE8" s="7" t="s">
        <v>421</v>
      </c>
      <c r="CF8" s="7" t="s">
        <v>421</v>
      </c>
      <c r="CG8" s="7" t="s">
        <v>421</v>
      </c>
      <c r="CH8" s="7" t="s">
        <v>421</v>
      </c>
      <c r="CI8" s="7" t="s">
        <v>421</v>
      </c>
      <c r="CJ8" s="7" t="s">
        <v>421</v>
      </c>
      <c r="CK8" s="99"/>
      <c r="CL8" s="99"/>
      <c r="CM8" s="99"/>
      <c r="CN8" s="99"/>
      <c r="CO8" s="99"/>
      <c r="CP8" s="99"/>
      <c r="CQ8" s="99"/>
      <c r="CR8" s="99"/>
      <c r="CS8" s="99"/>
      <c r="CT8" s="99"/>
      <c r="CU8" s="99"/>
      <c r="CV8" s="99"/>
      <c r="CW8" s="99"/>
      <c r="CX8" s="99"/>
      <c r="CY8" s="99"/>
      <c r="CZ8" s="99"/>
      <c r="DA8" s="99"/>
      <c r="DB8" s="99"/>
      <c r="DC8" s="99"/>
      <c r="DD8" s="99"/>
    </row>
    <row r="9" spans="1:108" ht="45.75" hidden="1" customHeight="1" x14ac:dyDescent="0.25">
      <c r="A9" s="95">
        <v>3</v>
      </c>
      <c r="B9" s="105">
        <v>3</v>
      </c>
      <c r="C9" s="183" t="s">
        <v>422</v>
      </c>
      <c r="D9" s="181"/>
      <c r="E9" s="181"/>
      <c r="F9" s="106" t="s">
        <v>421</v>
      </c>
      <c r="G9" s="106" t="s">
        <v>421</v>
      </c>
      <c r="H9" s="106" t="s">
        <v>421</v>
      </c>
      <c r="I9" s="106" t="s">
        <v>421</v>
      </c>
      <c r="J9" s="106" t="s">
        <v>421</v>
      </c>
      <c r="K9" s="106" t="s">
        <v>421</v>
      </c>
      <c r="L9" s="7" t="s">
        <v>421</v>
      </c>
      <c r="M9" s="7" t="s">
        <v>421</v>
      </c>
      <c r="N9" s="7" t="s">
        <v>421</v>
      </c>
      <c r="O9" s="7" t="s">
        <v>421</v>
      </c>
      <c r="P9" s="7" t="s">
        <v>421</v>
      </c>
      <c r="Q9" s="7" t="s">
        <v>421</v>
      </c>
      <c r="R9" s="7" t="s">
        <v>421</v>
      </c>
      <c r="S9" s="7" t="s">
        <v>421</v>
      </c>
      <c r="T9" s="7" t="s">
        <v>421</v>
      </c>
      <c r="U9" s="106" t="s">
        <v>421</v>
      </c>
      <c r="V9" s="106" t="s">
        <v>421</v>
      </c>
      <c r="W9" s="106" t="s">
        <v>421</v>
      </c>
      <c r="X9" s="106" t="s">
        <v>421</v>
      </c>
      <c r="Y9" s="7" t="s">
        <v>421</v>
      </c>
      <c r="Z9" s="7" t="s">
        <v>421</v>
      </c>
      <c r="AA9" s="7" t="s">
        <v>421</v>
      </c>
      <c r="AB9" s="7" t="s">
        <v>421</v>
      </c>
      <c r="AC9" s="7" t="s">
        <v>421</v>
      </c>
      <c r="AD9" s="7" t="s">
        <v>421</v>
      </c>
      <c r="AE9" s="7" t="s">
        <v>421</v>
      </c>
      <c r="AF9" s="7" t="s">
        <v>421</v>
      </c>
      <c r="AG9" s="7" t="s">
        <v>421</v>
      </c>
      <c r="AH9" s="7" t="s">
        <v>421</v>
      </c>
      <c r="AI9" s="7" t="s">
        <v>421</v>
      </c>
      <c r="AJ9" s="7" t="s">
        <v>421</v>
      </c>
      <c r="AK9" s="7" t="s">
        <v>421</v>
      </c>
      <c r="AL9" s="7" t="s">
        <v>421</v>
      </c>
      <c r="AM9" s="7" t="s">
        <v>421</v>
      </c>
      <c r="AN9" s="7" t="s">
        <v>421</v>
      </c>
      <c r="AO9" s="7" t="s">
        <v>421</v>
      </c>
      <c r="AP9" s="7" t="s">
        <v>421</v>
      </c>
      <c r="AQ9" s="7" t="s">
        <v>421</v>
      </c>
      <c r="AR9" s="7" t="s">
        <v>421</v>
      </c>
      <c r="AS9" s="7" t="s">
        <v>421</v>
      </c>
      <c r="AT9" s="7" t="s">
        <v>421</v>
      </c>
      <c r="AU9" s="7" t="s">
        <v>421</v>
      </c>
      <c r="AV9" s="7" t="s">
        <v>421</v>
      </c>
      <c r="AW9" s="7" t="s">
        <v>421</v>
      </c>
      <c r="AX9" s="7" t="s">
        <v>421</v>
      </c>
      <c r="AY9" s="7" t="s">
        <v>421</v>
      </c>
      <c r="AZ9" s="7" t="s">
        <v>421</v>
      </c>
      <c r="BA9" s="7" t="s">
        <v>421</v>
      </c>
      <c r="BB9" s="7" t="s">
        <v>421</v>
      </c>
      <c r="BC9" s="7" t="s">
        <v>421</v>
      </c>
      <c r="BD9" s="7" t="s">
        <v>421</v>
      </c>
      <c r="BE9" s="7" t="s">
        <v>421</v>
      </c>
      <c r="BF9" s="7" t="s">
        <v>421</v>
      </c>
      <c r="BG9" s="7" t="s">
        <v>421</v>
      </c>
      <c r="BH9" s="7" t="s">
        <v>421</v>
      </c>
      <c r="BI9" s="7" t="s">
        <v>421</v>
      </c>
      <c r="BJ9" s="7" t="s">
        <v>421</v>
      </c>
      <c r="BK9" s="7" t="s">
        <v>421</v>
      </c>
      <c r="BL9" s="7" t="s">
        <v>421</v>
      </c>
      <c r="BM9" s="7" t="s">
        <v>421</v>
      </c>
      <c r="BN9" s="7" t="s">
        <v>421</v>
      </c>
      <c r="BO9" s="7" t="s">
        <v>421</v>
      </c>
      <c r="BP9" s="7" t="s">
        <v>421</v>
      </c>
      <c r="BQ9" s="7" t="s">
        <v>421</v>
      </c>
      <c r="BR9" s="7" t="s">
        <v>421</v>
      </c>
      <c r="BS9" s="7" t="s">
        <v>421</v>
      </c>
      <c r="BT9" s="7" t="s">
        <v>421</v>
      </c>
      <c r="BU9" s="7" t="s">
        <v>421</v>
      </c>
      <c r="BV9" s="7" t="s">
        <v>421</v>
      </c>
      <c r="BW9" s="7" t="s">
        <v>421</v>
      </c>
      <c r="BX9" s="7" t="s">
        <v>421</v>
      </c>
      <c r="BY9" s="7" t="s">
        <v>421</v>
      </c>
      <c r="BZ9" s="7" t="s">
        <v>421</v>
      </c>
      <c r="CA9" s="7" t="s">
        <v>421</v>
      </c>
      <c r="CB9" s="7" t="s">
        <v>421</v>
      </c>
      <c r="CC9" s="7" t="s">
        <v>421</v>
      </c>
      <c r="CD9" s="7" t="s">
        <v>421</v>
      </c>
      <c r="CE9" s="7" t="s">
        <v>421</v>
      </c>
      <c r="CF9" s="7" t="s">
        <v>421</v>
      </c>
      <c r="CG9" s="7" t="s">
        <v>421</v>
      </c>
      <c r="CH9" s="7" t="s">
        <v>421</v>
      </c>
      <c r="CI9" s="7" t="s">
        <v>421</v>
      </c>
      <c r="CJ9" s="7" t="s">
        <v>421</v>
      </c>
      <c r="CK9" s="99"/>
      <c r="CL9" s="99"/>
      <c r="CM9" s="99"/>
      <c r="CN9" s="99"/>
      <c r="CO9" s="99"/>
      <c r="CP9" s="99"/>
      <c r="CQ9" s="99"/>
      <c r="CR9" s="99"/>
      <c r="CS9" s="99"/>
      <c r="CT9" s="99"/>
      <c r="CU9" s="99"/>
      <c r="CV9" s="99"/>
      <c r="CW9" s="99"/>
      <c r="CX9" s="99"/>
      <c r="CY9" s="99"/>
      <c r="CZ9" s="99"/>
      <c r="DA9" s="99"/>
      <c r="DB9" s="99"/>
      <c r="DC9" s="99"/>
      <c r="DD9" s="99"/>
    </row>
    <row r="10" spans="1:108" ht="108.75" hidden="1" customHeight="1" x14ac:dyDescent="0.25">
      <c r="A10" s="95">
        <v>4</v>
      </c>
      <c r="B10" s="107">
        <v>4</v>
      </c>
      <c r="C10" s="108" t="s">
        <v>6</v>
      </c>
      <c r="D10" s="109" t="s">
        <v>7</v>
      </c>
      <c r="E10" s="110" t="s">
        <v>8</v>
      </c>
      <c r="F10" s="111" t="s">
        <v>9</v>
      </c>
      <c r="G10" s="110" t="s">
        <v>8</v>
      </c>
      <c r="H10" s="112" t="s">
        <v>423</v>
      </c>
      <c r="I10" s="113" t="s">
        <v>424</v>
      </c>
      <c r="J10" s="114" t="s">
        <v>10</v>
      </c>
      <c r="K10" s="95" t="s">
        <v>11</v>
      </c>
      <c r="L10" s="19"/>
      <c r="M10" s="19"/>
      <c r="N10" s="19"/>
      <c r="O10" s="19"/>
      <c r="P10" s="19"/>
      <c r="Q10" s="19"/>
      <c r="R10" s="19"/>
      <c r="S10" s="19"/>
      <c r="T10" s="19">
        <f t="shared" ref="T10:T41" si="0">COUNTIF(K10:S10,"x")</f>
        <v>1</v>
      </c>
      <c r="U10" s="95" t="s">
        <v>425</v>
      </c>
      <c r="V10" s="95" t="s">
        <v>425</v>
      </c>
      <c r="W10" s="95" t="s">
        <v>425</v>
      </c>
      <c r="X10" s="95" t="s">
        <v>425</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8">
        <f t="shared" ref="CC10:CC13" si="1">COUNTIF($BD10:$CB10,2)</f>
        <v>0</v>
      </c>
      <c r="CD10" s="47" t="e">
        <f t="shared" ref="CD10:CD14" si="2">CC10/COUNTA($BD10:$CB10)</f>
        <v>#DIV/0!</v>
      </c>
      <c r="CE10" s="28">
        <f t="shared" ref="CE10:CE13" si="3">COUNTIF($BD10:$CB10,1)</f>
        <v>0</v>
      </c>
      <c r="CF10" s="47" t="e">
        <f t="shared" ref="CF10:CF13" si="4">CE10/COUNTA($BD10:$CB10)</f>
        <v>#DIV/0!</v>
      </c>
      <c r="CG10" s="28">
        <f t="shared" ref="CG10:CG13" si="5">COUNTIF($BD10:$CB10,0)</f>
        <v>0</v>
      </c>
      <c r="CH10" s="47" t="e">
        <f t="shared" ref="CH10:CH12" si="6">CG10/COUNTA($BD10:$CB10)</f>
        <v>#DIV/0!</v>
      </c>
      <c r="CI10" s="28" t="e">
        <f t="shared" ref="CI10:CI13" si="7">(((CC10*2)+(CE10*1)+(CG10*0)))/COUNTA($BD10:$CB10)</f>
        <v>#DIV/0!</v>
      </c>
      <c r="CJ10" s="28" t="e">
        <f>IF(CI10&gt;=1.6,"Đạt mục tiêu",IF(CI10&gt;=1,"Cần cố gắng","Chưa đạt"))</f>
        <v>#DIV/0!</v>
      </c>
      <c r="CK10" s="99"/>
      <c r="CL10" s="99"/>
      <c r="CM10" s="99"/>
      <c r="CN10" s="99"/>
      <c r="CO10" s="99"/>
      <c r="CP10" s="99"/>
      <c r="CQ10" s="99"/>
      <c r="CR10" s="99"/>
      <c r="CS10" s="99"/>
      <c r="CT10" s="99"/>
      <c r="CU10" s="99"/>
      <c r="CV10" s="99"/>
      <c r="CW10" s="99"/>
      <c r="CX10" s="99"/>
      <c r="CY10" s="99"/>
      <c r="CZ10" s="99"/>
      <c r="DA10" s="99"/>
      <c r="DB10" s="99"/>
      <c r="DC10" s="99"/>
      <c r="DD10" s="99"/>
    </row>
    <row r="11" spans="1:108" customFormat="1" ht="177" hidden="1" customHeight="1" x14ac:dyDescent="0.25">
      <c r="A11" s="25">
        <v>5</v>
      </c>
      <c r="B11" s="44">
        <v>4</v>
      </c>
      <c r="C11" s="13" t="s">
        <v>6</v>
      </c>
      <c r="D11" s="9" t="s">
        <v>7</v>
      </c>
      <c r="E11" s="10" t="s">
        <v>8</v>
      </c>
      <c r="F11" s="11" t="s">
        <v>9</v>
      </c>
      <c r="G11" s="10" t="s">
        <v>8</v>
      </c>
      <c r="H11" s="13" t="s">
        <v>426</v>
      </c>
      <c r="I11" s="46" t="s">
        <v>424</v>
      </c>
      <c r="J11" s="12" t="s">
        <v>10</v>
      </c>
      <c r="K11" s="19"/>
      <c r="L11" s="19" t="s">
        <v>11</v>
      </c>
      <c r="M11" s="19"/>
      <c r="N11" s="19"/>
      <c r="O11" s="19"/>
      <c r="P11" s="19"/>
      <c r="Q11" s="19"/>
      <c r="R11" s="19"/>
      <c r="S11" s="19"/>
      <c r="T11" s="19">
        <f t="shared" si="0"/>
        <v>1</v>
      </c>
      <c r="U11" s="19"/>
      <c r="V11" s="19"/>
      <c r="W11" s="19"/>
      <c r="X11" s="19"/>
      <c r="Y11" s="19" t="s">
        <v>425</v>
      </c>
      <c r="Z11" s="19" t="s">
        <v>425</v>
      </c>
      <c r="AA11" s="19" t="s">
        <v>425</v>
      </c>
      <c r="AB11" s="19" t="s">
        <v>425</v>
      </c>
      <c r="AC11" s="19"/>
      <c r="AD11" s="19"/>
      <c r="AE11" s="19"/>
      <c r="AF11" s="19"/>
      <c r="AG11" s="19"/>
      <c r="AH11" s="19"/>
      <c r="AI11" s="19"/>
      <c r="AJ11" s="19"/>
      <c r="AK11" s="19"/>
      <c r="AL11" s="19"/>
      <c r="AM11" s="19"/>
      <c r="AN11" s="19"/>
      <c r="AO11" s="19" t="s">
        <v>425</v>
      </c>
      <c r="AP11" s="19" t="s">
        <v>425</v>
      </c>
      <c r="AQ11" s="19" t="s">
        <v>425</v>
      </c>
      <c r="AR11" s="19" t="s">
        <v>425</v>
      </c>
      <c r="AS11" s="19"/>
      <c r="AT11" s="19"/>
      <c r="AU11" s="19"/>
      <c r="AV11" s="19"/>
      <c r="AW11" s="19"/>
      <c r="AX11" s="19"/>
      <c r="AY11" s="19"/>
      <c r="AZ11" s="19"/>
      <c r="BA11" s="19" t="s">
        <v>425</v>
      </c>
      <c r="BB11" s="19" t="s">
        <v>425</v>
      </c>
      <c r="BC11" s="19" t="s">
        <v>425</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8">
        <f t="shared" si="1"/>
        <v>21</v>
      </c>
      <c r="CD11" s="47">
        <f t="shared" si="2"/>
        <v>0.84</v>
      </c>
      <c r="CE11" s="28">
        <f t="shared" si="3"/>
        <v>1</v>
      </c>
      <c r="CF11" s="47">
        <f t="shared" si="4"/>
        <v>0.04</v>
      </c>
      <c r="CG11" s="28">
        <f t="shared" si="5"/>
        <v>3</v>
      </c>
      <c r="CH11" s="47">
        <f t="shared" si="6"/>
        <v>0.12</v>
      </c>
      <c r="CI11" s="28">
        <f t="shared" si="7"/>
        <v>1.72</v>
      </c>
      <c r="CJ11" s="19"/>
      <c r="CK11" s="1"/>
      <c r="CL11" s="1"/>
      <c r="CM11" s="1"/>
      <c r="CN11" s="1"/>
      <c r="CO11" s="1"/>
      <c r="CP11" s="1"/>
      <c r="CQ11" s="1"/>
      <c r="CR11" s="1"/>
      <c r="CS11" s="1"/>
      <c r="CT11" s="1"/>
      <c r="CU11" s="1"/>
      <c r="CV11" s="1"/>
      <c r="CW11" s="1"/>
      <c r="CX11" s="1"/>
      <c r="CY11" s="1"/>
      <c r="CZ11" s="1"/>
      <c r="DA11" s="1"/>
      <c r="DB11" s="1"/>
      <c r="DC11" s="1"/>
      <c r="DD11" s="1"/>
    </row>
    <row r="12" spans="1:108" customFormat="1" ht="158.25" hidden="1" customHeight="1" x14ac:dyDescent="0.25">
      <c r="A12" s="25">
        <v>6</v>
      </c>
      <c r="B12" s="44">
        <v>4</v>
      </c>
      <c r="C12" s="13" t="s">
        <v>6</v>
      </c>
      <c r="D12" s="9" t="s">
        <v>7</v>
      </c>
      <c r="E12" s="10" t="s">
        <v>8</v>
      </c>
      <c r="F12" s="11" t="s">
        <v>9</v>
      </c>
      <c r="G12" s="10" t="s">
        <v>8</v>
      </c>
      <c r="H12" s="13" t="s">
        <v>427</v>
      </c>
      <c r="I12" s="46" t="s">
        <v>424</v>
      </c>
      <c r="J12" s="12" t="s">
        <v>10</v>
      </c>
      <c r="K12" s="19"/>
      <c r="L12" s="19"/>
      <c r="M12" s="19" t="s">
        <v>11</v>
      </c>
      <c r="N12" s="19"/>
      <c r="O12" s="19"/>
      <c r="P12" s="19"/>
      <c r="Q12" s="19"/>
      <c r="R12" s="19"/>
      <c r="S12" s="19"/>
      <c r="T12" s="19">
        <f t="shared" si="0"/>
        <v>1</v>
      </c>
      <c r="U12" s="19"/>
      <c r="V12" s="19"/>
      <c r="W12" s="19"/>
      <c r="X12" s="19"/>
      <c r="Y12" s="19"/>
      <c r="Z12" s="19"/>
      <c r="AA12" s="19"/>
      <c r="AB12" s="19"/>
      <c r="AC12" s="19" t="s">
        <v>425</v>
      </c>
      <c r="AD12" s="19" t="s">
        <v>425</v>
      </c>
      <c r="AE12" s="19" t="s">
        <v>425</v>
      </c>
      <c r="AF12" s="19" t="s">
        <v>425</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8">
        <f t="shared" si="1"/>
        <v>18</v>
      </c>
      <c r="CD12" s="47">
        <f t="shared" si="2"/>
        <v>0.72</v>
      </c>
      <c r="CE12" s="28">
        <f t="shared" si="3"/>
        <v>7</v>
      </c>
      <c r="CF12" s="47">
        <f t="shared" si="4"/>
        <v>0.28000000000000003</v>
      </c>
      <c r="CG12" s="28">
        <f t="shared" si="5"/>
        <v>0</v>
      </c>
      <c r="CH12" s="47">
        <f t="shared" si="6"/>
        <v>0</v>
      </c>
      <c r="CI12" s="28">
        <f t="shared" si="7"/>
        <v>1.72</v>
      </c>
      <c r="CJ12" s="28"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customFormat="1" ht="158.25" hidden="1" customHeight="1" x14ac:dyDescent="0.25">
      <c r="A13" s="25">
        <v>7</v>
      </c>
      <c r="B13" s="44">
        <v>4</v>
      </c>
      <c r="C13" s="13" t="s">
        <v>6</v>
      </c>
      <c r="D13" s="9" t="s">
        <v>7</v>
      </c>
      <c r="E13" s="10" t="s">
        <v>8</v>
      </c>
      <c r="F13" s="11" t="s">
        <v>9</v>
      </c>
      <c r="G13" s="10" t="s">
        <v>8</v>
      </c>
      <c r="H13" s="13" t="s">
        <v>428</v>
      </c>
      <c r="I13" s="46" t="s">
        <v>424</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425</v>
      </c>
      <c r="AH13" s="19" t="s">
        <v>425</v>
      </c>
      <c r="AI13" s="19" t="s">
        <v>425</v>
      </c>
      <c r="AJ13" s="19" t="s">
        <v>425</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8">
        <f t="shared" si="1"/>
        <v>20</v>
      </c>
      <c r="CD13" s="47">
        <f t="shared" si="2"/>
        <v>0.8</v>
      </c>
      <c r="CE13" s="28">
        <f t="shared" si="3"/>
        <v>3</v>
      </c>
      <c r="CF13" s="47">
        <f t="shared" si="4"/>
        <v>0.12</v>
      </c>
      <c r="CG13" s="28">
        <f t="shared" si="5"/>
        <v>2</v>
      </c>
      <c r="CH13" s="47"/>
      <c r="CI13" s="28">
        <f t="shared" si="7"/>
        <v>1.72</v>
      </c>
      <c r="CJ13" s="28"/>
      <c r="CK13" s="1"/>
      <c r="CL13" s="1"/>
      <c r="CM13" s="1"/>
      <c r="CN13" s="1"/>
      <c r="CO13" s="1"/>
      <c r="CP13" s="1"/>
      <c r="CQ13" s="1"/>
      <c r="CR13" s="1"/>
      <c r="CS13" s="1"/>
      <c r="CT13" s="1"/>
      <c r="CU13" s="1"/>
      <c r="CV13" s="1"/>
      <c r="CW13" s="1"/>
      <c r="CX13" s="1"/>
      <c r="CY13" s="1"/>
      <c r="CZ13" s="1"/>
      <c r="DA13" s="1"/>
      <c r="DB13" s="1"/>
      <c r="DC13" s="1"/>
      <c r="DD13" s="1"/>
    </row>
    <row r="14" spans="1:108" customFormat="1" ht="158.25" hidden="1" customHeight="1" x14ac:dyDescent="0.25">
      <c r="A14" s="25">
        <v>8</v>
      </c>
      <c r="B14" s="44">
        <v>4</v>
      </c>
      <c r="C14" s="13" t="s">
        <v>6</v>
      </c>
      <c r="D14" s="9" t="s">
        <v>7</v>
      </c>
      <c r="E14" s="10" t="s">
        <v>8</v>
      </c>
      <c r="F14" s="11" t="s">
        <v>9</v>
      </c>
      <c r="G14" s="10" t="s">
        <v>8</v>
      </c>
      <c r="H14" s="13" t="s">
        <v>429</v>
      </c>
      <c r="I14" s="46" t="s">
        <v>424</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8"/>
      <c r="CD14" s="47" t="e">
        <f t="shared" si="2"/>
        <v>#DIV/0!</v>
      </c>
      <c r="CE14" s="28"/>
      <c r="CF14" s="47"/>
      <c r="CG14" s="28"/>
      <c r="CH14" s="47"/>
      <c r="CI14" s="28"/>
      <c r="CJ14" s="28"/>
      <c r="CK14" s="1"/>
      <c r="CL14" s="1"/>
      <c r="CM14" s="1"/>
      <c r="CN14" s="1"/>
      <c r="CO14" s="1"/>
      <c r="CP14" s="1"/>
      <c r="CQ14" s="1"/>
      <c r="CR14" s="1"/>
      <c r="CS14" s="1"/>
      <c r="CT14" s="1"/>
      <c r="CU14" s="1"/>
      <c r="CV14" s="1"/>
      <c r="CW14" s="1"/>
      <c r="CX14" s="1"/>
      <c r="CY14" s="1"/>
      <c r="CZ14" s="1"/>
      <c r="DA14" s="1"/>
      <c r="DB14" s="1"/>
      <c r="DC14" s="1"/>
      <c r="DD14" s="1"/>
    </row>
    <row r="15" spans="1:108" customFormat="1" ht="158.25" hidden="1" customHeight="1" x14ac:dyDescent="0.25">
      <c r="A15" s="25">
        <v>9</v>
      </c>
      <c r="B15" s="44">
        <v>4</v>
      </c>
      <c r="C15" s="13" t="s">
        <v>6</v>
      </c>
      <c r="D15" s="9" t="s">
        <v>7</v>
      </c>
      <c r="E15" s="10" t="s">
        <v>8</v>
      </c>
      <c r="F15" s="11" t="s">
        <v>9</v>
      </c>
      <c r="G15" s="10" t="s">
        <v>8</v>
      </c>
      <c r="H15" s="13" t="s">
        <v>430</v>
      </c>
      <c r="I15" s="46" t="s">
        <v>424</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425</v>
      </c>
      <c r="AP15" s="19" t="s">
        <v>425</v>
      </c>
      <c r="AQ15" s="19" t="s">
        <v>425</v>
      </c>
      <c r="AR15" s="19" t="s">
        <v>425</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8"/>
      <c r="CD15" s="47"/>
      <c r="CE15" s="28"/>
      <c r="CF15" s="47"/>
      <c r="CG15" s="28"/>
      <c r="CH15" s="47"/>
      <c r="CI15" s="28"/>
      <c r="CJ15" s="28"/>
      <c r="CK15" s="1"/>
      <c r="CL15" s="1"/>
      <c r="CM15" s="1"/>
      <c r="CN15" s="1"/>
      <c r="CO15" s="1"/>
      <c r="CP15" s="1"/>
      <c r="CQ15" s="1"/>
      <c r="CR15" s="1"/>
      <c r="CS15" s="1"/>
      <c r="CT15" s="1"/>
      <c r="CU15" s="1"/>
      <c r="CV15" s="1"/>
      <c r="CW15" s="1"/>
      <c r="CX15" s="1"/>
      <c r="CY15" s="1"/>
      <c r="CZ15" s="1"/>
      <c r="DA15" s="1"/>
      <c r="DB15" s="1"/>
      <c r="DC15" s="1"/>
      <c r="DD15" s="1"/>
    </row>
    <row r="16" spans="1:108" customFormat="1" ht="158.25" hidden="1" customHeight="1" x14ac:dyDescent="0.25">
      <c r="A16" s="25">
        <v>10</v>
      </c>
      <c r="B16" s="44">
        <v>4</v>
      </c>
      <c r="C16" s="13" t="s">
        <v>6</v>
      </c>
      <c r="D16" s="9" t="s">
        <v>7</v>
      </c>
      <c r="E16" s="10" t="s">
        <v>8</v>
      </c>
      <c r="F16" s="11" t="s">
        <v>9</v>
      </c>
      <c r="G16" s="10" t="s">
        <v>8</v>
      </c>
      <c r="H16" s="13" t="s">
        <v>431</v>
      </c>
      <c r="I16" s="46" t="s">
        <v>424</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425</v>
      </c>
      <c r="AT16" s="19" t="s">
        <v>425</v>
      </c>
      <c r="AU16" s="19" t="s">
        <v>425</v>
      </c>
      <c r="AV16" s="19" t="s">
        <v>425</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8"/>
      <c r="CD16" s="47"/>
      <c r="CE16" s="28"/>
      <c r="CF16" s="47"/>
      <c r="CG16" s="28"/>
      <c r="CH16" s="47"/>
      <c r="CI16" s="28"/>
      <c r="CJ16" s="28"/>
      <c r="CK16" s="1"/>
      <c r="CL16" s="1"/>
      <c r="CM16" s="1"/>
      <c r="CN16" s="1"/>
      <c r="CO16" s="1"/>
      <c r="CP16" s="1"/>
      <c r="CQ16" s="1"/>
      <c r="CR16" s="1"/>
      <c r="CS16" s="1"/>
      <c r="CT16" s="1"/>
      <c r="CU16" s="1"/>
      <c r="CV16" s="1"/>
      <c r="CW16" s="1"/>
      <c r="CX16" s="1"/>
      <c r="CY16" s="1"/>
      <c r="CZ16" s="1"/>
      <c r="DA16" s="1"/>
      <c r="DB16" s="1"/>
      <c r="DC16" s="1"/>
      <c r="DD16" s="1"/>
    </row>
    <row r="17" spans="1:108" customFormat="1" ht="158.25" hidden="1" customHeight="1" x14ac:dyDescent="0.25">
      <c r="A17" s="25">
        <v>11</v>
      </c>
      <c r="B17" s="44">
        <v>4</v>
      </c>
      <c r="C17" s="13" t="s">
        <v>6</v>
      </c>
      <c r="D17" s="9" t="s">
        <v>7</v>
      </c>
      <c r="E17" s="10" t="s">
        <v>8</v>
      </c>
      <c r="F17" s="11" t="s">
        <v>9</v>
      </c>
      <c r="G17" s="10" t="s">
        <v>8</v>
      </c>
      <c r="H17" s="13" t="s">
        <v>432</v>
      </c>
      <c r="I17" s="46" t="s">
        <v>424</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425</v>
      </c>
      <c r="AX17" s="19" t="s">
        <v>425</v>
      </c>
      <c r="AY17" s="19" t="s">
        <v>425</v>
      </c>
      <c r="AZ17" s="19" t="s">
        <v>425</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8"/>
      <c r="CD17" s="47"/>
      <c r="CE17" s="28"/>
      <c r="CF17" s="47"/>
      <c r="CG17" s="28"/>
      <c r="CH17" s="47"/>
      <c r="CI17" s="28"/>
      <c r="CJ17" s="28"/>
      <c r="CK17" s="1"/>
      <c r="CL17" s="1"/>
      <c r="CM17" s="1"/>
      <c r="CN17" s="1"/>
      <c r="CO17" s="1"/>
      <c r="CP17" s="1"/>
      <c r="CQ17" s="1"/>
      <c r="CR17" s="1"/>
      <c r="CS17" s="1"/>
      <c r="CT17" s="1"/>
      <c r="CU17" s="1"/>
      <c r="CV17" s="1"/>
      <c r="CW17" s="1"/>
      <c r="CX17" s="1"/>
      <c r="CY17" s="1"/>
      <c r="CZ17" s="1"/>
      <c r="DA17" s="1"/>
      <c r="DB17" s="1"/>
      <c r="DC17" s="1"/>
      <c r="DD17" s="1"/>
    </row>
    <row r="18" spans="1:108" customFormat="1" ht="158.25" hidden="1" customHeight="1" x14ac:dyDescent="0.25">
      <c r="A18" s="25">
        <v>12</v>
      </c>
      <c r="B18" s="44">
        <v>4</v>
      </c>
      <c r="C18" s="13" t="s">
        <v>6</v>
      </c>
      <c r="D18" s="9" t="s">
        <v>7</v>
      </c>
      <c r="E18" s="10" t="s">
        <v>8</v>
      </c>
      <c r="F18" s="11" t="s">
        <v>9</v>
      </c>
      <c r="G18" s="10" t="s">
        <v>8</v>
      </c>
      <c r="H18" s="13" t="s">
        <v>433</v>
      </c>
      <c r="I18" s="46" t="s">
        <v>424</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425</v>
      </c>
      <c r="BB18" s="19" t="s">
        <v>425</v>
      </c>
      <c r="BC18" s="19" t="s">
        <v>425</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8"/>
      <c r="CD18" s="47"/>
      <c r="CE18" s="28"/>
      <c r="CF18" s="47"/>
      <c r="CG18" s="28"/>
      <c r="CH18" s="47"/>
      <c r="CI18" s="28"/>
      <c r="CJ18" s="28"/>
      <c r="CK18" s="1"/>
      <c r="CL18" s="1"/>
      <c r="CM18" s="1"/>
      <c r="CN18" s="1"/>
      <c r="CO18" s="1"/>
      <c r="CP18" s="1"/>
      <c r="CQ18" s="1"/>
      <c r="CR18" s="1"/>
      <c r="CS18" s="1"/>
      <c r="CT18" s="1"/>
      <c r="CU18" s="1"/>
      <c r="CV18" s="1"/>
      <c r="CW18" s="1"/>
      <c r="CX18" s="1"/>
      <c r="CY18" s="1"/>
      <c r="CZ18" s="1"/>
      <c r="DA18" s="1"/>
      <c r="DB18" s="1"/>
      <c r="DC18" s="1"/>
      <c r="DD18" s="1"/>
    </row>
    <row r="19" spans="1:108" ht="50.25" hidden="1" customHeight="1" x14ac:dyDescent="0.25">
      <c r="A19" s="95">
        <v>13</v>
      </c>
      <c r="B19" s="105">
        <v>7</v>
      </c>
      <c r="C19" s="183" t="s">
        <v>12</v>
      </c>
      <c r="D19" s="181"/>
      <c r="E19" s="175"/>
      <c r="F19" s="118"/>
      <c r="G19" s="106" t="s">
        <v>421</v>
      </c>
      <c r="H19" s="106" t="s">
        <v>421</v>
      </c>
      <c r="I19" s="106" t="s">
        <v>421</v>
      </c>
      <c r="J19" s="106" t="s">
        <v>421</v>
      </c>
      <c r="K19" s="106" t="s">
        <v>421</v>
      </c>
      <c r="L19" s="7" t="s">
        <v>421</v>
      </c>
      <c r="M19" s="7" t="s">
        <v>421</v>
      </c>
      <c r="N19" s="7" t="s">
        <v>421</v>
      </c>
      <c r="O19" s="7" t="s">
        <v>421</v>
      </c>
      <c r="P19" s="7" t="s">
        <v>421</v>
      </c>
      <c r="Q19" s="7" t="s">
        <v>421</v>
      </c>
      <c r="R19" s="7" t="s">
        <v>421</v>
      </c>
      <c r="S19" s="7" t="s">
        <v>421</v>
      </c>
      <c r="T19" s="19">
        <f t="shared" si="0"/>
        <v>0</v>
      </c>
      <c r="U19" s="106" t="s">
        <v>421</v>
      </c>
      <c r="V19" s="106" t="s">
        <v>421</v>
      </c>
      <c r="W19" s="106" t="s">
        <v>421</v>
      </c>
      <c r="X19" s="106" t="s">
        <v>421</v>
      </c>
      <c r="Y19" s="7" t="s">
        <v>421</v>
      </c>
      <c r="Z19" s="7" t="s">
        <v>421</v>
      </c>
      <c r="AA19" s="7" t="s">
        <v>421</v>
      </c>
      <c r="AB19" s="7" t="s">
        <v>421</v>
      </c>
      <c r="AC19" s="7" t="s">
        <v>421</v>
      </c>
      <c r="AD19" s="7" t="s">
        <v>421</v>
      </c>
      <c r="AE19" s="7" t="s">
        <v>421</v>
      </c>
      <c r="AF19" s="7" t="s">
        <v>421</v>
      </c>
      <c r="AG19" s="7" t="s">
        <v>421</v>
      </c>
      <c r="AH19" s="7" t="s">
        <v>421</v>
      </c>
      <c r="AI19" s="7" t="s">
        <v>421</v>
      </c>
      <c r="AJ19" s="7" t="s">
        <v>421</v>
      </c>
      <c r="AK19" s="7" t="s">
        <v>421</v>
      </c>
      <c r="AL19" s="7" t="s">
        <v>421</v>
      </c>
      <c r="AM19" s="7" t="s">
        <v>421</v>
      </c>
      <c r="AN19" s="7" t="s">
        <v>421</v>
      </c>
      <c r="AO19" s="7" t="s">
        <v>421</v>
      </c>
      <c r="AP19" s="7" t="s">
        <v>421</v>
      </c>
      <c r="AQ19" s="7" t="s">
        <v>421</v>
      </c>
      <c r="AR19" s="7" t="s">
        <v>421</v>
      </c>
      <c r="AS19" s="7" t="s">
        <v>421</v>
      </c>
      <c r="AT19" s="7" t="s">
        <v>421</v>
      </c>
      <c r="AU19" s="7" t="s">
        <v>421</v>
      </c>
      <c r="AV19" s="7" t="s">
        <v>421</v>
      </c>
      <c r="AW19" s="7" t="s">
        <v>421</v>
      </c>
      <c r="AX19" s="7" t="s">
        <v>421</v>
      </c>
      <c r="AY19" s="7" t="s">
        <v>421</v>
      </c>
      <c r="AZ19" s="7" t="s">
        <v>421</v>
      </c>
      <c r="BA19" s="7" t="s">
        <v>421</v>
      </c>
      <c r="BB19" s="7" t="s">
        <v>421</v>
      </c>
      <c r="BC19" s="7" t="s">
        <v>421</v>
      </c>
      <c r="BD19" s="7" t="s">
        <v>421</v>
      </c>
      <c r="BE19" s="7" t="s">
        <v>421</v>
      </c>
      <c r="BF19" s="7" t="s">
        <v>421</v>
      </c>
      <c r="BG19" s="7" t="s">
        <v>421</v>
      </c>
      <c r="BH19" s="7" t="s">
        <v>421</v>
      </c>
      <c r="BI19" s="7" t="s">
        <v>421</v>
      </c>
      <c r="BJ19" s="7" t="s">
        <v>421</v>
      </c>
      <c r="BK19" s="7" t="s">
        <v>421</v>
      </c>
      <c r="BL19" s="7" t="s">
        <v>421</v>
      </c>
      <c r="BM19" s="7" t="s">
        <v>421</v>
      </c>
      <c r="BN19" s="7" t="s">
        <v>421</v>
      </c>
      <c r="BO19" s="7" t="s">
        <v>421</v>
      </c>
      <c r="BP19" s="7" t="s">
        <v>421</v>
      </c>
      <c r="BQ19" s="7" t="s">
        <v>421</v>
      </c>
      <c r="BR19" s="7" t="s">
        <v>421</v>
      </c>
      <c r="BS19" s="7" t="s">
        <v>421</v>
      </c>
      <c r="BT19" s="7" t="s">
        <v>421</v>
      </c>
      <c r="BU19" s="7" t="s">
        <v>421</v>
      </c>
      <c r="BV19" s="7" t="s">
        <v>421</v>
      </c>
      <c r="BW19" s="7" t="s">
        <v>421</v>
      </c>
      <c r="BX19" s="7" t="s">
        <v>421</v>
      </c>
      <c r="BY19" s="7" t="s">
        <v>421</v>
      </c>
      <c r="BZ19" s="7" t="s">
        <v>421</v>
      </c>
      <c r="CA19" s="7" t="s">
        <v>421</v>
      </c>
      <c r="CB19" s="7" t="s">
        <v>421</v>
      </c>
      <c r="CC19" s="7" t="s">
        <v>421</v>
      </c>
      <c r="CD19" s="7" t="s">
        <v>421</v>
      </c>
      <c r="CE19" s="7" t="s">
        <v>421</v>
      </c>
      <c r="CF19" s="7" t="s">
        <v>421</v>
      </c>
      <c r="CG19" s="7" t="s">
        <v>421</v>
      </c>
      <c r="CH19" s="7" t="s">
        <v>421</v>
      </c>
      <c r="CI19" s="7" t="s">
        <v>421</v>
      </c>
      <c r="CJ19" s="7" t="s">
        <v>421</v>
      </c>
      <c r="CK19" s="99"/>
      <c r="CL19" s="99"/>
      <c r="CM19" s="99"/>
      <c r="CN19" s="99"/>
      <c r="CO19" s="99"/>
      <c r="CP19" s="99"/>
      <c r="CQ19" s="99"/>
      <c r="CR19" s="99"/>
      <c r="CS19" s="99"/>
      <c r="CT19" s="99"/>
      <c r="CU19" s="99"/>
      <c r="CV19" s="99"/>
      <c r="CW19" s="99"/>
      <c r="CX19" s="99"/>
      <c r="CY19" s="99"/>
      <c r="CZ19" s="99"/>
      <c r="DA19" s="99"/>
      <c r="DB19" s="99"/>
      <c r="DC19" s="99"/>
      <c r="DD19" s="99"/>
    </row>
    <row r="20" spans="1:108" ht="25.5" hidden="1" customHeight="1" x14ac:dyDescent="0.25">
      <c r="A20" s="95">
        <v>14</v>
      </c>
      <c r="B20" s="105">
        <v>8</v>
      </c>
      <c r="C20" s="183" t="s">
        <v>13</v>
      </c>
      <c r="D20" s="181"/>
      <c r="E20" s="175"/>
      <c r="F20" s="106" t="s">
        <v>421</v>
      </c>
      <c r="G20" s="106" t="s">
        <v>421</v>
      </c>
      <c r="H20" s="106" t="s">
        <v>421</v>
      </c>
      <c r="I20" s="106" t="s">
        <v>421</v>
      </c>
      <c r="J20" s="106" t="s">
        <v>421</v>
      </c>
      <c r="K20" s="106" t="s">
        <v>421</v>
      </c>
      <c r="L20" s="7" t="s">
        <v>421</v>
      </c>
      <c r="M20" s="7" t="s">
        <v>421</v>
      </c>
      <c r="N20" s="7" t="s">
        <v>421</v>
      </c>
      <c r="O20" s="7" t="s">
        <v>421</v>
      </c>
      <c r="P20" s="7" t="s">
        <v>421</v>
      </c>
      <c r="Q20" s="7" t="s">
        <v>421</v>
      </c>
      <c r="R20" s="7" t="s">
        <v>421</v>
      </c>
      <c r="S20" s="7" t="s">
        <v>421</v>
      </c>
      <c r="T20" s="19">
        <f t="shared" si="0"/>
        <v>0</v>
      </c>
      <c r="U20" s="106" t="s">
        <v>421</v>
      </c>
      <c r="V20" s="106" t="s">
        <v>421</v>
      </c>
      <c r="W20" s="106" t="s">
        <v>421</v>
      </c>
      <c r="X20" s="106" t="s">
        <v>421</v>
      </c>
      <c r="Y20" s="7" t="s">
        <v>421</v>
      </c>
      <c r="Z20" s="7" t="s">
        <v>421</v>
      </c>
      <c r="AA20" s="7" t="s">
        <v>421</v>
      </c>
      <c r="AB20" s="7" t="s">
        <v>421</v>
      </c>
      <c r="AC20" s="7" t="s">
        <v>421</v>
      </c>
      <c r="AD20" s="7" t="s">
        <v>421</v>
      </c>
      <c r="AE20" s="7" t="s">
        <v>421</v>
      </c>
      <c r="AF20" s="7" t="s">
        <v>421</v>
      </c>
      <c r="AG20" s="7" t="s">
        <v>421</v>
      </c>
      <c r="AH20" s="7" t="s">
        <v>421</v>
      </c>
      <c r="AI20" s="7" t="s">
        <v>421</v>
      </c>
      <c r="AJ20" s="7" t="s">
        <v>421</v>
      </c>
      <c r="AK20" s="7" t="s">
        <v>421</v>
      </c>
      <c r="AL20" s="7" t="s">
        <v>421</v>
      </c>
      <c r="AM20" s="7" t="s">
        <v>421</v>
      </c>
      <c r="AN20" s="7" t="s">
        <v>421</v>
      </c>
      <c r="AO20" s="7" t="s">
        <v>421</v>
      </c>
      <c r="AP20" s="7" t="s">
        <v>421</v>
      </c>
      <c r="AQ20" s="7" t="s">
        <v>421</v>
      </c>
      <c r="AR20" s="7" t="s">
        <v>421</v>
      </c>
      <c r="AS20" s="7" t="s">
        <v>421</v>
      </c>
      <c r="AT20" s="7" t="s">
        <v>421</v>
      </c>
      <c r="AU20" s="7" t="s">
        <v>421</v>
      </c>
      <c r="AV20" s="7" t="s">
        <v>421</v>
      </c>
      <c r="AW20" s="7" t="s">
        <v>421</v>
      </c>
      <c r="AX20" s="7" t="s">
        <v>421</v>
      </c>
      <c r="AY20" s="7" t="s">
        <v>421</v>
      </c>
      <c r="AZ20" s="7" t="s">
        <v>421</v>
      </c>
      <c r="BA20" s="7" t="s">
        <v>421</v>
      </c>
      <c r="BB20" s="7" t="s">
        <v>421</v>
      </c>
      <c r="BC20" s="7" t="s">
        <v>421</v>
      </c>
      <c r="BD20" s="7" t="s">
        <v>421</v>
      </c>
      <c r="BE20" s="7" t="s">
        <v>421</v>
      </c>
      <c r="BF20" s="7" t="s">
        <v>421</v>
      </c>
      <c r="BG20" s="7" t="s">
        <v>421</v>
      </c>
      <c r="BH20" s="7" t="s">
        <v>421</v>
      </c>
      <c r="BI20" s="7" t="s">
        <v>421</v>
      </c>
      <c r="BJ20" s="7" t="s">
        <v>421</v>
      </c>
      <c r="BK20" s="7" t="s">
        <v>421</v>
      </c>
      <c r="BL20" s="7" t="s">
        <v>421</v>
      </c>
      <c r="BM20" s="7" t="s">
        <v>421</v>
      </c>
      <c r="BN20" s="7" t="s">
        <v>421</v>
      </c>
      <c r="BO20" s="7" t="s">
        <v>421</v>
      </c>
      <c r="BP20" s="7" t="s">
        <v>421</v>
      </c>
      <c r="BQ20" s="7" t="s">
        <v>421</v>
      </c>
      <c r="BR20" s="7" t="s">
        <v>421</v>
      </c>
      <c r="BS20" s="7" t="s">
        <v>421</v>
      </c>
      <c r="BT20" s="7" t="s">
        <v>421</v>
      </c>
      <c r="BU20" s="7" t="s">
        <v>421</v>
      </c>
      <c r="BV20" s="7" t="s">
        <v>421</v>
      </c>
      <c r="BW20" s="7" t="s">
        <v>421</v>
      </c>
      <c r="BX20" s="7" t="s">
        <v>421</v>
      </c>
      <c r="BY20" s="7" t="s">
        <v>421</v>
      </c>
      <c r="BZ20" s="7" t="s">
        <v>421</v>
      </c>
      <c r="CA20" s="7" t="s">
        <v>421</v>
      </c>
      <c r="CB20" s="7" t="s">
        <v>421</v>
      </c>
      <c r="CC20" s="7" t="s">
        <v>421</v>
      </c>
      <c r="CD20" s="7" t="s">
        <v>421</v>
      </c>
      <c r="CE20" s="7" t="s">
        <v>421</v>
      </c>
      <c r="CF20" s="7" t="s">
        <v>421</v>
      </c>
      <c r="CG20" s="7" t="s">
        <v>421</v>
      </c>
      <c r="CH20" s="7" t="s">
        <v>421</v>
      </c>
      <c r="CI20" s="7" t="s">
        <v>421</v>
      </c>
      <c r="CJ20" s="7" t="s">
        <v>421</v>
      </c>
      <c r="CK20" s="99"/>
      <c r="CL20" s="99"/>
      <c r="CM20" s="99"/>
      <c r="CN20" s="99"/>
      <c r="CO20" s="99"/>
      <c r="CP20" s="99"/>
      <c r="CQ20" s="99"/>
      <c r="CR20" s="99"/>
      <c r="CS20" s="99"/>
      <c r="CT20" s="99"/>
      <c r="CU20" s="99"/>
      <c r="CV20" s="99"/>
      <c r="CW20" s="99"/>
      <c r="CX20" s="99"/>
      <c r="CY20" s="99"/>
      <c r="CZ20" s="99"/>
      <c r="DA20" s="99"/>
      <c r="DB20" s="99"/>
      <c r="DC20" s="99"/>
      <c r="DD20" s="99"/>
    </row>
    <row r="21" spans="1:108" customFormat="1" ht="15.75" hidden="1" customHeight="1" x14ac:dyDescent="0.25">
      <c r="A21" s="25">
        <v>15</v>
      </c>
      <c r="B21" s="14">
        <v>9</v>
      </c>
      <c r="C21" s="13" t="s">
        <v>14</v>
      </c>
      <c r="D21" s="9" t="s">
        <v>7</v>
      </c>
      <c r="E21" s="13" t="s">
        <v>15</v>
      </c>
      <c r="F21" s="9" t="s">
        <v>16</v>
      </c>
      <c r="G21" s="13" t="s">
        <v>15</v>
      </c>
      <c r="H21" s="13" t="s">
        <v>434</v>
      </c>
      <c r="I21" s="46" t="s">
        <v>435</v>
      </c>
      <c r="J21" s="12" t="s">
        <v>10</v>
      </c>
      <c r="K21" s="19"/>
      <c r="L21" s="19"/>
      <c r="M21" s="19"/>
      <c r="N21" s="25" t="s">
        <v>11</v>
      </c>
      <c r="O21" s="19"/>
      <c r="P21" s="28"/>
      <c r="Q21" s="19"/>
      <c r="R21" s="19"/>
      <c r="S21" s="19"/>
      <c r="T21" s="19">
        <f t="shared" si="0"/>
        <v>1</v>
      </c>
      <c r="U21" s="19" t="s">
        <v>436</v>
      </c>
      <c r="V21" s="19"/>
      <c r="W21" s="19"/>
      <c r="X21" s="19"/>
      <c r="Y21" s="19"/>
      <c r="Z21" s="19"/>
      <c r="AA21" s="19"/>
      <c r="AB21" s="19"/>
      <c r="AC21" s="19"/>
      <c r="AD21" s="19"/>
      <c r="AE21" s="19"/>
      <c r="AF21" s="19"/>
      <c r="AG21" s="19" t="s">
        <v>436</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8">
        <f t="shared" ref="CC21:CC25" si="8">COUNTIF($BD21:$CB21,2)</f>
        <v>19</v>
      </c>
      <c r="CD21" s="47">
        <f t="shared" ref="CD21:CD25" si="9">CC21/COUNTA($BD21:$CB21)</f>
        <v>0.76</v>
      </c>
      <c r="CE21" s="28">
        <f t="shared" ref="CE21:CE25" si="10">COUNTIF($BD21:$CB21,1)</f>
        <v>6</v>
      </c>
      <c r="CF21" s="47">
        <f t="shared" ref="CF21:CF25" si="11">CE21/COUNTA($BD21:$CB21)</f>
        <v>0.24</v>
      </c>
      <c r="CG21" s="28">
        <f t="shared" ref="CG21:CG25" si="12">COUNTIF($BD21:$CB21,0)</f>
        <v>0</v>
      </c>
      <c r="CH21" s="47">
        <f t="shared" ref="CH21:CH25" si="13">CG21/COUNTA($BD21:$CB21)</f>
        <v>0</v>
      </c>
      <c r="CI21" s="28">
        <f t="shared" ref="CI21:CI25" si="14">(((CC21*2)+(CE21*1)+(CG21*0)))/COUNTA($BD21:$CB21)</f>
        <v>1.76</v>
      </c>
      <c r="CJ21" s="28"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customFormat="1" ht="15.75" hidden="1" customHeight="1" x14ac:dyDescent="0.25">
      <c r="A22" s="25">
        <v>16</v>
      </c>
      <c r="B22" s="14">
        <v>12</v>
      </c>
      <c r="C22" s="13" t="s">
        <v>21</v>
      </c>
      <c r="D22" s="9" t="s">
        <v>7</v>
      </c>
      <c r="E22" s="13" t="s">
        <v>22</v>
      </c>
      <c r="F22" s="9" t="s">
        <v>16</v>
      </c>
      <c r="G22" s="13" t="s">
        <v>22</v>
      </c>
      <c r="H22" s="13" t="s">
        <v>437</v>
      </c>
      <c r="I22" s="46" t="s">
        <v>435</v>
      </c>
      <c r="J22" s="12" t="s">
        <v>10</v>
      </c>
      <c r="K22" s="1"/>
      <c r="L22" s="28" t="s">
        <v>11</v>
      </c>
      <c r="M22" s="19"/>
      <c r="N22" s="19"/>
      <c r="O22" s="19"/>
      <c r="P22" s="19"/>
      <c r="Q22" s="19"/>
      <c r="R22" s="19"/>
      <c r="S22" s="19"/>
      <c r="T22" s="19">
        <f t="shared" si="0"/>
        <v>1</v>
      </c>
      <c r="U22" s="19"/>
      <c r="V22" s="19"/>
      <c r="W22" s="19"/>
      <c r="X22" s="19"/>
      <c r="Y22" s="19" t="s">
        <v>438</v>
      </c>
      <c r="Z22" s="19" t="s">
        <v>436</v>
      </c>
      <c r="AA22" s="19"/>
      <c r="AB22" s="19" t="s">
        <v>439</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8">
        <f t="shared" si="8"/>
        <v>20</v>
      </c>
      <c r="CD22" s="47">
        <f t="shared" si="9"/>
        <v>0.8</v>
      </c>
      <c r="CE22" s="28">
        <f t="shared" si="10"/>
        <v>3</v>
      </c>
      <c r="CF22" s="47">
        <f t="shared" si="11"/>
        <v>0.12</v>
      </c>
      <c r="CG22" s="28">
        <f t="shared" si="12"/>
        <v>2</v>
      </c>
      <c r="CH22" s="47">
        <f t="shared" si="13"/>
        <v>0.08</v>
      </c>
      <c r="CI22" s="28">
        <f t="shared" si="14"/>
        <v>1.72</v>
      </c>
      <c r="CJ22" s="28"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customFormat="1" ht="15.75" hidden="1" customHeight="1" x14ac:dyDescent="0.25">
      <c r="A23" s="25">
        <v>17</v>
      </c>
      <c r="B23" s="14">
        <v>13</v>
      </c>
      <c r="C23" s="13" t="s">
        <v>23</v>
      </c>
      <c r="D23" s="48" t="s">
        <v>7</v>
      </c>
      <c r="E23" s="49" t="s">
        <v>24</v>
      </c>
      <c r="F23" s="9" t="s">
        <v>9</v>
      </c>
      <c r="G23" s="13" t="s">
        <v>24</v>
      </c>
      <c r="H23" s="13" t="s">
        <v>440</v>
      </c>
      <c r="I23" s="46" t="s">
        <v>435</v>
      </c>
      <c r="J23" s="12" t="s">
        <v>10</v>
      </c>
      <c r="K23" s="28"/>
      <c r="L23" s="28"/>
      <c r="M23" s="28"/>
      <c r="N23" s="28"/>
      <c r="O23" s="28"/>
      <c r="P23" s="28"/>
      <c r="Q23" s="28"/>
      <c r="R23" s="28"/>
      <c r="S23" s="28" t="s">
        <v>11</v>
      </c>
      <c r="T23" s="19">
        <f t="shared" si="0"/>
        <v>1</v>
      </c>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5" t="s">
        <v>438</v>
      </c>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f t="shared" si="8"/>
        <v>0</v>
      </c>
      <c r="CD23" s="47" t="e">
        <f t="shared" si="9"/>
        <v>#DIV/0!</v>
      </c>
      <c r="CE23" s="28">
        <f t="shared" si="10"/>
        <v>0</v>
      </c>
      <c r="CF23" s="47" t="e">
        <f t="shared" si="11"/>
        <v>#DIV/0!</v>
      </c>
      <c r="CG23" s="28">
        <f t="shared" si="12"/>
        <v>0</v>
      </c>
      <c r="CH23" s="47" t="e">
        <f t="shared" si="13"/>
        <v>#DIV/0!</v>
      </c>
      <c r="CI23" s="28" t="e">
        <f t="shared" si="14"/>
        <v>#DIV/0!</v>
      </c>
      <c r="CJ23" s="28" t="e">
        <f t="shared" si="15"/>
        <v>#DIV/0!</v>
      </c>
      <c r="CK23" s="50"/>
      <c r="CL23" s="50"/>
      <c r="CM23" s="50"/>
      <c r="CN23" s="50"/>
      <c r="CO23" s="50"/>
      <c r="CP23" s="50"/>
      <c r="CQ23" s="50"/>
      <c r="CR23" s="50"/>
      <c r="CS23" s="50"/>
      <c r="CT23" s="50"/>
      <c r="CU23" s="50"/>
      <c r="CV23" s="50"/>
      <c r="CW23" s="50"/>
      <c r="CX23" s="50"/>
      <c r="CY23" s="50"/>
      <c r="CZ23" s="50"/>
      <c r="DA23" s="50"/>
      <c r="DB23" s="50"/>
      <c r="DC23" s="50"/>
      <c r="DD23" s="50"/>
    </row>
    <row r="24" spans="1:108" ht="70.5" hidden="1" customHeight="1" x14ac:dyDescent="0.25">
      <c r="A24" s="95">
        <v>18</v>
      </c>
      <c r="B24" s="95">
        <v>10</v>
      </c>
      <c r="C24" s="108" t="s">
        <v>17</v>
      </c>
      <c r="D24" s="109" t="s">
        <v>7</v>
      </c>
      <c r="E24" s="112" t="s">
        <v>18</v>
      </c>
      <c r="F24" s="109" t="s">
        <v>16</v>
      </c>
      <c r="G24" s="112" t="s">
        <v>18</v>
      </c>
      <c r="H24" s="112" t="s">
        <v>441</v>
      </c>
      <c r="I24" s="113" t="s">
        <v>424</v>
      </c>
      <c r="J24" s="114" t="s">
        <v>10</v>
      </c>
      <c r="K24" s="95" t="s">
        <v>11</v>
      </c>
      <c r="L24" s="19"/>
      <c r="M24" s="19"/>
      <c r="N24" s="19"/>
      <c r="O24" s="19"/>
      <c r="P24" s="19"/>
      <c r="Q24" s="19"/>
      <c r="R24" s="19"/>
      <c r="S24" s="19"/>
      <c r="T24" s="19">
        <f t="shared" si="0"/>
        <v>1</v>
      </c>
      <c r="U24" s="95"/>
      <c r="V24" s="95" t="s">
        <v>446</v>
      </c>
      <c r="W24" s="95" t="s">
        <v>436</v>
      </c>
      <c r="X24" s="95" t="s">
        <v>436</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8">
        <f t="shared" si="8"/>
        <v>20</v>
      </c>
      <c r="CD24" s="47">
        <f t="shared" si="9"/>
        <v>0.8</v>
      </c>
      <c r="CE24" s="28">
        <f t="shared" si="10"/>
        <v>3</v>
      </c>
      <c r="CF24" s="47">
        <f t="shared" si="11"/>
        <v>0.12</v>
      </c>
      <c r="CG24" s="28">
        <f t="shared" si="12"/>
        <v>2</v>
      </c>
      <c r="CH24" s="47">
        <f t="shared" si="13"/>
        <v>0.08</v>
      </c>
      <c r="CI24" s="28">
        <f t="shared" si="14"/>
        <v>1.72</v>
      </c>
      <c r="CJ24" s="28" t="str">
        <f t="shared" si="15"/>
        <v>Đạt mục tiêu</v>
      </c>
      <c r="CK24" s="99"/>
      <c r="CL24" s="99"/>
      <c r="CM24" s="99"/>
      <c r="CN24" s="99"/>
      <c r="CO24" s="99"/>
      <c r="CP24" s="99"/>
      <c r="CQ24" s="99"/>
      <c r="CR24" s="99"/>
      <c r="CS24" s="99"/>
      <c r="CT24" s="99"/>
      <c r="CU24" s="99"/>
      <c r="CV24" s="99"/>
      <c r="CW24" s="99"/>
      <c r="CX24" s="99"/>
      <c r="CY24" s="99"/>
      <c r="CZ24" s="99"/>
      <c r="DA24" s="99"/>
      <c r="DB24" s="99"/>
      <c r="DC24" s="99"/>
      <c r="DD24" s="99"/>
    </row>
    <row r="25" spans="1:108" customFormat="1" ht="15.75" hidden="1" customHeight="1" x14ac:dyDescent="0.25">
      <c r="A25" s="25">
        <v>19</v>
      </c>
      <c r="B25" s="14">
        <v>11</v>
      </c>
      <c r="C25" s="13" t="s">
        <v>19</v>
      </c>
      <c r="D25" s="9" t="s">
        <v>16</v>
      </c>
      <c r="E25" s="13" t="s">
        <v>20</v>
      </c>
      <c r="F25" s="9" t="s">
        <v>16</v>
      </c>
      <c r="G25" s="13" t="s">
        <v>20</v>
      </c>
      <c r="H25" s="13" t="s">
        <v>442</v>
      </c>
      <c r="I25" s="46" t="s">
        <v>435</v>
      </c>
      <c r="J25" s="12" t="s">
        <v>10</v>
      </c>
      <c r="K25" s="19"/>
      <c r="L25" s="19"/>
      <c r="M25" s="19"/>
      <c r="N25" s="19"/>
      <c r="O25" s="19"/>
      <c r="P25" s="19"/>
      <c r="Q25" s="19"/>
      <c r="R25" s="19"/>
      <c r="S25" s="25"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436</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8">
        <f t="shared" si="8"/>
        <v>0</v>
      </c>
      <c r="CD25" s="47" t="e">
        <f t="shared" si="9"/>
        <v>#DIV/0!</v>
      </c>
      <c r="CE25" s="28">
        <f t="shared" si="10"/>
        <v>0</v>
      </c>
      <c r="CF25" s="47" t="e">
        <f t="shared" si="11"/>
        <v>#DIV/0!</v>
      </c>
      <c r="CG25" s="28">
        <f t="shared" si="12"/>
        <v>0</v>
      </c>
      <c r="CH25" s="47" t="e">
        <f t="shared" si="13"/>
        <v>#DIV/0!</v>
      </c>
      <c r="CI25" s="28" t="e">
        <f t="shared" si="14"/>
        <v>#DIV/0!</v>
      </c>
      <c r="CJ25" s="28" t="e">
        <f t="shared" si="15"/>
        <v>#DIV/0!</v>
      </c>
      <c r="CK25" s="1"/>
      <c r="CL25" s="1"/>
      <c r="CM25" s="1"/>
      <c r="CN25" s="1"/>
      <c r="CO25" s="1"/>
      <c r="CP25" s="1"/>
      <c r="CQ25" s="1"/>
      <c r="CR25" s="1"/>
      <c r="CS25" s="1"/>
      <c r="CT25" s="1"/>
      <c r="CU25" s="1"/>
      <c r="CV25" s="1"/>
      <c r="CW25" s="1"/>
      <c r="CX25" s="1"/>
      <c r="CY25" s="1"/>
      <c r="CZ25" s="1"/>
      <c r="DA25" s="1"/>
      <c r="DB25" s="1"/>
      <c r="DC25" s="1"/>
      <c r="DD25" s="1"/>
    </row>
    <row r="26" spans="1:108" customFormat="1" ht="26.25" hidden="1" customHeight="1" x14ac:dyDescent="0.25">
      <c r="A26" s="25">
        <v>20</v>
      </c>
      <c r="B26" s="42">
        <v>32</v>
      </c>
      <c r="C26" s="182" t="s">
        <v>26</v>
      </c>
      <c r="D26" s="181"/>
      <c r="E26" s="175"/>
      <c r="F26" s="7" t="s">
        <v>421</v>
      </c>
      <c r="G26" s="7" t="s">
        <v>421</v>
      </c>
      <c r="H26" s="7" t="s">
        <v>421</v>
      </c>
      <c r="I26" s="7" t="s">
        <v>421</v>
      </c>
      <c r="J26" s="7" t="s">
        <v>421</v>
      </c>
      <c r="K26" s="7" t="s">
        <v>421</v>
      </c>
      <c r="L26" s="7" t="s">
        <v>421</v>
      </c>
      <c r="M26" s="7" t="s">
        <v>421</v>
      </c>
      <c r="N26" s="7" t="s">
        <v>421</v>
      </c>
      <c r="O26" s="7" t="s">
        <v>421</v>
      </c>
      <c r="P26" s="7" t="s">
        <v>421</v>
      </c>
      <c r="Q26" s="7" t="s">
        <v>421</v>
      </c>
      <c r="R26" s="7" t="s">
        <v>421</v>
      </c>
      <c r="S26" s="7" t="s">
        <v>421</v>
      </c>
      <c r="T26" s="19">
        <f t="shared" si="0"/>
        <v>0</v>
      </c>
      <c r="U26" s="7" t="s">
        <v>421</v>
      </c>
      <c r="V26" s="7" t="s">
        <v>421</v>
      </c>
      <c r="W26" s="7" t="s">
        <v>421</v>
      </c>
      <c r="X26" s="7" t="s">
        <v>421</v>
      </c>
      <c r="Y26" s="7" t="s">
        <v>421</v>
      </c>
      <c r="Z26" s="7" t="s">
        <v>421</v>
      </c>
      <c r="AA26" s="7" t="s">
        <v>421</v>
      </c>
      <c r="AB26" s="7" t="s">
        <v>421</v>
      </c>
      <c r="AC26" s="7" t="s">
        <v>421</v>
      </c>
      <c r="AD26" s="7" t="s">
        <v>421</v>
      </c>
      <c r="AE26" s="7" t="s">
        <v>421</v>
      </c>
      <c r="AF26" s="7" t="s">
        <v>421</v>
      </c>
      <c r="AG26" s="7" t="s">
        <v>421</v>
      </c>
      <c r="AH26" s="7" t="s">
        <v>421</v>
      </c>
      <c r="AI26" s="7" t="s">
        <v>421</v>
      </c>
      <c r="AJ26" s="7" t="s">
        <v>421</v>
      </c>
      <c r="AK26" s="7" t="s">
        <v>421</v>
      </c>
      <c r="AL26" s="7" t="s">
        <v>421</v>
      </c>
      <c r="AM26" s="7" t="s">
        <v>421</v>
      </c>
      <c r="AN26" s="7" t="s">
        <v>421</v>
      </c>
      <c r="AO26" s="7" t="s">
        <v>421</v>
      </c>
      <c r="AP26" s="7" t="s">
        <v>421</v>
      </c>
      <c r="AQ26" s="7" t="s">
        <v>421</v>
      </c>
      <c r="AR26" s="7" t="s">
        <v>421</v>
      </c>
      <c r="AS26" s="7" t="s">
        <v>421</v>
      </c>
      <c r="AT26" s="7" t="s">
        <v>421</v>
      </c>
      <c r="AU26" s="7" t="s">
        <v>421</v>
      </c>
      <c r="AV26" s="7" t="s">
        <v>421</v>
      </c>
      <c r="AW26" s="7" t="s">
        <v>421</v>
      </c>
      <c r="AX26" s="7" t="s">
        <v>421</v>
      </c>
      <c r="AY26" s="7" t="s">
        <v>421</v>
      </c>
      <c r="AZ26" s="7" t="s">
        <v>421</v>
      </c>
      <c r="BA26" s="7" t="s">
        <v>421</v>
      </c>
      <c r="BB26" s="7" t="s">
        <v>421</v>
      </c>
      <c r="BC26" s="7" t="s">
        <v>421</v>
      </c>
      <c r="BD26" s="7" t="s">
        <v>421</v>
      </c>
      <c r="BE26" s="7" t="s">
        <v>421</v>
      </c>
      <c r="BF26" s="7" t="s">
        <v>421</v>
      </c>
      <c r="BG26" s="7" t="s">
        <v>421</v>
      </c>
      <c r="BH26" s="7" t="s">
        <v>421</v>
      </c>
      <c r="BI26" s="7" t="s">
        <v>421</v>
      </c>
      <c r="BJ26" s="7" t="s">
        <v>421</v>
      </c>
      <c r="BK26" s="7" t="s">
        <v>421</v>
      </c>
      <c r="BL26" s="7" t="s">
        <v>421</v>
      </c>
      <c r="BM26" s="7" t="s">
        <v>421</v>
      </c>
      <c r="BN26" s="7" t="s">
        <v>421</v>
      </c>
      <c r="BO26" s="7" t="s">
        <v>421</v>
      </c>
      <c r="BP26" s="7" t="s">
        <v>421</v>
      </c>
      <c r="BQ26" s="7" t="s">
        <v>421</v>
      </c>
      <c r="BR26" s="7" t="s">
        <v>421</v>
      </c>
      <c r="BS26" s="7" t="s">
        <v>421</v>
      </c>
      <c r="BT26" s="7" t="s">
        <v>421</v>
      </c>
      <c r="BU26" s="7" t="s">
        <v>421</v>
      </c>
      <c r="BV26" s="7" t="s">
        <v>421</v>
      </c>
      <c r="BW26" s="7" t="s">
        <v>421</v>
      </c>
      <c r="BX26" s="7" t="s">
        <v>421</v>
      </c>
      <c r="BY26" s="7" t="s">
        <v>421</v>
      </c>
      <c r="BZ26" s="7" t="s">
        <v>421</v>
      </c>
      <c r="CA26" s="7" t="s">
        <v>421</v>
      </c>
      <c r="CB26" s="7" t="s">
        <v>421</v>
      </c>
      <c r="CC26" s="7" t="s">
        <v>421</v>
      </c>
      <c r="CD26" s="7" t="s">
        <v>421</v>
      </c>
      <c r="CE26" s="7" t="s">
        <v>421</v>
      </c>
      <c r="CF26" s="7" t="s">
        <v>421</v>
      </c>
      <c r="CG26" s="7" t="s">
        <v>421</v>
      </c>
      <c r="CH26" s="7" t="s">
        <v>421</v>
      </c>
      <c r="CI26" s="7" t="s">
        <v>421</v>
      </c>
      <c r="CJ26" s="7" t="s">
        <v>421</v>
      </c>
      <c r="CK26" s="1"/>
      <c r="CL26" s="1"/>
      <c r="CM26" s="1"/>
      <c r="CN26" s="1"/>
      <c r="CO26" s="1"/>
      <c r="CP26" s="1"/>
      <c r="CQ26" s="1"/>
      <c r="CR26" s="1"/>
      <c r="CS26" s="1"/>
      <c r="CT26" s="1"/>
      <c r="CU26" s="1"/>
      <c r="CV26" s="1"/>
      <c r="CW26" s="1"/>
      <c r="CX26" s="1"/>
      <c r="CY26" s="1"/>
      <c r="CZ26" s="1"/>
      <c r="DA26" s="1"/>
      <c r="DB26" s="1"/>
      <c r="DC26" s="1"/>
      <c r="DD26" s="1"/>
    </row>
    <row r="27" spans="1:108" customFormat="1" ht="15.75" hidden="1" customHeight="1" x14ac:dyDescent="0.25">
      <c r="A27" s="25">
        <v>21</v>
      </c>
      <c r="B27" s="14">
        <v>33</v>
      </c>
      <c r="C27" s="13" t="s">
        <v>27</v>
      </c>
      <c r="D27" s="9" t="s">
        <v>7</v>
      </c>
      <c r="E27" s="13" t="s">
        <v>28</v>
      </c>
      <c r="F27" s="9" t="s">
        <v>16</v>
      </c>
      <c r="G27" s="13" t="s">
        <v>28</v>
      </c>
      <c r="H27" s="13" t="s">
        <v>443</v>
      </c>
      <c r="I27" s="19" t="s">
        <v>424</v>
      </c>
      <c r="J27" s="12" t="s">
        <v>10</v>
      </c>
      <c r="K27" s="19"/>
      <c r="L27" s="19" t="s">
        <v>11</v>
      </c>
      <c r="M27" s="19"/>
      <c r="N27" s="19"/>
      <c r="O27" s="19"/>
      <c r="P27" s="19"/>
      <c r="Q27" s="19"/>
      <c r="R27" s="19"/>
      <c r="S27" s="19"/>
      <c r="T27" s="19">
        <f t="shared" si="0"/>
        <v>1</v>
      </c>
      <c r="U27" s="19"/>
      <c r="V27" s="19"/>
      <c r="W27" s="19"/>
      <c r="X27" s="19"/>
      <c r="Y27" s="19"/>
      <c r="Z27" s="19" t="s">
        <v>439</v>
      </c>
      <c r="AA27" s="19" t="s">
        <v>436</v>
      </c>
      <c r="AB27" s="19" t="s">
        <v>436</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8">
        <f t="shared" ref="CC27:CC30" si="16">COUNTIF($BD27:$CB27,2)</f>
        <v>19</v>
      </c>
      <c r="CD27" s="47">
        <f t="shared" ref="CD27:CD30" si="17">CC27/COUNTA($BD27:$CB27)</f>
        <v>0.76</v>
      </c>
      <c r="CE27" s="28">
        <f t="shared" ref="CE27:CE30" si="18">COUNTIF($BD27:$CB27,1)</f>
        <v>5</v>
      </c>
      <c r="CF27" s="47">
        <f t="shared" ref="CF27:CF30" si="19">CE27/COUNTA($BD27:$CB27)</f>
        <v>0.2</v>
      </c>
      <c r="CG27" s="28">
        <f t="shared" ref="CG27:CG30" si="20">COUNTIF($BD27:$CB27,0)</f>
        <v>1</v>
      </c>
      <c r="CH27" s="47">
        <f t="shared" ref="CH27:CH30" si="21">CG27/COUNTA($BD27:$CB27)</f>
        <v>0.04</v>
      </c>
      <c r="CI27" s="28">
        <f t="shared" ref="CI27:CI30" si="22">(((CC27*2)+(CE27*1)+(CG27*0)))/COUNTA($BD27:$CB27)</f>
        <v>1.72</v>
      </c>
      <c r="CJ27" s="28"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customFormat="1" ht="15.75" hidden="1" customHeight="1" x14ac:dyDescent="0.25">
      <c r="A28" s="25">
        <v>22</v>
      </c>
      <c r="B28" s="14">
        <v>34</v>
      </c>
      <c r="C28" s="13" t="s">
        <v>29</v>
      </c>
      <c r="D28" s="9" t="s">
        <v>7</v>
      </c>
      <c r="E28" s="13" t="s">
        <v>30</v>
      </c>
      <c r="F28" s="9" t="s">
        <v>16</v>
      </c>
      <c r="G28" s="13" t="s">
        <v>444</v>
      </c>
      <c r="H28" s="13" t="s">
        <v>445</v>
      </c>
      <c r="I28" s="19" t="s">
        <v>424</v>
      </c>
      <c r="J28" s="12" t="s">
        <v>10</v>
      </c>
      <c r="K28" s="19"/>
      <c r="L28" s="19"/>
      <c r="M28" s="19"/>
      <c r="N28" s="19"/>
      <c r="O28" s="19"/>
      <c r="P28" s="19"/>
      <c r="Q28" s="19"/>
      <c r="R28" s="19"/>
      <c r="S28" s="28"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446</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8">
        <f t="shared" si="16"/>
        <v>0</v>
      </c>
      <c r="CD28" s="47" t="e">
        <f t="shared" si="17"/>
        <v>#DIV/0!</v>
      </c>
      <c r="CE28" s="28">
        <f t="shared" si="18"/>
        <v>0</v>
      </c>
      <c r="CF28" s="47" t="e">
        <f t="shared" si="19"/>
        <v>#DIV/0!</v>
      </c>
      <c r="CG28" s="28">
        <f t="shared" si="20"/>
        <v>0</v>
      </c>
      <c r="CH28" s="47" t="e">
        <f t="shared" si="21"/>
        <v>#DIV/0!</v>
      </c>
      <c r="CI28" s="28" t="e">
        <f t="shared" si="22"/>
        <v>#DIV/0!</v>
      </c>
      <c r="CJ28" s="28" t="e">
        <f t="shared" si="23"/>
        <v>#DIV/0!</v>
      </c>
      <c r="CK28" s="1"/>
      <c r="CL28" s="1"/>
      <c r="CM28" s="1"/>
      <c r="CN28" s="1"/>
      <c r="CO28" s="1"/>
      <c r="CP28" s="1"/>
      <c r="CQ28" s="1"/>
      <c r="CR28" s="1"/>
      <c r="CS28" s="1"/>
      <c r="CT28" s="1"/>
      <c r="CU28" s="1"/>
      <c r="CV28" s="1"/>
      <c r="CW28" s="1"/>
      <c r="CX28" s="1"/>
      <c r="CY28" s="1"/>
      <c r="CZ28" s="1"/>
      <c r="DA28" s="1"/>
      <c r="DB28" s="1"/>
      <c r="DC28" s="1"/>
      <c r="DD28" s="1"/>
    </row>
    <row r="29" spans="1:108" customFormat="1" ht="15.75" hidden="1" customHeight="1" x14ac:dyDescent="0.25">
      <c r="A29" s="25">
        <v>23</v>
      </c>
      <c r="B29" s="14">
        <v>35</v>
      </c>
      <c r="C29" s="13" t="s">
        <v>31</v>
      </c>
      <c r="D29" s="9" t="s">
        <v>7</v>
      </c>
      <c r="E29" s="13" t="s">
        <v>32</v>
      </c>
      <c r="F29" s="9" t="s">
        <v>7</v>
      </c>
      <c r="G29" s="13" t="s">
        <v>32</v>
      </c>
      <c r="H29" s="13" t="s">
        <v>447</v>
      </c>
      <c r="I29" s="19" t="s">
        <v>424</v>
      </c>
      <c r="J29" s="12" t="s">
        <v>10</v>
      </c>
      <c r="K29" s="19"/>
      <c r="L29" s="19"/>
      <c r="M29" s="28" t="s">
        <v>11</v>
      </c>
      <c r="N29" s="19"/>
      <c r="O29" s="19"/>
      <c r="P29" s="19"/>
      <c r="Q29" s="19"/>
      <c r="R29" s="19"/>
      <c r="S29" s="19"/>
      <c r="T29" s="19">
        <f t="shared" si="0"/>
        <v>1</v>
      </c>
      <c r="U29" s="19"/>
      <c r="V29" s="19"/>
      <c r="W29" s="19"/>
      <c r="X29" s="19"/>
      <c r="Y29" s="19"/>
      <c r="Z29" s="19"/>
      <c r="AA29" s="19"/>
      <c r="AB29" s="19"/>
      <c r="AC29" s="19" t="s">
        <v>438</v>
      </c>
      <c r="AD29" s="19" t="s">
        <v>436</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8">
        <f t="shared" si="16"/>
        <v>19</v>
      </c>
      <c r="CD29" s="47">
        <f t="shared" si="17"/>
        <v>0.76</v>
      </c>
      <c r="CE29" s="28">
        <f t="shared" si="18"/>
        <v>6</v>
      </c>
      <c r="CF29" s="47">
        <f t="shared" si="19"/>
        <v>0.24</v>
      </c>
      <c r="CG29" s="28">
        <f t="shared" si="20"/>
        <v>0</v>
      </c>
      <c r="CH29" s="47">
        <f t="shared" si="21"/>
        <v>0</v>
      </c>
      <c r="CI29" s="28">
        <f t="shared" si="22"/>
        <v>1.76</v>
      </c>
      <c r="CJ29" s="28"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customFormat="1" ht="30.75" hidden="1" customHeight="1" x14ac:dyDescent="0.25">
      <c r="A30" s="25">
        <v>24</v>
      </c>
      <c r="B30" s="14">
        <v>36</v>
      </c>
      <c r="C30" s="13" t="s">
        <v>448</v>
      </c>
      <c r="D30" s="9" t="s">
        <v>25</v>
      </c>
      <c r="E30" s="13" t="s">
        <v>449</v>
      </c>
      <c r="F30" s="9" t="s">
        <v>25</v>
      </c>
      <c r="G30" s="13" t="s">
        <v>450</v>
      </c>
      <c r="H30" s="13" t="s">
        <v>451</v>
      </c>
      <c r="I30" s="19" t="s">
        <v>424</v>
      </c>
      <c r="J30" s="12" t="s">
        <v>10</v>
      </c>
      <c r="K30" s="25"/>
      <c r="L30" s="19"/>
      <c r="M30" s="19"/>
      <c r="N30" s="19" t="s">
        <v>11</v>
      </c>
      <c r="O30" s="19"/>
      <c r="P30" s="19"/>
      <c r="Q30" s="19"/>
      <c r="R30" s="19"/>
      <c r="S30" s="19"/>
      <c r="T30" s="19">
        <f t="shared" si="0"/>
        <v>1</v>
      </c>
      <c r="U30" s="19"/>
      <c r="V30" s="19"/>
      <c r="W30" s="19"/>
      <c r="X30" s="19"/>
      <c r="Y30" s="19"/>
      <c r="Z30" s="19"/>
      <c r="AA30" s="19"/>
      <c r="AB30" s="19"/>
      <c r="AC30" s="19"/>
      <c r="AD30" s="19"/>
      <c r="AE30" s="19"/>
      <c r="AF30" s="19"/>
      <c r="AG30" s="19" t="s">
        <v>436</v>
      </c>
      <c r="AH30" s="19" t="s">
        <v>436</v>
      </c>
      <c r="AI30" s="19"/>
      <c r="AJ30" s="19" t="s">
        <v>436</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8">
        <f t="shared" si="16"/>
        <v>21</v>
      </c>
      <c r="CD30" s="47">
        <f t="shared" si="17"/>
        <v>0.84</v>
      </c>
      <c r="CE30" s="28">
        <f t="shared" si="18"/>
        <v>4</v>
      </c>
      <c r="CF30" s="47">
        <f t="shared" si="19"/>
        <v>0.16</v>
      </c>
      <c r="CG30" s="28">
        <f t="shared" si="20"/>
        <v>0</v>
      </c>
      <c r="CH30" s="47">
        <f t="shared" si="21"/>
        <v>0</v>
      </c>
      <c r="CI30" s="28">
        <f t="shared" si="22"/>
        <v>1.84</v>
      </c>
      <c r="CJ30" s="28"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customFormat="1" ht="26.25" hidden="1" customHeight="1" x14ac:dyDescent="0.25">
      <c r="A31" s="25">
        <v>25</v>
      </c>
      <c r="B31" s="42">
        <v>49</v>
      </c>
      <c r="C31" s="182" t="s">
        <v>33</v>
      </c>
      <c r="D31" s="181"/>
      <c r="E31" s="175"/>
      <c r="F31" s="7" t="s">
        <v>421</v>
      </c>
      <c r="G31" s="7" t="s">
        <v>421</v>
      </c>
      <c r="H31" s="7" t="s">
        <v>421</v>
      </c>
      <c r="I31" s="7" t="s">
        <v>421</v>
      </c>
      <c r="J31" s="7" t="s">
        <v>421</v>
      </c>
      <c r="K31" s="7" t="s">
        <v>421</v>
      </c>
      <c r="L31" s="7" t="s">
        <v>421</v>
      </c>
      <c r="M31" s="7" t="s">
        <v>421</v>
      </c>
      <c r="N31" s="7" t="s">
        <v>421</v>
      </c>
      <c r="O31" s="7" t="s">
        <v>421</v>
      </c>
      <c r="P31" s="7" t="s">
        <v>421</v>
      </c>
      <c r="Q31" s="7" t="s">
        <v>421</v>
      </c>
      <c r="R31" s="7" t="s">
        <v>421</v>
      </c>
      <c r="S31" s="7" t="s">
        <v>421</v>
      </c>
      <c r="T31" s="19">
        <f t="shared" si="0"/>
        <v>0</v>
      </c>
      <c r="U31" s="7" t="s">
        <v>421</v>
      </c>
      <c r="V31" s="7" t="s">
        <v>421</v>
      </c>
      <c r="W31" s="7" t="s">
        <v>421</v>
      </c>
      <c r="X31" s="7" t="s">
        <v>421</v>
      </c>
      <c r="Y31" s="7" t="s">
        <v>421</v>
      </c>
      <c r="Z31" s="7" t="s">
        <v>421</v>
      </c>
      <c r="AA31" s="7" t="s">
        <v>421</v>
      </c>
      <c r="AB31" s="7" t="s">
        <v>421</v>
      </c>
      <c r="AC31" s="7" t="s">
        <v>421</v>
      </c>
      <c r="AD31" s="7" t="s">
        <v>421</v>
      </c>
      <c r="AE31" s="7" t="s">
        <v>421</v>
      </c>
      <c r="AF31" s="7" t="s">
        <v>421</v>
      </c>
      <c r="AG31" s="7" t="s">
        <v>421</v>
      </c>
      <c r="AH31" s="7" t="s">
        <v>421</v>
      </c>
      <c r="AI31" s="7" t="s">
        <v>421</v>
      </c>
      <c r="AJ31" s="7" t="s">
        <v>421</v>
      </c>
      <c r="AK31" s="7" t="s">
        <v>421</v>
      </c>
      <c r="AL31" s="7" t="s">
        <v>421</v>
      </c>
      <c r="AM31" s="7" t="s">
        <v>421</v>
      </c>
      <c r="AN31" s="7" t="s">
        <v>421</v>
      </c>
      <c r="AO31" s="7" t="s">
        <v>421</v>
      </c>
      <c r="AP31" s="7" t="s">
        <v>421</v>
      </c>
      <c r="AQ31" s="7" t="s">
        <v>421</v>
      </c>
      <c r="AR31" s="7" t="s">
        <v>421</v>
      </c>
      <c r="AS31" s="7" t="s">
        <v>421</v>
      </c>
      <c r="AT31" s="7" t="s">
        <v>421</v>
      </c>
      <c r="AU31" s="7" t="s">
        <v>421</v>
      </c>
      <c r="AV31" s="7" t="s">
        <v>421</v>
      </c>
      <c r="AW31" s="7" t="s">
        <v>421</v>
      </c>
      <c r="AX31" s="7" t="s">
        <v>421</v>
      </c>
      <c r="AY31" s="7" t="s">
        <v>421</v>
      </c>
      <c r="AZ31" s="7" t="s">
        <v>421</v>
      </c>
      <c r="BA31" s="7" t="s">
        <v>421</v>
      </c>
      <c r="BB31" s="7" t="s">
        <v>421</v>
      </c>
      <c r="BC31" s="7" t="s">
        <v>421</v>
      </c>
      <c r="BD31" s="7" t="s">
        <v>421</v>
      </c>
      <c r="BE31" s="7" t="s">
        <v>421</v>
      </c>
      <c r="BF31" s="7" t="s">
        <v>421</v>
      </c>
      <c r="BG31" s="7" t="s">
        <v>421</v>
      </c>
      <c r="BH31" s="7" t="s">
        <v>421</v>
      </c>
      <c r="BI31" s="7" t="s">
        <v>421</v>
      </c>
      <c r="BJ31" s="7" t="s">
        <v>421</v>
      </c>
      <c r="BK31" s="7" t="s">
        <v>421</v>
      </c>
      <c r="BL31" s="7" t="s">
        <v>421</v>
      </c>
      <c r="BM31" s="7" t="s">
        <v>421</v>
      </c>
      <c r="BN31" s="7" t="s">
        <v>421</v>
      </c>
      <c r="BO31" s="7" t="s">
        <v>421</v>
      </c>
      <c r="BP31" s="7" t="s">
        <v>421</v>
      </c>
      <c r="BQ31" s="7" t="s">
        <v>421</v>
      </c>
      <c r="BR31" s="7" t="s">
        <v>421</v>
      </c>
      <c r="BS31" s="7" t="s">
        <v>421</v>
      </c>
      <c r="BT31" s="7" t="s">
        <v>421</v>
      </c>
      <c r="BU31" s="7" t="s">
        <v>421</v>
      </c>
      <c r="BV31" s="7" t="s">
        <v>421</v>
      </c>
      <c r="BW31" s="7" t="s">
        <v>421</v>
      </c>
      <c r="BX31" s="7" t="s">
        <v>421</v>
      </c>
      <c r="BY31" s="7" t="s">
        <v>421</v>
      </c>
      <c r="BZ31" s="7" t="s">
        <v>421</v>
      </c>
      <c r="CA31" s="7" t="s">
        <v>421</v>
      </c>
      <c r="CB31" s="7" t="s">
        <v>421</v>
      </c>
      <c r="CC31" s="7" t="s">
        <v>421</v>
      </c>
      <c r="CD31" s="7" t="s">
        <v>421</v>
      </c>
      <c r="CE31" s="7" t="s">
        <v>421</v>
      </c>
      <c r="CF31" s="7" t="s">
        <v>421</v>
      </c>
      <c r="CG31" s="7" t="s">
        <v>421</v>
      </c>
      <c r="CH31" s="7" t="s">
        <v>421</v>
      </c>
      <c r="CI31" s="7" t="s">
        <v>421</v>
      </c>
      <c r="CJ31" s="7" t="s">
        <v>421</v>
      </c>
      <c r="CK31" s="1"/>
      <c r="CL31" s="1"/>
      <c r="CM31" s="1"/>
      <c r="CN31" s="1"/>
      <c r="CO31" s="1"/>
      <c r="CP31" s="1"/>
      <c r="CQ31" s="1"/>
      <c r="CR31" s="1"/>
      <c r="CS31" s="1"/>
      <c r="CT31" s="1"/>
      <c r="CU31" s="1"/>
      <c r="CV31" s="1"/>
      <c r="CW31" s="1"/>
      <c r="CX31" s="1"/>
      <c r="CY31" s="1"/>
      <c r="CZ31" s="1"/>
      <c r="DA31" s="1"/>
      <c r="DB31" s="1"/>
      <c r="DC31" s="1"/>
      <c r="DD31" s="1"/>
    </row>
    <row r="32" spans="1:108" customFormat="1" ht="15.75" hidden="1" customHeight="1" x14ac:dyDescent="0.25">
      <c r="A32" s="25">
        <v>26</v>
      </c>
      <c r="B32" s="51">
        <v>50</v>
      </c>
      <c r="C32" s="13" t="s">
        <v>34</v>
      </c>
      <c r="D32" s="9" t="s">
        <v>7</v>
      </c>
      <c r="E32" s="13" t="s">
        <v>35</v>
      </c>
      <c r="F32" s="9" t="s">
        <v>7</v>
      </c>
      <c r="G32" s="13" t="s">
        <v>35</v>
      </c>
      <c r="H32" s="13" t="s">
        <v>452</v>
      </c>
      <c r="I32" s="19" t="s">
        <v>435</v>
      </c>
      <c r="J32" s="12" t="s">
        <v>10</v>
      </c>
      <c r="K32" s="19"/>
      <c r="L32" s="19"/>
      <c r="M32" s="19"/>
      <c r="N32" s="28" t="s">
        <v>11</v>
      </c>
      <c r="O32" s="19"/>
      <c r="P32" s="19"/>
      <c r="Q32" s="19"/>
      <c r="R32" s="19"/>
      <c r="S32" s="19"/>
      <c r="T32" s="19">
        <f t="shared" si="0"/>
        <v>1</v>
      </c>
      <c r="U32" s="19"/>
      <c r="V32" s="19"/>
      <c r="W32" s="19"/>
      <c r="X32" s="19"/>
      <c r="Y32" s="19"/>
      <c r="Z32" s="19"/>
      <c r="AA32" s="19"/>
      <c r="AB32" s="19"/>
      <c r="AC32" s="19"/>
      <c r="AD32" s="19"/>
      <c r="AE32" s="19"/>
      <c r="AF32" s="19"/>
      <c r="AG32" s="19"/>
      <c r="AH32" s="19"/>
      <c r="AI32" s="19" t="s">
        <v>438</v>
      </c>
      <c r="AJ32" s="19" t="s">
        <v>436</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8">
        <f>COUNTIF($BD32:$CB32,2)</f>
        <v>20</v>
      </c>
      <c r="CD32" s="47">
        <f>CC32/COUNTA($BD32:$CB32)</f>
        <v>0.8</v>
      </c>
      <c r="CE32" s="28">
        <f>COUNTIF($BD32:$CB32,1)</f>
        <v>5</v>
      </c>
      <c r="CF32" s="47">
        <f>CE32/COUNTA($BD32:$CB32)</f>
        <v>0.2</v>
      </c>
      <c r="CG32" s="28">
        <f>COUNTIF($BD32:$CB32,0)</f>
        <v>0</v>
      </c>
      <c r="CH32" s="47">
        <f>CG32/COUNTA($BD32:$CB32)</f>
        <v>0</v>
      </c>
      <c r="CI32" s="28">
        <f>(((CC32*2)+(CE32*1)+(CG32*0)))/COUNTA($BD32:$CB32)</f>
        <v>1.8</v>
      </c>
      <c r="CJ32" s="28"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customFormat="1" ht="15.75" hidden="1" customHeight="1" x14ac:dyDescent="0.25">
      <c r="A33" s="25">
        <v>27</v>
      </c>
      <c r="B33" s="51">
        <v>50</v>
      </c>
      <c r="C33" s="13" t="s">
        <v>34</v>
      </c>
      <c r="D33" s="9" t="s">
        <v>7</v>
      </c>
      <c r="E33" s="13" t="s">
        <v>35</v>
      </c>
      <c r="F33" s="9" t="s">
        <v>7</v>
      </c>
      <c r="G33" s="13" t="s">
        <v>35</v>
      </c>
      <c r="H33" s="13" t="s">
        <v>453</v>
      </c>
      <c r="I33" s="19" t="s">
        <v>435</v>
      </c>
      <c r="J33" s="12" t="s">
        <v>10</v>
      </c>
      <c r="K33" s="19"/>
      <c r="L33" s="19"/>
      <c r="M33" s="19"/>
      <c r="N33" s="28"/>
      <c r="O33" s="19"/>
      <c r="P33" s="19"/>
      <c r="Q33" s="19"/>
      <c r="R33" s="28"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438</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8"/>
      <c r="CD33" s="47"/>
      <c r="CE33" s="28"/>
      <c r="CF33" s="47"/>
      <c r="CG33" s="28"/>
      <c r="CH33" s="47"/>
      <c r="CI33" s="28"/>
      <c r="CJ33" s="28"/>
      <c r="CK33" s="1"/>
      <c r="CL33" s="1"/>
      <c r="CM33" s="1"/>
      <c r="CN33" s="1"/>
      <c r="CO33" s="1"/>
      <c r="CP33" s="1"/>
      <c r="CQ33" s="1"/>
      <c r="CR33" s="1"/>
      <c r="CS33" s="1"/>
      <c r="CT33" s="1"/>
      <c r="CU33" s="1"/>
      <c r="CV33" s="1"/>
      <c r="CW33" s="1"/>
      <c r="CX33" s="1"/>
      <c r="CY33" s="1"/>
      <c r="CZ33" s="1"/>
      <c r="DA33" s="1"/>
      <c r="DB33" s="1"/>
      <c r="DC33" s="1"/>
      <c r="DD33" s="1"/>
    </row>
    <row r="34" spans="1:108" customFormat="1" ht="15.75" hidden="1" customHeight="1" x14ac:dyDescent="0.25">
      <c r="A34" s="25">
        <v>28</v>
      </c>
      <c r="B34" s="14">
        <v>53</v>
      </c>
      <c r="C34" s="13" t="s">
        <v>36</v>
      </c>
      <c r="D34" s="9" t="s">
        <v>16</v>
      </c>
      <c r="E34" s="13" t="s">
        <v>37</v>
      </c>
      <c r="F34" s="9" t="s">
        <v>9</v>
      </c>
      <c r="G34" s="13" t="s">
        <v>37</v>
      </c>
      <c r="H34" s="13" t="s">
        <v>454</v>
      </c>
      <c r="I34" s="19" t="s">
        <v>435</v>
      </c>
      <c r="J34" s="12" t="s">
        <v>10</v>
      </c>
      <c r="K34" s="19"/>
      <c r="L34" s="19"/>
      <c r="M34" s="19"/>
      <c r="N34" s="19"/>
      <c r="O34" s="19"/>
      <c r="P34" s="25"/>
      <c r="Q34" s="28"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8"/>
      <c r="CD34" s="47"/>
      <c r="CE34" s="28"/>
      <c r="CF34" s="47"/>
      <c r="CG34" s="28"/>
      <c r="CH34" s="47"/>
      <c r="CI34" s="28"/>
      <c r="CJ34" s="28"/>
      <c r="CK34" s="1"/>
      <c r="CL34" s="1"/>
      <c r="CM34" s="1"/>
      <c r="CN34" s="1"/>
      <c r="CO34" s="1"/>
      <c r="CP34" s="1"/>
      <c r="CQ34" s="1"/>
      <c r="CR34" s="1"/>
      <c r="CS34" s="1"/>
      <c r="CT34" s="1"/>
      <c r="CU34" s="1"/>
      <c r="CV34" s="1"/>
      <c r="CW34" s="1"/>
      <c r="CX34" s="1"/>
      <c r="CY34" s="1"/>
      <c r="CZ34" s="1"/>
      <c r="DA34" s="1"/>
      <c r="DB34" s="1"/>
      <c r="DC34" s="1"/>
      <c r="DD34" s="1"/>
    </row>
    <row r="35" spans="1:108" customFormat="1" ht="15.75" hidden="1" customHeight="1" x14ac:dyDescent="0.25">
      <c r="A35" s="25">
        <v>29</v>
      </c>
      <c r="B35" s="52">
        <v>56</v>
      </c>
      <c r="C35" s="13" t="s">
        <v>38</v>
      </c>
      <c r="D35" s="9" t="s">
        <v>16</v>
      </c>
      <c r="E35" s="13" t="s">
        <v>455</v>
      </c>
      <c r="F35" s="9" t="s">
        <v>9</v>
      </c>
      <c r="G35" s="13" t="s">
        <v>455</v>
      </c>
      <c r="H35" s="13" t="s">
        <v>456</v>
      </c>
      <c r="I35" s="19" t="s">
        <v>435</v>
      </c>
      <c r="J35" s="12" t="s">
        <v>10</v>
      </c>
      <c r="K35" s="19"/>
      <c r="L35" s="28" t="s">
        <v>11</v>
      </c>
      <c r="M35" s="19"/>
      <c r="N35" s="28"/>
      <c r="O35" s="19"/>
      <c r="P35" s="28"/>
      <c r="Q35" s="19"/>
      <c r="R35" s="28"/>
      <c r="S35" s="19"/>
      <c r="T35" s="19">
        <f t="shared" si="0"/>
        <v>1</v>
      </c>
      <c r="U35" s="19"/>
      <c r="V35" s="19"/>
      <c r="W35" s="19"/>
      <c r="X35" s="19"/>
      <c r="Y35" s="19"/>
      <c r="Z35" s="19" t="s">
        <v>438</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8">
        <f>COUNTIF($BD35:$CB35,2)</f>
        <v>18</v>
      </c>
      <c r="CD35" s="47">
        <f>CC35/COUNTA($BD35:$CB35)</f>
        <v>0.72</v>
      </c>
      <c r="CE35" s="28">
        <f>COUNTIF($BD35:$CB35,1)</f>
        <v>7</v>
      </c>
      <c r="CF35" s="47">
        <f>CE35/COUNTA($BD35:$CB35)</f>
        <v>0.28000000000000003</v>
      </c>
      <c r="CG35" s="28">
        <f>COUNTIF($BD35:$CB35,0)</f>
        <v>0</v>
      </c>
      <c r="CH35" s="47">
        <f>CG35/COUNTA($BD35:$CB35)</f>
        <v>0</v>
      </c>
      <c r="CI35" s="28">
        <f>(((CC35*2)+(CE35*1)+(CG35*0)))/COUNTA($BD35:$CB35)</f>
        <v>1.72</v>
      </c>
      <c r="CJ35" s="28"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customFormat="1" ht="15.75" hidden="1" customHeight="1" x14ac:dyDescent="0.25">
      <c r="A36" s="25">
        <v>30</v>
      </c>
      <c r="B36" s="52">
        <v>56</v>
      </c>
      <c r="C36" s="13" t="s">
        <v>457</v>
      </c>
      <c r="D36" s="9" t="s">
        <v>16</v>
      </c>
      <c r="E36" s="13" t="s">
        <v>455</v>
      </c>
      <c r="F36" s="9" t="s">
        <v>9</v>
      </c>
      <c r="G36" s="13" t="s">
        <v>458</v>
      </c>
      <c r="H36" s="2" t="s">
        <v>459</v>
      </c>
      <c r="I36" s="19" t="s">
        <v>435</v>
      </c>
      <c r="J36" s="12" t="s">
        <v>10</v>
      </c>
      <c r="K36" s="19"/>
      <c r="L36" s="19"/>
      <c r="M36" s="19"/>
      <c r="N36" s="28"/>
      <c r="O36" s="19"/>
      <c r="P36" s="19"/>
      <c r="Q36" s="1"/>
      <c r="R36" s="28"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438</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8"/>
      <c r="CD36" s="47"/>
      <c r="CE36" s="28"/>
      <c r="CF36" s="47"/>
      <c r="CG36" s="28"/>
      <c r="CH36" s="47"/>
      <c r="CI36" s="28"/>
      <c r="CJ36" s="28"/>
      <c r="CK36" s="1"/>
      <c r="CL36" s="1"/>
      <c r="CM36" s="1"/>
      <c r="CN36" s="1"/>
      <c r="CO36" s="1"/>
      <c r="CP36" s="1"/>
      <c r="CQ36" s="1"/>
      <c r="CR36" s="1"/>
      <c r="CS36" s="1"/>
      <c r="CT36" s="1"/>
      <c r="CU36" s="1"/>
      <c r="CV36" s="1"/>
      <c r="CW36" s="1"/>
      <c r="CX36" s="1"/>
      <c r="CY36" s="1"/>
      <c r="CZ36" s="1"/>
      <c r="DA36" s="1"/>
      <c r="DB36" s="1"/>
      <c r="DC36" s="1"/>
      <c r="DD36" s="1"/>
    </row>
    <row r="37" spans="1:108" customFormat="1" ht="15.75" hidden="1" customHeight="1" x14ac:dyDescent="0.25">
      <c r="A37" s="25">
        <v>31</v>
      </c>
      <c r="B37" s="14">
        <v>59</v>
      </c>
      <c r="C37" s="13" t="s">
        <v>39</v>
      </c>
      <c r="D37" s="9" t="s">
        <v>16</v>
      </c>
      <c r="E37" s="13" t="s">
        <v>40</v>
      </c>
      <c r="F37" s="9" t="s">
        <v>16</v>
      </c>
      <c r="G37" s="13" t="s">
        <v>40</v>
      </c>
      <c r="H37" s="13" t="s">
        <v>460</v>
      </c>
      <c r="I37" s="19" t="s">
        <v>435</v>
      </c>
      <c r="J37" s="12" t="s">
        <v>10</v>
      </c>
      <c r="K37" s="19"/>
      <c r="L37" s="19"/>
      <c r="M37" s="19"/>
      <c r="N37" s="19"/>
      <c r="O37" s="28"/>
      <c r="P37" s="28" t="s">
        <v>11</v>
      </c>
      <c r="Q37" s="19"/>
      <c r="R37" s="19"/>
      <c r="S37" s="19"/>
      <c r="T37" s="19">
        <f t="shared" si="0"/>
        <v>1</v>
      </c>
      <c r="U37" s="19"/>
      <c r="V37" s="19"/>
      <c r="W37" s="19"/>
      <c r="X37" s="19"/>
      <c r="Y37" s="19"/>
      <c r="Z37" s="19"/>
      <c r="AA37" s="19"/>
      <c r="AB37" s="19"/>
      <c r="AC37" s="19"/>
      <c r="AD37" s="19"/>
      <c r="AE37" s="19"/>
      <c r="AF37" s="19"/>
      <c r="AG37" s="19"/>
      <c r="AH37" s="19"/>
      <c r="AI37" s="19"/>
      <c r="AJ37" s="19"/>
      <c r="AK37" s="19"/>
      <c r="AL37" s="19"/>
      <c r="AM37" s="19" t="s">
        <v>438</v>
      </c>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8">
        <f>COUNTIF($BD37:$CB37,2)</f>
        <v>0</v>
      </c>
      <c r="CD37" s="47" t="e">
        <f>CC37/COUNTA($BD37:$CB37)</f>
        <v>#DIV/0!</v>
      </c>
      <c r="CE37" s="28">
        <f>COUNTIF($BD37:$CB37,1)</f>
        <v>0</v>
      </c>
      <c r="CF37" s="47" t="e">
        <f>CE37/COUNTA($BD37:$CB37)</f>
        <v>#DIV/0!</v>
      </c>
      <c r="CG37" s="28">
        <f>COUNTIF($BD37:$CB37,0)</f>
        <v>0</v>
      </c>
      <c r="CH37" s="47" t="e">
        <f>CG37/COUNTA($BD37:$CB37)</f>
        <v>#DIV/0!</v>
      </c>
      <c r="CI37" s="28" t="e">
        <f>(((CC37*2)+(CE37*1)+(CG37*0)))/COUNTA($BD37:$CB37)</f>
        <v>#DIV/0!</v>
      </c>
      <c r="CJ37" s="28"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customFormat="1" ht="26.25" hidden="1" customHeight="1" x14ac:dyDescent="0.25">
      <c r="A38" s="25">
        <v>32</v>
      </c>
      <c r="B38" s="42">
        <v>65</v>
      </c>
      <c r="C38" s="182" t="s">
        <v>41</v>
      </c>
      <c r="D38" s="181"/>
      <c r="E38" s="175"/>
      <c r="F38" s="7" t="s">
        <v>421</v>
      </c>
      <c r="G38" s="7" t="s">
        <v>421</v>
      </c>
      <c r="H38" s="7" t="s">
        <v>421</v>
      </c>
      <c r="I38" s="7" t="s">
        <v>421</v>
      </c>
      <c r="J38" s="7" t="s">
        <v>421</v>
      </c>
      <c r="K38" s="7" t="s">
        <v>421</v>
      </c>
      <c r="L38" s="7" t="s">
        <v>421</v>
      </c>
      <c r="M38" s="7" t="s">
        <v>421</v>
      </c>
      <c r="N38" s="7" t="s">
        <v>421</v>
      </c>
      <c r="O38" s="7" t="s">
        <v>421</v>
      </c>
      <c r="P38" s="7" t="s">
        <v>421</v>
      </c>
      <c r="Q38" s="7" t="s">
        <v>421</v>
      </c>
      <c r="R38" s="7" t="s">
        <v>421</v>
      </c>
      <c r="S38" s="7" t="s">
        <v>421</v>
      </c>
      <c r="T38" s="19">
        <f t="shared" si="0"/>
        <v>0</v>
      </c>
      <c r="U38" s="7" t="s">
        <v>421</v>
      </c>
      <c r="V38" s="7" t="s">
        <v>421</v>
      </c>
      <c r="W38" s="7" t="s">
        <v>421</v>
      </c>
      <c r="X38" s="7" t="s">
        <v>421</v>
      </c>
      <c r="Y38" s="7" t="s">
        <v>421</v>
      </c>
      <c r="Z38" s="7" t="s">
        <v>421</v>
      </c>
      <c r="AA38" s="7" t="s">
        <v>421</v>
      </c>
      <c r="AB38" s="7" t="s">
        <v>421</v>
      </c>
      <c r="AC38" s="7" t="s">
        <v>421</v>
      </c>
      <c r="AD38" s="7" t="s">
        <v>421</v>
      </c>
      <c r="AE38" s="7" t="s">
        <v>421</v>
      </c>
      <c r="AF38" s="7" t="s">
        <v>421</v>
      </c>
      <c r="AG38" s="7" t="s">
        <v>421</v>
      </c>
      <c r="AH38" s="7" t="s">
        <v>421</v>
      </c>
      <c r="AI38" s="7" t="s">
        <v>421</v>
      </c>
      <c r="AJ38" s="7" t="s">
        <v>421</v>
      </c>
      <c r="AK38" s="7" t="s">
        <v>421</v>
      </c>
      <c r="AL38" s="7" t="s">
        <v>421</v>
      </c>
      <c r="AM38" s="7" t="s">
        <v>421</v>
      </c>
      <c r="AN38" s="7" t="s">
        <v>421</v>
      </c>
      <c r="AO38" s="7" t="s">
        <v>421</v>
      </c>
      <c r="AP38" s="7" t="s">
        <v>421</v>
      </c>
      <c r="AQ38" s="7" t="s">
        <v>421</v>
      </c>
      <c r="AR38" s="7" t="s">
        <v>421</v>
      </c>
      <c r="AS38" s="7" t="s">
        <v>421</v>
      </c>
      <c r="AT38" s="7" t="s">
        <v>421</v>
      </c>
      <c r="AU38" s="7" t="s">
        <v>421</v>
      </c>
      <c r="AV38" s="7" t="s">
        <v>421</v>
      </c>
      <c r="AW38" s="7" t="s">
        <v>421</v>
      </c>
      <c r="AX38" s="7" t="s">
        <v>421</v>
      </c>
      <c r="AY38" s="7" t="s">
        <v>421</v>
      </c>
      <c r="AZ38" s="7" t="s">
        <v>421</v>
      </c>
      <c r="BA38" s="7" t="s">
        <v>421</v>
      </c>
      <c r="BB38" s="7" t="s">
        <v>421</v>
      </c>
      <c r="BC38" s="7" t="s">
        <v>421</v>
      </c>
      <c r="BD38" s="7" t="s">
        <v>421</v>
      </c>
      <c r="BE38" s="7" t="s">
        <v>421</v>
      </c>
      <c r="BF38" s="7" t="s">
        <v>421</v>
      </c>
      <c r="BG38" s="7" t="s">
        <v>421</v>
      </c>
      <c r="BH38" s="7" t="s">
        <v>421</v>
      </c>
      <c r="BI38" s="7" t="s">
        <v>421</v>
      </c>
      <c r="BJ38" s="7" t="s">
        <v>421</v>
      </c>
      <c r="BK38" s="7" t="s">
        <v>421</v>
      </c>
      <c r="BL38" s="7" t="s">
        <v>421</v>
      </c>
      <c r="BM38" s="7" t="s">
        <v>421</v>
      </c>
      <c r="BN38" s="7" t="s">
        <v>421</v>
      </c>
      <c r="BO38" s="7" t="s">
        <v>421</v>
      </c>
      <c r="BP38" s="7" t="s">
        <v>421</v>
      </c>
      <c r="BQ38" s="7" t="s">
        <v>421</v>
      </c>
      <c r="BR38" s="7" t="s">
        <v>421</v>
      </c>
      <c r="BS38" s="7" t="s">
        <v>421</v>
      </c>
      <c r="BT38" s="7" t="s">
        <v>421</v>
      </c>
      <c r="BU38" s="7" t="s">
        <v>421</v>
      </c>
      <c r="BV38" s="7" t="s">
        <v>421</v>
      </c>
      <c r="BW38" s="7" t="s">
        <v>421</v>
      </c>
      <c r="BX38" s="7" t="s">
        <v>421</v>
      </c>
      <c r="BY38" s="7" t="s">
        <v>421</v>
      </c>
      <c r="BZ38" s="7" t="s">
        <v>421</v>
      </c>
      <c r="CA38" s="7" t="s">
        <v>421</v>
      </c>
      <c r="CB38" s="7" t="s">
        <v>421</v>
      </c>
      <c r="CC38" s="7" t="s">
        <v>421</v>
      </c>
      <c r="CD38" s="7" t="s">
        <v>421</v>
      </c>
      <c r="CE38" s="7" t="s">
        <v>421</v>
      </c>
      <c r="CF38" s="7" t="s">
        <v>421</v>
      </c>
      <c r="CG38" s="7" t="s">
        <v>421</v>
      </c>
      <c r="CH38" s="7" t="s">
        <v>421</v>
      </c>
      <c r="CI38" s="7" t="s">
        <v>421</v>
      </c>
      <c r="CJ38" s="7" t="s">
        <v>421</v>
      </c>
      <c r="CK38" s="1"/>
      <c r="CL38" s="1"/>
      <c r="CM38" s="1"/>
      <c r="CN38" s="1"/>
      <c r="CO38" s="1"/>
      <c r="CP38" s="1"/>
      <c r="CQ38" s="1"/>
      <c r="CR38" s="1"/>
      <c r="CS38" s="1"/>
      <c r="CT38" s="1"/>
      <c r="CU38" s="1"/>
      <c r="CV38" s="1"/>
      <c r="CW38" s="1"/>
      <c r="CX38" s="1"/>
      <c r="CY38" s="1"/>
      <c r="CZ38" s="1"/>
      <c r="DA38" s="1"/>
      <c r="DB38" s="1"/>
      <c r="DC38" s="1"/>
      <c r="DD38" s="1"/>
    </row>
    <row r="39" spans="1:108" customFormat="1" ht="15.75" hidden="1" customHeight="1" x14ac:dyDescent="0.25">
      <c r="A39" s="25">
        <v>33</v>
      </c>
      <c r="B39" s="53">
        <v>66</v>
      </c>
      <c r="C39" s="13" t="s">
        <v>42</v>
      </c>
      <c r="D39" s="9" t="s">
        <v>7</v>
      </c>
      <c r="E39" s="13" t="s">
        <v>43</v>
      </c>
      <c r="F39" s="9" t="s">
        <v>16</v>
      </c>
      <c r="G39" s="13" t="s">
        <v>43</v>
      </c>
      <c r="H39" s="19" t="s">
        <v>461</v>
      </c>
      <c r="I39" s="19" t="s">
        <v>424</v>
      </c>
      <c r="J39" s="12" t="s">
        <v>10</v>
      </c>
      <c r="K39" s="28"/>
      <c r="L39" s="28"/>
      <c r="M39" s="28" t="s">
        <v>11</v>
      </c>
      <c r="N39" s="28"/>
      <c r="O39" s="28"/>
      <c r="P39" s="28"/>
      <c r="Q39" s="28"/>
      <c r="R39" s="28"/>
      <c r="S39" s="28"/>
      <c r="T39" s="19">
        <f t="shared" si="0"/>
        <v>1</v>
      </c>
      <c r="U39" s="19"/>
      <c r="V39" s="19"/>
      <c r="W39" s="19"/>
      <c r="X39" s="19"/>
      <c r="Y39" s="19"/>
      <c r="Z39" s="19"/>
      <c r="AA39" s="19"/>
      <c r="AB39" s="19"/>
      <c r="AC39" s="19"/>
      <c r="AD39" s="19" t="s">
        <v>438</v>
      </c>
      <c r="AE39" s="19" t="s">
        <v>436</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8">
        <f>COUNTIF($BD39:$CB39,2)</f>
        <v>18</v>
      </c>
      <c r="CD39" s="47">
        <f>CC39/COUNTA($BD39:$CB39)</f>
        <v>0.72</v>
      </c>
      <c r="CE39" s="28">
        <f>COUNTIF($BD39:$CB39,1)</f>
        <v>7</v>
      </c>
      <c r="CF39" s="47">
        <f>CE39/COUNTA($BD39:$CB39)</f>
        <v>0.28000000000000003</v>
      </c>
      <c r="CG39" s="28">
        <f>COUNTIF($BD39:$CB39,0)</f>
        <v>0</v>
      </c>
      <c r="CH39" s="47">
        <f>CG39/COUNTA($BD39:$CB39)</f>
        <v>0</v>
      </c>
      <c r="CI39" s="28">
        <f>(((CC39*2)+(CE39*1)+(CG39*0)))/COUNTA($BD39:$CB39)</f>
        <v>1.72</v>
      </c>
      <c r="CJ39" s="28"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customFormat="1" ht="15.75" hidden="1" customHeight="1" x14ac:dyDescent="0.25">
      <c r="A40" s="25">
        <v>34</v>
      </c>
      <c r="B40" s="53">
        <v>66</v>
      </c>
      <c r="C40" s="13" t="s">
        <v>42</v>
      </c>
      <c r="D40" s="9" t="s">
        <v>7</v>
      </c>
      <c r="E40" s="13" t="s">
        <v>43</v>
      </c>
      <c r="F40" s="9" t="s">
        <v>16</v>
      </c>
      <c r="G40" s="13" t="s">
        <v>43</v>
      </c>
      <c r="H40" s="19" t="s">
        <v>462</v>
      </c>
      <c r="I40" s="19" t="s">
        <v>424</v>
      </c>
      <c r="J40" s="12" t="s">
        <v>10</v>
      </c>
      <c r="K40" s="28"/>
      <c r="L40" s="28"/>
      <c r="M40" s="28"/>
      <c r="N40" s="28" t="s">
        <v>11</v>
      </c>
      <c r="O40" s="28"/>
      <c r="P40" s="28"/>
      <c r="Q40" s="28"/>
      <c r="R40" s="28"/>
      <c r="S40" s="28"/>
      <c r="T40" s="19">
        <f t="shared" si="0"/>
        <v>1</v>
      </c>
      <c r="U40" s="19"/>
      <c r="V40" s="19"/>
      <c r="W40" s="19"/>
      <c r="X40" s="19"/>
      <c r="Y40" s="19"/>
      <c r="Z40" s="19"/>
      <c r="AA40" s="19"/>
      <c r="AB40" s="19"/>
      <c r="AC40" s="19"/>
      <c r="AD40" s="19"/>
      <c r="AE40" s="19"/>
      <c r="AF40" s="19"/>
      <c r="AG40" s="19"/>
      <c r="AH40" s="19" t="s">
        <v>446</v>
      </c>
      <c r="AI40" s="19" t="s">
        <v>436</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8"/>
      <c r="CD40" s="47"/>
      <c r="CE40" s="28"/>
      <c r="CF40" s="47"/>
      <c r="CG40" s="28"/>
      <c r="CH40" s="47"/>
      <c r="CI40" s="28"/>
      <c r="CJ40" s="28"/>
      <c r="CK40" s="1"/>
      <c r="CL40" s="1"/>
      <c r="CM40" s="1"/>
      <c r="CN40" s="1"/>
      <c r="CO40" s="1"/>
      <c r="CP40" s="1"/>
      <c r="CQ40" s="1"/>
      <c r="CR40" s="1"/>
      <c r="CS40" s="1"/>
      <c r="CT40" s="1"/>
      <c r="CU40" s="1"/>
      <c r="CV40" s="1"/>
      <c r="CW40" s="1"/>
      <c r="CX40" s="1"/>
      <c r="CY40" s="1"/>
      <c r="CZ40" s="1"/>
      <c r="DA40" s="1"/>
      <c r="DB40" s="1"/>
      <c r="DC40" s="1"/>
      <c r="DD40" s="1"/>
    </row>
    <row r="41" spans="1:108" customFormat="1" ht="15.75" hidden="1" customHeight="1" x14ac:dyDescent="0.25">
      <c r="A41" s="25">
        <v>35</v>
      </c>
      <c r="B41" s="14">
        <v>69</v>
      </c>
      <c r="C41" s="13" t="s">
        <v>44</v>
      </c>
      <c r="D41" s="9" t="s">
        <v>7</v>
      </c>
      <c r="E41" s="13" t="s">
        <v>45</v>
      </c>
      <c r="F41" s="9" t="s">
        <v>16</v>
      </c>
      <c r="G41" s="13" t="s">
        <v>44</v>
      </c>
      <c r="H41" s="13" t="s">
        <v>463</v>
      </c>
      <c r="I41" s="19" t="s">
        <v>424</v>
      </c>
      <c r="J41" s="12" t="s">
        <v>10</v>
      </c>
      <c r="K41" s="19"/>
      <c r="L41" s="19"/>
      <c r="M41" s="19"/>
      <c r="N41" s="28"/>
      <c r="O41" s="19"/>
      <c r="P41" s="19"/>
      <c r="Q41" s="19"/>
      <c r="R41" s="28"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438</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8">
        <f t="shared" ref="CC41:CC45" si="24">COUNTIF($BD41:$CB41,2)</f>
        <v>0</v>
      </c>
      <c r="CD41" s="47" t="e">
        <f t="shared" ref="CD41:CD45" si="25">CC41/COUNTA($BD41:$CB41)</f>
        <v>#DIV/0!</v>
      </c>
      <c r="CE41" s="28">
        <f t="shared" ref="CE41:CE45" si="26">COUNTIF($BD41:$CB41,1)</f>
        <v>0</v>
      </c>
      <c r="CF41" s="47" t="e">
        <f t="shared" ref="CF41:CF45" si="27">CE41/COUNTA($BD41:$CB41)</f>
        <v>#DIV/0!</v>
      </c>
      <c r="CG41" s="28">
        <f t="shared" ref="CG41:CG45" si="28">COUNTIF($BD41:$CB41,0)</f>
        <v>0</v>
      </c>
      <c r="CH41" s="47" t="e">
        <f t="shared" ref="CH41:CH45" si="29">CG41/COUNTA($BD41:$CB41)</f>
        <v>#DIV/0!</v>
      </c>
      <c r="CI41" s="28" t="e">
        <f t="shared" ref="CI41:CI45" si="30">(((CC41*2)+(CE41*1)+(CG41*0)))/COUNTA($BD41:$CB41)</f>
        <v>#DIV/0!</v>
      </c>
      <c r="CJ41" s="28"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customFormat="1" ht="15.75" hidden="1" customHeight="1" x14ac:dyDescent="0.25">
      <c r="A42" s="25">
        <v>36</v>
      </c>
      <c r="B42" s="14">
        <v>72</v>
      </c>
      <c r="C42" s="13" t="s">
        <v>46</v>
      </c>
      <c r="D42" s="9" t="s">
        <v>7</v>
      </c>
      <c r="E42" s="13" t="s">
        <v>47</v>
      </c>
      <c r="F42" s="9" t="s">
        <v>16</v>
      </c>
      <c r="G42" s="13" t="s">
        <v>47</v>
      </c>
      <c r="H42" s="21" t="s">
        <v>464</v>
      </c>
      <c r="I42" s="19" t="s">
        <v>435</v>
      </c>
      <c r="J42" s="12" t="s">
        <v>10</v>
      </c>
      <c r="K42" s="19"/>
      <c r="L42" s="19"/>
      <c r="M42" s="19"/>
      <c r="N42" s="19"/>
      <c r="O42" s="19"/>
      <c r="P42" s="19"/>
      <c r="Q42" s="28" t="s">
        <v>11</v>
      </c>
      <c r="R42" s="28"/>
      <c r="S42" s="19"/>
      <c r="T42" s="19">
        <f t="shared" ref="T42:T73" si="32">COUNTIF(K42:S42,"x")</f>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446</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8">
        <f t="shared" si="24"/>
        <v>0</v>
      </c>
      <c r="CD42" s="47" t="e">
        <f t="shared" si="25"/>
        <v>#DIV/0!</v>
      </c>
      <c r="CE42" s="28">
        <f t="shared" si="26"/>
        <v>0</v>
      </c>
      <c r="CF42" s="47" t="e">
        <f t="shared" si="27"/>
        <v>#DIV/0!</v>
      </c>
      <c r="CG42" s="28">
        <f t="shared" si="28"/>
        <v>0</v>
      </c>
      <c r="CH42" s="47" t="e">
        <f t="shared" si="29"/>
        <v>#DIV/0!</v>
      </c>
      <c r="CI42" s="28" t="e">
        <f t="shared" si="30"/>
        <v>#DIV/0!</v>
      </c>
      <c r="CJ42" s="28" t="e">
        <f t="shared" si="31"/>
        <v>#DIV/0!</v>
      </c>
      <c r="CK42" s="1"/>
      <c r="CL42" s="1"/>
      <c r="CM42" s="1"/>
      <c r="CN42" s="1"/>
      <c r="CO42" s="1"/>
      <c r="CP42" s="1"/>
      <c r="CQ42" s="1"/>
      <c r="CR42" s="1"/>
      <c r="CS42" s="1"/>
      <c r="CT42" s="1"/>
      <c r="CU42" s="1"/>
      <c r="CV42" s="1"/>
      <c r="CW42" s="1"/>
      <c r="CX42" s="1"/>
      <c r="CY42" s="1"/>
      <c r="CZ42" s="1"/>
      <c r="DA42" s="1"/>
      <c r="DB42" s="1"/>
      <c r="DC42" s="1"/>
      <c r="DD42" s="1"/>
    </row>
    <row r="43" spans="1:108" customFormat="1" ht="15.75" hidden="1" customHeight="1" x14ac:dyDescent="0.25">
      <c r="A43" s="25">
        <v>37</v>
      </c>
      <c r="B43" s="54">
        <v>73</v>
      </c>
      <c r="C43" s="13" t="s">
        <v>48</v>
      </c>
      <c r="D43" s="9" t="s">
        <v>9</v>
      </c>
      <c r="E43" s="13" t="s">
        <v>49</v>
      </c>
      <c r="F43" s="9" t="s">
        <v>9</v>
      </c>
      <c r="G43" s="13" t="s">
        <v>48</v>
      </c>
      <c r="H43" s="21" t="s">
        <v>465</v>
      </c>
      <c r="I43" s="19" t="s">
        <v>435</v>
      </c>
      <c r="J43" s="12" t="s">
        <v>10</v>
      </c>
      <c r="K43" s="19"/>
      <c r="L43" s="19"/>
      <c r="M43" s="28" t="s">
        <v>11</v>
      </c>
      <c r="N43" s="19"/>
      <c r="O43" s="19"/>
      <c r="P43" s="19"/>
      <c r="Q43" s="28"/>
      <c r="R43" s="28"/>
      <c r="S43" s="19"/>
      <c r="T43" s="19">
        <f t="shared" si="32"/>
        <v>1</v>
      </c>
      <c r="U43" s="19"/>
      <c r="V43" s="19"/>
      <c r="W43" s="19"/>
      <c r="X43" s="19"/>
      <c r="Y43" s="19"/>
      <c r="Z43" s="19"/>
      <c r="AA43" s="19"/>
      <c r="AB43" s="19"/>
      <c r="AC43" s="19"/>
      <c r="AD43" s="19"/>
      <c r="AE43" s="19" t="s">
        <v>436</v>
      </c>
      <c r="AF43" s="19" t="s">
        <v>438</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8">
        <f t="shared" si="24"/>
        <v>19</v>
      </c>
      <c r="CD43" s="47">
        <f t="shared" si="25"/>
        <v>0.76</v>
      </c>
      <c r="CE43" s="28">
        <f t="shared" si="26"/>
        <v>6</v>
      </c>
      <c r="CF43" s="47">
        <f t="shared" si="27"/>
        <v>0.24</v>
      </c>
      <c r="CG43" s="28">
        <f t="shared" si="28"/>
        <v>0</v>
      </c>
      <c r="CH43" s="47">
        <f t="shared" si="29"/>
        <v>0</v>
      </c>
      <c r="CI43" s="28">
        <f t="shared" si="30"/>
        <v>1.76</v>
      </c>
      <c r="CJ43" s="28"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customFormat="1" ht="15.75" hidden="1" customHeight="1" x14ac:dyDescent="0.25">
      <c r="A44" s="25">
        <v>38</v>
      </c>
      <c r="B44" s="54">
        <v>73</v>
      </c>
      <c r="C44" s="13" t="s">
        <v>50</v>
      </c>
      <c r="D44" s="9" t="s">
        <v>9</v>
      </c>
      <c r="E44" s="13" t="s">
        <v>51</v>
      </c>
      <c r="F44" s="9" t="s">
        <v>9</v>
      </c>
      <c r="G44" s="13" t="s">
        <v>50</v>
      </c>
      <c r="H44" s="13" t="s">
        <v>466</v>
      </c>
      <c r="I44" s="19" t="s">
        <v>424</v>
      </c>
      <c r="J44" s="12" t="s">
        <v>10</v>
      </c>
      <c r="K44" s="19"/>
      <c r="L44" s="19"/>
      <c r="M44" s="19"/>
      <c r="N44" s="19"/>
      <c r="O44" s="28" t="s">
        <v>11</v>
      </c>
      <c r="P44" s="28"/>
      <c r="Q44" s="19"/>
      <c r="R44" s="19"/>
      <c r="S44" s="19"/>
      <c r="T44" s="19">
        <f t="shared" si="32"/>
        <v>1</v>
      </c>
      <c r="U44" s="19"/>
      <c r="V44" s="19"/>
      <c r="W44" s="19"/>
      <c r="X44" s="19"/>
      <c r="Y44" s="19"/>
      <c r="Z44" s="19"/>
      <c r="AA44" s="19"/>
      <c r="AB44" s="19"/>
      <c r="AC44" s="19"/>
      <c r="AD44" s="19"/>
      <c r="AE44" s="19"/>
      <c r="AF44" s="19"/>
      <c r="AG44" s="19"/>
      <c r="AH44" s="19"/>
      <c r="AI44" s="19"/>
      <c r="AJ44" s="19"/>
      <c r="AK44" s="19"/>
      <c r="AL44" s="19"/>
      <c r="AM44" s="19"/>
      <c r="AN44" s="19" t="s">
        <v>438</v>
      </c>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8">
        <f t="shared" si="24"/>
        <v>0</v>
      </c>
      <c r="CD44" s="47" t="e">
        <f t="shared" si="25"/>
        <v>#DIV/0!</v>
      </c>
      <c r="CE44" s="28">
        <f t="shared" si="26"/>
        <v>0</v>
      </c>
      <c r="CF44" s="47" t="e">
        <f t="shared" si="27"/>
        <v>#DIV/0!</v>
      </c>
      <c r="CG44" s="28">
        <f t="shared" si="28"/>
        <v>0</v>
      </c>
      <c r="CH44" s="47" t="e">
        <f t="shared" si="29"/>
        <v>#DIV/0!</v>
      </c>
      <c r="CI44" s="28" t="e">
        <f t="shared" si="30"/>
        <v>#DIV/0!</v>
      </c>
      <c r="CJ44" s="28" t="e">
        <f t="shared" si="31"/>
        <v>#DIV/0!</v>
      </c>
      <c r="CK44" s="1"/>
      <c r="CL44" s="1"/>
      <c r="CM44" s="1"/>
      <c r="CN44" s="1"/>
      <c r="CO44" s="1"/>
      <c r="CP44" s="1"/>
      <c r="CQ44" s="1"/>
      <c r="CR44" s="1"/>
      <c r="CS44" s="1"/>
      <c r="CT44" s="1"/>
      <c r="CU44" s="1"/>
      <c r="CV44" s="1"/>
      <c r="CW44" s="1"/>
      <c r="CX44" s="1"/>
      <c r="CY44" s="1"/>
      <c r="CZ44" s="1"/>
      <c r="DA44" s="1"/>
      <c r="DB44" s="1"/>
      <c r="DC44" s="1"/>
      <c r="DD44" s="1"/>
    </row>
    <row r="45" spans="1:108" customFormat="1" ht="15.75" hidden="1" customHeight="1" x14ac:dyDescent="0.25">
      <c r="A45" s="25">
        <v>39</v>
      </c>
      <c r="B45" s="55">
        <v>80</v>
      </c>
      <c r="C45" s="13" t="s">
        <v>52</v>
      </c>
      <c r="D45" s="9" t="s">
        <v>16</v>
      </c>
      <c r="E45" s="13" t="s">
        <v>53</v>
      </c>
      <c r="F45" s="9" t="s">
        <v>16</v>
      </c>
      <c r="G45" s="13" t="s">
        <v>53</v>
      </c>
      <c r="H45" s="13" t="s">
        <v>467</v>
      </c>
      <c r="I45" s="19" t="s">
        <v>424</v>
      </c>
      <c r="J45" s="12" t="s">
        <v>10</v>
      </c>
      <c r="K45" s="19"/>
      <c r="L45" s="19"/>
      <c r="M45" s="19"/>
      <c r="N45" s="19"/>
      <c r="O45" s="28" t="s">
        <v>11</v>
      </c>
      <c r="P45" s="28"/>
      <c r="Q45" s="28"/>
      <c r="R45" s="19"/>
      <c r="S45" s="19"/>
      <c r="T45" s="19">
        <f t="shared" si="32"/>
        <v>1</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8">
        <f t="shared" si="24"/>
        <v>0</v>
      </c>
      <c r="CD45" s="47" t="e">
        <f t="shared" si="25"/>
        <v>#DIV/0!</v>
      </c>
      <c r="CE45" s="28">
        <f t="shared" si="26"/>
        <v>0</v>
      </c>
      <c r="CF45" s="47" t="e">
        <f t="shared" si="27"/>
        <v>#DIV/0!</v>
      </c>
      <c r="CG45" s="28">
        <f t="shared" si="28"/>
        <v>0</v>
      </c>
      <c r="CH45" s="47" t="e">
        <f t="shared" si="29"/>
        <v>#DIV/0!</v>
      </c>
      <c r="CI45" s="28" t="e">
        <f t="shared" si="30"/>
        <v>#DIV/0!</v>
      </c>
      <c r="CJ45" s="28" t="e">
        <f t="shared" si="31"/>
        <v>#DIV/0!</v>
      </c>
      <c r="CK45" s="1"/>
      <c r="CL45" s="1"/>
      <c r="CM45" s="1"/>
      <c r="CN45" s="1"/>
      <c r="CO45" s="1"/>
      <c r="CP45" s="1"/>
      <c r="CQ45" s="1"/>
      <c r="CR45" s="1"/>
      <c r="CS45" s="1"/>
      <c r="CT45" s="1"/>
      <c r="CU45" s="1"/>
      <c r="CV45" s="1"/>
      <c r="CW45" s="1"/>
      <c r="CX45" s="1"/>
      <c r="CY45" s="1"/>
      <c r="CZ45" s="1"/>
      <c r="DA45" s="1"/>
      <c r="DB45" s="1"/>
      <c r="DC45" s="1"/>
      <c r="DD45" s="1"/>
    </row>
    <row r="46" spans="1:108" customFormat="1" ht="15.75" hidden="1" customHeight="1" x14ac:dyDescent="0.25">
      <c r="A46" s="25">
        <v>40</v>
      </c>
      <c r="B46" s="55">
        <v>80</v>
      </c>
      <c r="C46" s="13" t="s">
        <v>54</v>
      </c>
      <c r="D46" s="9" t="s">
        <v>16</v>
      </c>
      <c r="E46" s="13" t="s">
        <v>55</v>
      </c>
      <c r="F46" s="9" t="s">
        <v>16</v>
      </c>
      <c r="G46" s="13" t="s">
        <v>55</v>
      </c>
      <c r="H46" s="13" t="s">
        <v>468</v>
      </c>
      <c r="I46" s="19" t="s">
        <v>424</v>
      </c>
      <c r="J46" s="12" t="s">
        <v>10</v>
      </c>
      <c r="K46" s="19"/>
      <c r="L46" s="19"/>
      <c r="M46" s="19"/>
      <c r="N46" s="19"/>
      <c r="O46" s="28"/>
      <c r="P46" s="28" t="s">
        <v>11</v>
      </c>
      <c r="Q46" s="28"/>
      <c r="R46" s="19"/>
      <c r="S46" s="19"/>
      <c r="T46" s="19">
        <f t="shared" si="32"/>
        <v>1</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8"/>
      <c r="CD46" s="47"/>
      <c r="CE46" s="28"/>
      <c r="CF46" s="47"/>
      <c r="CG46" s="28"/>
      <c r="CH46" s="47"/>
      <c r="CI46" s="28"/>
      <c r="CJ46" s="28"/>
      <c r="CK46" s="1"/>
      <c r="CL46" s="1"/>
      <c r="CM46" s="1"/>
      <c r="CN46" s="1"/>
      <c r="CO46" s="1"/>
      <c r="CP46" s="1"/>
      <c r="CQ46" s="1"/>
      <c r="CR46" s="1"/>
      <c r="CS46" s="1"/>
      <c r="CT46" s="1"/>
      <c r="CU46" s="1"/>
      <c r="CV46" s="1"/>
      <c r="CW46" s="1"/>
      <c r="CX46" s="1"/>
      <c r="CY46" s="1"/>
      <c r="CZ46" s="1"/>
      <c r="DA46" s="1"/>
      <c r="DB46" s="1"/>
      <c r="DC46" s="1"/>
      <c r="DD46" s="1"/>
    </row>
    <row r="47" spans="1:108" ht="26.25" hidden="1" customHeight="1" x14ac:dyDescent="0.25">
      <c r="A47" s="95">
        <v>41</v>
      </c>
      <c r="B47" s="105">
        <v>90</v>
      </c>
      <c r="C47" s="183" t="s">
        <v>56</v>
      </c>
      <c r="D47" s="181"/>
      <c r="E47" s="175"/>
      <c r="F47" s="106" t="s">
        <v>421</v>
      </c>
      <c r="G47" s="106" t="s">
        <v>421</v>
      </c>
      <c r="H47" s="106" t="s">
        <v>421</v>
      </c>
      <c r="I47" s="106" t="s">
        <v>421</v>
      </c>
      <c r="J47" s="106" t="s">
        <v>421</v>
      </c>
      <c r="K47" s="106" t="s">
        <v>421</v>
      </c>
      <c r="L47" s="7" t="s">
        <v>421</v>
      </c>
      <c r="M47" s="7" t="s">
        <v>421</v>
      </c>
      <c r="N47" s="7" t="s">
        <v>421</v>
      </c>
      <c r="O47" s="7" t="s">
        <v>421</v>
      </c>
      <c r="P47" s="7" t="s">
        <v>421</v>
      </c>
      <c r="Q47" s="7" t="s">
        <v>421</v>
      </c>
      <c r="R47" s="7" t="s">
        <v>421</v>
      </c>
      <c r="S47" s="7" t="s">
        <v>421</v>
      </c>
      <c r="T47" s="19">
        <f t="shared" si="32"/>
        <v>0</v>
      </c>
      <c r="U47" s="106" t="s">
        <v>421</v>
      </c>
      <c r="V47" s="106" t="s">
        <v>421</v>
      </c>
      <c r="W47" s="106" t="s">
        <v>421</v>
      </c>
      <c r="X47" s="106" t="s">
        <v>421</v>
      </c>
      <c r="Y47" s="7" t="s">
        <v>421</v>
      </c>
      <c r="Z47" s="7" t="s">
        <v>421</v>
      </c>
      <c r="AA47" s="7" t="s">
        <v>421</v>
      </c>
      <c r="AB47" s="7" t="s">
        <v>421</v>
      </c>
      <c r="AC47" s="7" t="s">
        <v>421</v>
      </c>
      <c r="AD47" s="7" t="s">
        <v>421</v>
      </c>
      <c r="AE47" s="7" t="s">
        <v>421</v>
      </c>
      <c r="AF47" s="7" t="s">
        <v>421</v>
      </c>
      <c r="AG47" s="7" t="s">
        <v>421</v>
      </c>
      <c r="AH47" s="7" t="s">
        <v>421</v>
      </c>
      <c r="AI47" s="7" t="s">
        <v>421</v>
      </c>
      <c r="AJ47" s="7" t="s">
        <v>421</v>
      </c>
      <c r="AK47" s="7" t="s">
        <v>421</v>
      </c>
      <c r="AL47" s="7" t="s">
        <v>421</v>
      </c>
      <c r="AM47" s="7" t="s">
        <v>421</v>
      </c>
      <c r="AN47" s="7" t="s">
        <v>421</v>
      </c>
      <c r="AO47" s="7" t="s">
        <v>421</v>
      </c>
      <c r="AP47" s="7" t="s">
        <v>421</v>
      </c>
      <c r="AQ47" s="7" t="s">
        <v>421</v>
      </c>
      <c r="AR47" s="7" t="s">
        <v>421</v>
      </c>
      <c r="AS47" s="7" t="s">
        <v>421</v>
      </c>
      <c r="AT47" s="7" t="s">
        <v>421</v>
      </c>
      <c r="AU47" s="7" t="s">
        <v>421</v>
      </c>
      <c r="AV47" s="7" t="s">
        <v>421</v>
      </c>
      <c r="AW47" s="7" t="s">
        <v>421</v>
      </c>
      <c r="AX47" s="7" t="s">
        <v>421</v>
      </c>
      <c r="AY47" s="7" t="s">
        <v>421</v>
      </c>
      <c r="AZ47" s="7" t="s">
        <v>421</v>
      </c>
      <c r="BA47" s="7" t="s">
        <v>421</v>
      </c>
      <c r="BB47" s="7" t="s">
        <v>421</v>
      </c>
      <c r="BC47" s="7" t="s">
        <v>421</v>
      </c>
      <c r="BD47" s="7" t="s">
        <v>421</v>
      </c>
      <c r="BE47" s="7" t="s">
        <v>421</v>
      </c>
      <c r="BF47" s="7" t="s">
        <v>421</v>
      </c>
      <c r="BG47" s="7" t="s">
        <v>421</v>
      </c>
      <c r="BH47" s="7" t="s">
        <v>421</v>
      </c>
      <c r="BI47" s="7" t="s">
        <v>421</v>
      </c>
      <c r="BJ47" s="7" t="s">
        <v>421</v>
      </c>
      <c r="BK47" s="7" t="s">
        <v>421</v>
      </c>
      <c r="BL47" s="7" t="s">
        <v>421</v>
      </c>
      <c r="BM47" s="7" t="s">
        <v>421</v>
      </c>
      <c r="BN47" s="7" t="s">
        <v>421</v>
      </c>
      <c r="BO47" s="7" t="s">
        <v>421</v>
      </c>
      <c r="BP47" s="7" t="s">
        <v>421</v>
      </c>
      <c r="BQ47" s="7" t="s">
        <v>421</v>
      </c>
      <c r="BR47" s="7" t="s">
        <v>421</v>
      </c>
      <c r="BS47" s="7" t="s">
        <v>421</v>
      </c>
      <c r="BT47" s="7" t="s">
        <v>421</v>
      </c>
      <c r="BU47" s="7" t="s">
        <v>421</v>
      </c>
      <c r="BV47" s="7" t="s">
        <v>421</v>
      </c>
      <c r="BW47" s="7" t="s">
        <v>421</v>
      </c>
      <c r="BX47" s="7" t="s">
        <v>421</v>
      </c>
      <c r="BY47" s="7" t="s">
        <v>421</v>
      </c>
      <c r="BZ47" s="7" t="s">
        <v>421</v>
      </c>
      <c r="CA47" s="7" t="s">
        <v>421</v>
      </c>
      <c r="CB47" s="7" t="s">
        <v>421</v>
      </c>
      <c r="CC47" s="7" t="s">
        <v>421</v>
      </c>
      <c r="CD47" s="7" t="s">
        <v>421</v>
      </c>
      <c r="CE47" s="7" t="s">
        <v>421</v>
      </c>
      <c r="CF47" s="7" t="s">
        <v>421</v>
      </c>
      <c r="CG47" s="7" t="s">
        <v>421</v>
      </c>
      <c r="CH47" s="7" t="s">
        <v>421</v>
      </c>
      <c r="CI47" s="7" t="s">
        <v>421</v>
      </c>
      <c r="CJ47" s="7" t="s">
        <v>421</v>
      </c>
      <c r="CK47" s="99"/>
      <c r="CL47" s="99"/>
      <c r="CM47" s="99"/>
      <c r="CN47" s="99"/>
      <c r="CO47" s="99"/>
      <c r="CP47" s="99"/>
      <c r="CQ47" s="99"/>
      <c r="CR47" s="99"/>
      <c r="CS47" s="99"/>
      <c r="CT47" s="99"/>
      <c r="CU47" s="99"/>
      <c r="CV47" s="99"/>
      <c r="CW47" s="99"/>
      <c r="CX47" s="99"/>
      <c r="CY47" s="99"/>
      <c r="CZ47" s="99"/>
      <c r="DA47" s="99"/>
      <c r="DB47" s="99"/>
      <c r="DC47" s="99"/>
      <c r="DD47" s="99"/>
    </row>
    <row r="48" spans="1:108" ht="49.5" hidden="1" customHeight="1" x14ac:dyDescent="0.25">
      <c r="A48" s="95">
        <v>42</v>
      </c>
      <c r="B48" s="95">
        <v>91</v>
      </c>
      <c r="C48" s="108" t="s">
        <v>57</v>
      </c>
      <c r="D48" s="109" t="s">
        <v>9</v>
      </c>
      <c r="E48" s="112" t="s">
        <v>58</v>
      </c>
      <c r="F48" s="109" t="s">
        <v>16</v>
      </c>
      <c r="G48" s="112" t="s">
        <v>58</v>
      </c>
      <c r="H48" s="112" t="s">
        <v>862</v>
      </c>
      <c r="I48" s="95" t="s">
        <v>424</v>
      </c>
      <c r="J48" s="114" t="s">
        <v>10</v>
      </c>
      <c r="K48" s="95" t="s">
        <v>11</v>
      </c>
      <c r="L48" s="25"/>
      <c r="M48" s="19"/>
      <c r="N48" s="19"/>
      <c r="O48" s="19"/>
      <c r="P48" s="19"/>
      <c r="Q48" s="19"/>
      <c r="R48" s="19"/>
      <c r="S48" s="19"/>
      <c r="T48" s="19">
        <f t="shared" si="32"/>
        <v>1</v>
      </c>
      <c r="U48" s="95"/>
      <c r="V48" s="95"/>
      <c r="W48" s="99" t="s">
        <v>446</v>
      </c>
      <c r="X48" s="95" t="s">
        <v>436</v>
      </c>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8">
        <f t="shared" ref="CC48:CC50" si="33">COUNTIF($BD48:$CB48,2)</f>
        <v>20</v>
      </c>
      <c r="CD48" s="47">
        <f t="shared" ref="CD48:CD50" si="34">CC48/COUNTA($BD48:$CB48)</f>
        <v>0.8</v>
      </c>
      <c r="CE48" s="28">
        <f t="shared" ref="CE48:CE50" si="35">COUNTIF($BD48:$CB48,1)</f>
        <v>3</v>
      </c>
      <c r="CF48" s="47">
        <f t="shared" ref="CF48:CF50" si="36">CE48/COUNTA($BD48:$CB48)</f>
        <v>0.12</v>
      </c>
      <c r="CG48" s="28">
        <f t="shared" ref="CG48:CG50" si="37">COUNTIF($BD48:$CB48,0)</f>
        <v>2</v>
      </c>
      <c r="CH48" s="47">
        <f t="shared" ref="CH48:CH50" si="38">CG48/COUNTA($BD48:$CB48)</f>
        <v>0.08</v>
      </c>
      <c r="CI48" s="28">
        <f t="shared" ref="CI48:CI50" si="39">(((CC48*2)+(CE48*1)+(CG48*0)))/COUNTA($BD48:$CB48)</f>
        <v>1.72</v>
      </c>
      <c r="CJ48" s="28" t="str">
        <f t="shared" ref="CJ48:CJ50" si="40">IF(CI48&gt;=1.6,"Đạt mục tiêu",IF(CI48&gt;=1,"Cần cố gắng","Chưa đạt"))</f>
        <v>Đạt mục tiêu</v>
      </c>
      <c r="CK48" s="99"/>
      <c r="CL48" s="99"/>
      <c r="CM48" s="99"/>
      <c r="CN48" s="99"/>
      <c r="CO48" s="99"/>
      <c r="CP48" s="99"/>
      <c r="CQ48" s="99"/>
      <c r="CR48" s="99"/>
      <c r="CS48" s="99"/>
      <c r="CT48" s="99"/>
      <c r="CU48" s="99"/>
      <c r="CV48" s="99"/>
      <c r="CW48" s="99"/>
      <c r="CX48" s="99"/>
      <c r="CY48" s="99"/>
      <c r="CZ48" s="99"/>
      <c r="DA48" s="99"/>
      <c r="DB48" s="99"/>
      <c r="DC48" s="99"/>
      <c r="DD48" s="99"/>
    </row>
    <row r="49" spans="1:108" ht="57.75" hidden="1" customHeight="1" x14ac:dyDescent="0.25">
      <c r="A49" s="95">
        <v>43</v>
      </c>
      <c r="B49" s="95">
        <v>92</v>
      </c>
      <c r="C49" s="108" t="s">
        <v>59</v>
      </c>
      <c r="D49" s="109" t="s">
        <v>16</v>
      </c>
      <c r="E49" s="112" t="s">
        <v>60</v>
      </c>
      <c r="F49" s="109" t="s">
        <v>16</v>
      </c>
      <c r="G49" s="112" t="s">
        <v>60</v>
      </c>
      <c r="H49" s="112" t="s">
        <v>469</v>
      </c>
      <c r="I49" s="95" t="s">
        <v>424</v>
      </c>
      <c r="J49" s="114" t="s">
        <v>10</v>
      </c>
      <c r="K49" s="95" t="s">
        <v>11</v>
      </c>
      <c r="L49" s="25"/>
      <c r="M49" s="19"/>
      <c r="N49" s="19"/>
      <c r="O49" s="19"/>
      <c r="P49" s="19"/>
      <c r="Q49" s="19"/>
      <c r="R49" s="19"/>
      <c r="S49" s="19"/>
      <c r="T49" s="19">
        <f t="shared" si="32"/>
        <v>1</v>
      </c>
      <c r="U49" s="95" t="s">
        <v>436</v>
      </c>
      <c r="V49" s="95" t="s">
        <v>436</v>
      </c>
      <c r="W49" s="95" t="s">
        <v>436</v>
      </c>
      <c r="X49" s="95" t="s">
        <v>436</v>
      </c>
      <c r="Y49" s="19"/>
      <c r="Z49" s="19"/>
      <c r="AA49" s="19"/>
      <c r="AB49" s="19" t="s">
        <v>436</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8">
        <f t="shared" si="33"/>
        <v>20</v>
      </c>
      <c r="CD49" s="47">
        <f t="shared" si="34"/>
        <v>0.8</v>
      </c>
      <c r="CE49" s="28">
        <f t="shared" si="35"/>
        <v>4</v>
      </c>
      <c r="CF49" s="47">
        <f t="shared" si="36"/>
        <v>0.16</v>
      </c>
      <c r="CG49" s="28">
        <f t="shared" si="37"/>
        <v>1</v>
      </c>
      <c r="CH49" s="47">
        <f t="shared" si="38"/>
        <v>0.04</v>
      </c>
      <c r="CI49" s="28">
        <f t="shared" si="39"/>
        <v>1.76</v>
      </c>
      <c r="CJ49" s="28" t="str">
        <f t="shared" si="40"/>
        <v>Đạt mục tiêu</v>
      </c>
      <c r="CK49" s="99"/>
      <c r="CL49" s="99"/>
      <c r="CM49" s="99"/>
      <c r="CN49" s="99"/>
      <c r="CO49" s="99"/>
      <c r="CP49" s="99"/>
      <c r="CQ49" s="99"/>
      <c r="CR49" s="99"/>
      <c r="CS49" s="99"/>
      <c r="CT49" s="99"/>
      <c r="CU49" s="99"/>
      <c r="CV49" s="99"/>
      <c r="CW49" s="99"/>
      <c r="CX49" s="99"/>
      <c r="CY49" s="99"/>
      <c r="CZ49" s="99"/>
      <c r="DA49" s="99"/>
      <c r="DB49" s="99"/>
      <c r="DC49" s="99"/>
      <c r="DD49" s="99"/>
    </row>
    <row r="50" spans="1:108" customFormat="1" ht="15.75" hidden="1" customHeight="1" x14ac:dyDescent="0.25">
      <c r="A50" s="25">
        <v>44</v>
      </c>
      <c r="B50" s="14">
        <v>94</v>
      </c>
      <c r="C50" s="13" t="s">
        <v>61</v>
      </c>
      <c r="D50" s="9" t="s">
        <v>16</v>
      </c>
      <c r="E50" s="13" t="s">
        <v>62</v>
      </c>
      <c r="F50" s="9" t="s">
        <v>16</v>
      </c>
      <c r="G50" s="13" t="s">
        <v>62</v>
      </c>
      <c r="H50" s="13" t="s">
        <v>470</v>
      </c>
      <c r="I50" s="19" t="s">
        <v>435</v>
      </c>
      <c r="J50" s="12" t="s">
        <v>10</v>
      </c>
      <c r="K50" s="19"/>
      <c r="L50" s="28" t="s">
        <v>11</v>
      </c>
      <c r="M50" s="19"/>
      <c r="N50" s="19"/>
      <c r="O50" s="28"/>
      <c r="P50" s="19"/>
      <c r="Q50" s="19"/>
      <c r="R50" s="19"/>
      <c r="S50" s="19"/>
      <c r="T50" s="19">
        <f t="shared" si="32"/>
        <v>1</v>
      </c>
      <c r="U50" s="19"/>
      <c r="V50" s="19"/>
      <c r="W50" s="19"/>
      <c r="X50" s="19"/>
      <c r="Y50" s="19"/>
      <c r="Z50" s="19"/>
      <c r="AA50" s="19" t="s">
        <v>446</v>
      </c>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8">
        <f t="shared" si="33"/>
        <v>19</v>
      </c>
      <c r="CD50" s="47">
        <f t="shared" si="34"/>
        <v>0.76</v>
      </c>
      <c r="CE50" s="28">
        <f t="shared" si="35"/>
        <v>4</v>
      </c>
      <c r="CF50" s="47">
        <f t="shared" si="36"/>
        <v>0.16</v>
      </c>
      <c r="CG50" s="28">
        <f t="shared" si="37"/>
        <v>2</v>
      </c>
      <c r="CH50" s="47">
        <f t="shared" si="38"/>
        <v>0.08</v>
      </c>
      <c r="CI50" s="28">
        <f t="shared" si="39"/>
        <v>1.68</v>
      </c>
      <c r="CJ50" s="28" t="str">
        <f t="shared" si="40"/>
        <v>Đạt mục tiêu</v>
      </c>
      <c r="CK50" s="1"/>
      <c r="CL50" s="1"/>
      <c r="CM50" s="1"/>
      <c r="CN50" s="1"/>
      <c r="CO50" s="1"/>
      <c r="CP50" s="1"/>
      <c r="CQ50" s="1"/>
      <c r="CR50" s="1"/>
      <c r="CS50" s="1"/>
      <c r="CT50" s="1"/>
      <c r="CU50" s="1"/>
      <c r="CV50" s="1"/>
      <c r="CW50" s="1"/>
      <c r="CX50" s="1"/>
      <c r="CY50" s="1"/>
      <c r="CZ50" s="1"/>
      <c r="DA50" s="1"/>
      <c r="DB50" s="1"/>
      <c r="DC50" s="1"/>
      <c r="DD50" s="1"/>
    </row>
    <row r="51" spans="1:108" ht="33.75" hidden="1" customHeight="1" x14ac:dyDescent="0.25">
      <c r="A51" s="95">
        <v>45</v>
      </c>
      <c r="B51" s="105">
        <v>107</v>
      </c>
      <c r="C51" s="183" t="s">
        <v>63</v>
      </c>
      <c r="D51" s="181"/>
      <c r="E51" s="175"/>
      <c r="F51" s="106" t="s">
        <v>421</v>
      </c>
      <c r="G51" s="106" t="s">
        <v>421</v>
      </c>
      <c r="H51" s="106" t="s">
        <v>421</v>
      </c>
      <c r="I51" s="106" t="s">
        <v>421</v>
      </c>
      <c r="J51" s="106" t="s">
        <v>421</v>
      </c>
      <c r="K51" s="106" t="s">
        <v>421</v>
      </c>
      <c r="L51" s="7" t="s">
        <v>421</v>
      </c>
      <c r="M51" s="7" t="s">
        <v>421</v>
      </c>
      <c r="N51" s="7" t="s">
        <v>421</v>
      </c>
      <c r="O51" s="7" t="s">
        <v>421</v>
      </c>
      <c r="P51" s="7" t="s">
        <v>421</v>
      </c>
      <c r="Q51" s="7" t="s">
        <v>421</v>
      </c>
      <c r="R51" s="7" t="s">
        <v>421</v>
      </c>
      <c r="S51" s="7" t="s">
        <v>421</v>
      </c>
      <c r="T51" s="19">
        <f t="shared" si="32"/>
        <v>0</v>
      </c>
      <c r="U51" s="106" t="s">
        <v>421</v>
      </c>
      <c r="V51" s="106" t="s">
        <v>421</v>
      </c>
      <c r="W51" s="106" t="s">
        <v>421</v>
      </c>
      <c r="X51" s="106" t="s">
        <v>421</v>
      </c>
      <c r="Y51" s="7" t="s">
        <v>421</v>
      </c>
      <c r="Z51" s="7" t="s">
        <v>421</v>
      </c>
      <c r="AA51" s="7" t="s">
        <v>421</v>
      </c>
      <c r="AB51" s="7" t="s">
        <v>421</v>
      </c>
      <c r="AC51" s="7" t="s">
        <v>421</v>
      </c>
      <c r="AD51" s="7" t="s">
        <v>421</v>
      </c>
      <c r="AE51" s="7" t="s">
        <v>421</v>
      </c>
      <c r="AF51" s="7" t="s">
        <v>421</v>
      </c>
      <c r="AG51" s="7" t="s">
        <v>421</v>
      </c>
      <c r="AH51" s="7" t="s">
        <v>421</v>
      </c>
      <c r="AI51" s="7" t="s">
        <v>421</v>
      </c>
      <c r="AJ51" s="7" t="s">
        <v>421</v>
      </c>
      <c r="AK51" s="7" t="s">
        <v>421</v>
      </c>
      <c r="AL51" s="7" t="s">
        <v>421</v>
      </c>
      <c r="AM51" s="7" t="s">
        <v>421</v>
      </c>
      <c r="AN51" s="7" t="s">
        <v>421</v>
      </c>
      <c r="AO51" s="7" t="s">
        <v>421</v>
      </c>
      <c r="AP51" s="7" t="s">
        <v>421</v>
      </c>
      <c r="AQ51" s="7" t="s">
        <v>421</v>
      </c>
      <c r="AR51" s="7" t="s">
        <v>421</v>
      </c>
      <c r="AS51" s="7" t="s">
        <v>421</v>
      </c>
      <c r="AT51" s="7" t="s">
        <v>421</v>
      </c>
      <c r="AU51" s="7" t="s">
        <v>421</v>
      </c>
      <c r="AV51" s="7" t="s">
        <v>421</v>
      </c>
      <c r="AW51" s="7" t="s">
        <v>421</v>
      </c>
      <c r="AX51" s="7" t="s">
        <v>421</v>
      </c>
      <c r="AY51" s="7" t="s">
        <v>421</v>
      </c>
      <c r="AZ51" s="7" t="s">
        <v>421</v>
      </c>
      <c r="BA51" s="7" t="s">
        <v>421</v>
      </c>
      <c r="BB51" s="7" t="s">
        <v>421</v>
      </c>
      <c r="BC51" s="7" t="s">
        <v>421</v>
      </c>
      <c r="BD51" s="7" t="s">
        <v>421</v>
      </c>
      <c r="BE51" s="7" t="s">
        <v>421</v>
      </c>
      <c r="BF51" s="7" t="s">
        <v>421</v>
      </c>
      <c r="BG51" s="7" t="s">
        <v>421</v>
      </c>
      <c r="BH51" s="7" t="s">
        <v>421</v>
      </c>
      <c r="BI51" s="7" t="s">
        <v>421</v>
      </c>
      <c r="BJ51" s="7" t="s">
        <v>421</v>
      </c>
      <c r="BK51" s="7" t="s">
        <v>421</v>
      </c>
      <c r="BL51" s="7" t="s">
        <v>421</v>
      </c>
      <c r="BM51" s="7" t="s">
        <v>421</v>
      </c>
      <c r="BN51" s="7" t="s">
        <v>421</v>
      </c>
      <c r="BO51" s="7" t="s">
        <v>421</v>
      </c>
      <c r="BP51" s="7" t="s">
        <v>421</v>
      </c>
      <c r="BQ51" s="7" t="s">
        <v>421</v>
      </c>
      <c r="BR51" s="7" t="s">
        <v>421</v>
      </c>
      <c r="BS51" s="7" t="s">
        <v>421</v>
      </c>
      <c r="BT51" s="7" t="s">
        <v>421</v>
      </c>
      <c r="BU51" s="7" t="s">
        <v>421</v>
      </c>
      <c r="BV51" s="7" t="s">
        <v>421</v>
      </c>
      <c r="BW51" s="7" t="s">
        <v>421</v>
      </c>
      <c r="BX51" s="7" t="s">
        <v>421</v>
      </c>
      <c r="BY51" s="7" t="s">
        <v>421</v>
      </c>
      <c r="BZ51" s="7" t="s">
        <v>421</v>
      </c>
      <c r="CA51" s="7" t="s">
        <v>421</v>
      </c>
      <c r="CB51" s="7" t="s">
        <v>421</v>
      </c>
      <c r="CC51" s="7" t="s">
        <v>421</v>
      </c>
      <c r="CD51" s="7" t="s">
        <v>421</v>
      </c>
      <c r="CE51" s="7" t="s">
        <v>421</v>
      </c>
      <c r="CF51" s="7" t="s">
        <v>421</v>
      </c>
      <c r="CG51" s="7" t="s">
        <v>421</v>
      </c>
      <c r="CH51" s="7" t="s">
        <v>421</v>
      </c>
      <c r="CI51" s="7" t="s">
        <v>421</v>
      </c>
      <c r="CJ51" s="7" t="s">
        <v>421</v>
      </c>
      <c r="CK51" s="99"/>
      <c r="CL51" s="99"/>
      <c r="CM51" s="99"/>
      <c r="CN51" s="99"/>
      <c r="CO51" s="99"/>
      <c r="CP51" s="99"/>
      <c r="CQ51" s="99"/>
      <c r="CR51" s="99"/>
      <c r="CS51" s="99"/>
      <c r="CT51" s="99"/>
      <c r="CU51" s="99"/>
      <c r="CV51" s="99"/>
      <c r="CW51" s="99"/>
      <c r="CX51" s="99"/>
      <c r="CY51" s="99"/>
      <c r="CZ51" s="99"/>
      <c r="DA51" s="99"/>
      <c r="DB51" s="99"/>
      <c r="DC51" s="99"/>
      <c r="DD51" s="99"/>
    </row>
    <row r="52" spans="1:108" customFormat="1" ht="15.75" hidden="1" customHeight="1" x14ac:dyDescent="0.25">
      <c r="A52" s="25">
        <v>46</v>
      </c>
      <c r="B52" s="14">
        <v>108</v>
      </c>
      <c r="C52" s="13" t="s">
        <v>64</v>
      </c>
      <c r="D52" s="9" t="s">
        <v>7</v>
      </c>
      <c r="E52" s="13" t="s">
        <v>65</v>
      </c>
      <c r="F52" s="9" t="s">
        <v>16</v>
      </c>
      <c r="G52" s="13" t="s">
        <v>65</v>
      </c>
      <c r="H52" s="13" t="s">
        <v>471</v>
      </c>
      <c r="I52" s="19" t="s">
        <v>424</v>
      </c>
      <c r="J52" s="12" t="s">
        <v>10</v>
      </c>
      <c r="K52" s="19"/>
      <c r="L52" s="19" t="s">
        <v>11</v>
      </c>
      <c r="M52" s="19"/>
      <c r="N52" s="19"/>
      <c r="O52" s="19"/>
      <c r="P52" s="19"/>
      <c r="Q52" s="19"/>
      <c r="R52" s="19"/>
      <c r="S52" s="19"/>
      <c r="T52" s="19">
        <f t="shared" si="32"/>
        <v>1</v>
      </c>
      <c r="U52" s="19"/>
      <c r="V52" s="19"/>
      <c r="W52" s="19"/>
      <c r="X52" s="19"/>
      <c r="Y52" s="19" t="s">
        <v>439</v>
      </c>
      <c r="Z52" s="19" t="s">
        <v>436</v>
      </c>
      <c r="AA52" s="19" t="s">
        <v>439</v>
      </c>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8">
        <f t="shared" ref="CC52:CC53" si="41">COUNTIF($BD52:$CB52,2)</f>
        <v>19</v>
      </c>
      <c r="CD52" s="47">
        <f t="shared" ref="CD52:CD53" si="42">CC52/COUNTA($BD52:$CB52)</f>
        <v>0.76</v>
      </c>
      <c r="CE52" s="28">
        <f t="shared" ref="CE52:CE53" si="43">COUNTIF($BD52:$CB52,1)</f>
        <v>6</v>
      </c>
      <c r="CF52" s="47">
        <f t="shared" ref="CF52:CF53" si="44">CE52/COUNTA($BD52:$CB52)</f>
        <v>0.24</v>
      </c>
      <c r="CG52" s="28">
        <f t="shared" ref="CG52:CG53" si="45">COUNTIF($BD52:$CB52,0)</f>
        <v>0</v>
      </c>
      <c r="CH52" s="47">
        <f t="shared" ref="CH52:CH53" si="46">CG52/COUNTA($BD52:$CB52)</f>
        <v>0</v>
      </c>
      <c r="CI52" s="28">
        <f t="shared" ref="CI52:CI53" si="47">(((CC52*2)+(CE52*1)+(CG52*0)))/COUNTA($BD52:$CB52)</f>
        <v>1.76</v>
      </c>
      <c r="CJ52" s="28" t="str">
        <f t="shared" ref="CJ52:CJ53" si="48">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customFormat="1" ht="15.75" hidden="1" customHeight="1" x14ac:dyDescent="0.25">
      <c r="A53" s="25">
        <v>47</v>
      </c>
      <c r="B53" s="55">
        <v>111</v>
      </c>
      <c r="C53" s="13" t="s">
        <v>66</v>
      </c>
      <c r="D53" s="9" t="s">
        <v>7</v>
      </c>
      <c r="E53" s="13" t="s">
        <v>472</v>
      </c>
      <c r="F53" s="9" t="s">
        <v>16</v>
      </c>
      <c r="G53" s="13" t="s">
        <v>473</v>
      </c>
      <c r="H53" s="2" t="s">
        <v>474</v>
      </c>
      <c r="I53" s="19" t="s">
        <v>435</v>
      </c>
      <c r="J53" s="12" t="s">
        <v>10</v>
      </c>
      <c r="K53" s="19"/>
      <c r="L53" s="25" t="s">
        <v>11</v>
      </c>
      <c r="M53" s="19"/>
      <c r="N53" s="19"/>
      <c r="O53" s="19"/>
      <c r="P53" s="19"/>
      <c r="Q53" s="19"/>
      <c r="R53" s="19"/>
      <c r="S53" s="19"/>
      <c r="T53" s="19">
        <f t="shared" si="32"/>
        <v>1</v>
      </c>
      <c r="U53" s="19"/>
      <c r="V53" s="19"/>
      <c r="W53" s="19"/>
      <c r="X53" s="19"/>
      <c r="Y53" s="19"/>
      <c r="Z53" s="19"/>
      <c r="AA53" s="19"/>
      <c r="AB53" s="19" t="s">
        <v>475</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5">
        <f t="shared" si="41"/>
        <v>18</v>
      </c>
      <c r="CD53" s="56">
        <f t="shared" si="42"/>
        <v>0.72</v>
      </c>
      <c r="CE53" s="25">
        <f t="shared" si="43"/>
        <v>7</v>
      </c>
      <c r="CF53" s="56">
        <f t="shared" si="44"/>
        <v>0.28000000000000003</v>
      </c>
      <c r="CG53" s="25">
        <f t="shared" si="45"/>
        <v>0</v>
      </c>
      <c r="CH53" s="56">
        <f t="shared" si="46"/>
        <v>0</v>
      </c>
      <c r="CI53" s="25">
        <f t="shared" si="47"/>
        <v>1.72</v>
      </c>
      <c r="CJ53" s="25" t="str">
        <f t="shared" si="48"/>
        <v>Đạt mục tiêu</v>
      </c>
      <c r="CK53" s="1"/>
      <c r="CL53" s="1"/>
      <c r="CM53" s="1"/>
      <c r="CN53" s="1"/>
      <c r="CO53" s="1"/>
      <c r="CP53" s="1"/>
      <c r="CQ53" s="1"/>
      <c r="CR53" s="1"/>
      <c r="CS53" s="1"/>
      <c r="CT53" s="1"/>
      <c r="CU53" s="1"/>
      <c r="CV53" s="1"/>
      <c r="CW53" s="1"/>
      <c r="CX53" s="1"/>
      <c r="CY53" s="1"/>
      <c r="CZ53" s="1"/>
      <c r="DA53" s="1"/>
      <c r="DB53" s="1"/>
      <c r="DC53" s="1"/>
      <c r="DD53" s="1"/>
    </row>
    <row r="54" spans="1:108" customFormat="1" ht="36.75" hidden="1" customHeight="1" x14ac:dyDescent="0.25">
      <c r="A54" s="25">
        <v>48</v>
      </c>
      <c r="B54" s="55">
        <v>111</v>
      </c>
      <c r="C54" s="13" t="s">
        <v>66</v>
      </c>
      <c r="D54" s="9" t="s">
        <v>7</v>
      </c>
      <c r="E54" s="13" t="s">
        <v>472</v>
      </c>
      <c r="F54" s="9" t="s">
        <v>16</v>
      </c>
      <c r="G54" s="13" t="s">
        <v>472</v>
      </c>
      <c r="H54" s="21" t="s">
        <v>476</v>
      </c>
      <c r="I54" s="19" t="s">
        <v>435</v>
      </c>
      <c r="J54" s="12" t="s">
        <v>10</v>
      </c>
      <c r="K54" s="28"/>
      <c r="L54" s="19"/>
      <c r="M54" s="19"/>
      <c r="N54" s="19"/>
      <c r="O54" s="28"/>
      <c r="P54" s="25"/>
      <c r="Q54" s="19"/>
      <c r="R54" s="19" t="s">
        <v>11</v>
      </c>
      <c r="S54" s="19"/>
      <c r="T54" s="19">
        <f t="shared" si="32"/>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customFormat="1" ht="33" hidden="1" customHeight="1" x14ac:dyDescent="0.25">
      <c r="A55" s="25">
        <v>49</v>
      </c>
      <c r="B55" s="14">
        <v>114</v>
      </c>
      <c r="C55" s="13" t="s">
        <v>67</v>
      </c>
      <c r="D55" s="9" t="s">
        <v>7</v>
      </c>
      <c r="E55" s="13" t="s">
        <v>68</v>
      </c>
      <c r="F55" s="9" t="s">
        <v>7</v>
      </c>
      <c r="G55" s="13" t="s">
        <v>68</v>
      </c>
      <c r="H55" s="13" t="s">
        <v>477</v>
      </c>
      <c r="I55" s="19" t="s">
        <v>435</v>
      </c>
      <c r="J55" s="12" t="s">
        <v>10</v>
      </c>
      <c r="K55" s="19"/>
      <c r="L55" s="19"/>
      <c r="M55" s="19"/>
      <c r="N55" s="19"/>
      <c r="O55" s="19"/>
      <c r="P55" s="19"/>
      <c r="Q55" s="19" t="s">
        <v>11</v>
      </c>
      <c r="R55" s="19"/>
      <c r="S55" s="19"/>
      <c r="T55" s="19">
        <f t="shared" si="32"/>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439</v>
      </c>
      <c r="AT55" s="19" t="s">
        <v>478</v>
      </c>
      <c r="AU55" s="19" t="s">
        <v>439</v>
      </c>
      <c r="AV55" s="19" t="s">
        <v>478</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8"/>
      <c r="CD55" s="47"/>
      <c r="CE55" s="28"/>
      <c r="CF55" s="47"/>
      <c r="CG55" s="28"/>
      <c r="CH55" s="47"/>
      <c r="CI55" s="28"/>
      <c r="CJ55" s="28"/>
      <c r="CK55" s="1"/>
      <c r="CL55" s="1"/>
      <c r="CM55" s="1"/>
      <c r="CN55" s="1"/>
      <c r="CO55" s="1"/>
      <c r="CP55" s="1"/>
      <c r="CQ55" s="1"/>
      <c r="CR55" s="1"/>
      <c r="CS55" s="1"/>
      <c r="CT55" s="1"/>
      <c r="CU55" s="1"/>
      <c r="CV55" s="1"/>
      <c r="CW55" s="1"/>
      <c r="CX55" s="1"/>
      <c r="CY55" s="1"/>
      <c r="CZ55" s="1"/>
      <c r="DA55" s="1"/>
      <c r="DB55" s="1"/>
      <c r="DC55" s="1"/>
      <c r="DD55" s="1"/>
    </row>
    <row r="56" spans="1:108" customFormat="1" ht="15.75" hidden="1" customHeight="1" x14ac:dyDescent="0.25">
      <c r="A56" s="25">
        <v>50</v>
      </c>
      <c r="B56" s="14">
        <v>118</v>
      </c>
      <c r="C56" s="13" t="s">
        <v>69</v>
      </c>
      <c r="D56" s="9" t="s">
        <v>7</v>
      </c>
      <c r="E56" s="13" t="s">
        <v>70</v>
      </c>
      <c r="F56" s="9" t="s">
        <v>7</v>
      </c>
      <c r="G56" s="13" t="s">
        <v>70</v>
      </c>
      <c r="H56" s="21" t="s">
        <v>479</v>
      </c>
      <c r="I56" s="19" t="s">
        <v>435</v>
      </c>
      <c r="J56" s="12" t="s">
        <v>10</v>
      </c>
      <c r="K56" s="19"/>
      <c r="L56" s="19"/>
      <c r="M56" s="19"/>
      <c r="N56" s="28" t="s">
        <v>11</v>
      </c>
      <c r="O56" s="19"/>
      <c r="P56" s="19"/>
      <c r="Q56" s="19"/>
      <c r="R56" s="19"/>
      <c r="S56" s="25"/>
      <c r="T56" s="19">
        <f t="shared" si="32"/>
        <v>1</v>
      </c>
      <c r="U56" s="19"/>
      <c r="V56" s="19"/>
      <c r="W56" s="19"/>
      <c r="X56" s="19"/>
      <c r="Y56" s="19"/>
      <c r="Z56" s="19"/>
      <c r="AA56" s="19"/>
      <c r="AB56" s="19"/>
      <c r="AC56" s="19"/>
      <c r="AD56" s="19"/>
      <c r="AE56" s="19"/>
      <c r="AF56" s="19"/>
      <c r="AG56" s="19"/>
      <c r="AH56" s="19"/>
      <c r="AI56" s="19"/>
      <c r="AJ56" s="19" t="s">
        <v>475</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8"/>
      <c r="CD56" s="47"/>
      <c r="CE56" s="28"/>
      <c r="CF56" s="47"/>
      <c r="CG56" s="28"/>
      <c r="CH56" s="47"/>
      <c r="CI56" s="28"/>
      <c r="CJ56" s="28"/>
      <c r="CK56" s="1"/>
      <c r="CL56" s="1"/>
      <c r="CM56" s="1"/>
      <c r="CN56" s="1"/>
      <c r="CO56" s="1"/>
      <c r="CP56" s="1"/>
      <c r="CQ56" s="1"/>
      <c r="CR56" s="1"/>
      <c r="CS56" s="1"/>
      <c r="CT56" s="1"/>
      <c r="CU56" s="1"/>
      <c r="CV56" s="1"/>
      <c r="CW56" s="1"/>
      <c r="CX56" s="1"/>
      <c r="CY56" s="1"/>
      <c r="CZ56" s="1"/>
      <c r="DA56" s="1"/>
      <c r="DB56" s="1"/>
      <c r="DC56" s="1"/>
      <c r="DD56" s="1"/>
    </row>
    <row r="57" spans="1:108" customFormat="1" ht="15.75" hidden="1" customHeight="1" x14ac:dyDescent="0.25">
      <c r="A57" s="25">
        <v>51</v>
      </c>
      <c r="B57" s="14">
        <v>121</v>
      </c>
      <c r="C57" s="13" t="s">
        <v>71</v>
      </c>
      <c r="D57" s="9" t="s">
        <v>7</v>
      </c>
      <c r="E57" s="13" t="s">
        <v>72</v>
      </c>
      <c r="F57" s="9" t="s">
        <v>16</v>
      </c>
      <c r="G57" s="13" t="s">
        <v>72</v>
      </c>
      <c r="H57" s="21" t="s">
        <v>480</v>
      </c>
      <c r="I57" s="19" t="s">
        <v>435</v>
      </c>
      <c r="J57" s="12" t="s">
        <v>10</v>
      </c>
      <c r="K57" s="19"/>
      <c r="L57" s="19"/>
      <c r="M57" s="19"/>
      <c r="N57" s="28" t="s">
        <v>11</v>
      </c>
      <c r="O57" s="19"/>
      <c r="P57" s="19"/>
      <c r="Q57" s="19"/>
      <c r="R57" s="19"/>
      <c r="S57" s="19"/>
      <c r="T57" s="19">
        <f t="shared" si="32"/>
        <v>1</v>
      </c>
      <c r="U57" s="19"/>
      <c r="V57" s="19"/>
      <c r="W57" s="19"/>
      <c r="X57" s="19"/>
      <c r="Y57" s="19"/>
      <c r="Z57" s="19"/>
      <c r="AA57" s="19"/>
      <c r="AB57" s="19"/>
      <c r="AC57" s="19"/>
      <c r="AD57" s="19"/>
      <c r="AE57" s="19"/>
      <c r="AF57" s="19"/>
      <c r="AG57" s="19" t="s">
        <v>475</v>
      </c>
      <c r="AH57" s="19" t="s">
        <v>439</v>
      </c>
      <c r="AI57" s="19" t="s">
        <v>439</v>
      </c>
      <c r="AJ57" s="19" t="s">
        <v>439</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8">
        <f t="shared" ref="CC57:CC61" si="49">COUNTIF($BD57:$CB57,2)</f>
        <v>21</v>
      </c>
      <c r="CD57" s="47">
        <f t="shared" ref="CD57:CD61" si="50">CC57/COUNTA($BD57:$CB57)</f>
        <v>0.84</v>
      </c>
      <c r="CE57" s="28">
        <f t="shared" ref="CE57:CE61" si="51">COUNTIF($BD57:$CB57,1)</f>
        <v>4</v>
      </c>
      <c r="CF57" s="47">
        <f t="shared" ref="CF57:CF61" si="52">CE57/COUNTA($BD57:$CB57)</f>
        <v>0.16</v>
      </c>
      <c r="CG57" s="28">
        <f t="shared" ref="CG57:CG61" si="53">COUNTIF($BD57:$CB57,0)</f>
        <v>0</v>
      </c>
      <c r="CH57" s="47">
        <f t="shared" ref="CH57:CH61" si="54">CG57/COUNTA($BD57:$CB57)</f>
        <v>0</v>
      </c>
      <c r="CI57" s="28">
        <f t="shared" ref="CI57:CI61" si="55">(((CC57*2)+(CE57*1)+(CG57*0)))/COUNTA($BD57:$CB57)</f>
        <v>1.84</v>
      </c>
      <c r="CJ57" s="28" t="str">
        <f t="shared" ref="CJ57:CJ61" si="56">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customFormat="1" ht="27.75" hidden="1" customHeight="1" x14ac:dyDescent="0.25">
      <c r="A58" s="25">
        <v>52</v>
      </c>
      <c r="B58" s="14">
        <v>124</v>
      </c>
      <c r="C58" s="13" t="s">
        <v>73</v>
      </c>
      <c r="D58" s="9" t="s">
        <v>7</v>
      </c>
      <c r="E58" s="13" t="s">
        <v>74</v>
      </c>
      <c r="F58" s="9" t="s">
        <v>16</v>
      </c>
      <c r="G58" s="13" t="s">
        <v>74</v>
      </c>
      <c r="H58" s="21" t="s">
        <v>481</v>
      </c>
      <c r="I58" s="19" t="s">
        <v>435</v>
      </c>
      <c r="J58" s="12" t="s">
        <v>10</v>
      </c>
      <c r="K58" s="19"/>
      <c r="L58" s="19"/>
      <c r="M58" s="28" t="s">
        <v>11</v>
      </c>
      <c r="N58" s="19"/>
      <c r="O58" s="19"/>
      <c r="P58" s="19"/>
      <c r="Q58" s="19"/>
      <c r="R58" s="19"/>
      <c r="S58" s="19"/>
      <c r="T58" s="19">
        <f t="shared" si="32"/>
        <v>1</v>
      </c>
      <c r="U58" s="19"/>
      <c r="V58" s="19"/>
      <c r="W58" s="19"/>
      <c r="X58" s="19"/>
      <c r="Y58" s="19"/>
      <c r="Z58" s="19"/>
      <c r="AA58" s="19"/>
      <c r="AB58" s="19"/>
      <c r="AC58" s="19"/>
      <c r="AD58" s="19"/>
      <c r="AE58" s="19" t="s">
        <v>438</v>
      </c>
      <c r="AF58" s="19" t="s">
        <v>439</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8">
        <f t="shared" si="49"/>
        <v>18</v>
      </c>
      <c r="CD58" s="47">
        <f t="shared" si="50"/>
        <v>0.72</v>
      </c>
      <c r="CE58" s="28">
        <f t="shared" si="51"/>
        <v>6</v>
      </c>
      <c r="CF58" s="47">
        <f t="shared" si="52"/>
        <v>0.24</v>
      </c>
      <c r="CG58" s="28">
        <f t="shared" si="53"/>
        <v>1</v>
      </c>
      <c r="CH58" s="47">
        <f t="shared" si="54"/>
        <v>0.04</v>
      </c>
      <c r="CI58" s="28">
        <f t="shared" si="55"/>
        <v>1.68</v>
      </c>
      <c r="CJ58" s="28" t="str">
        <f t="shared" si="56"/>
        <v>Đạt mục tiêu</v>
      </c>
      <c r="CK58" s="1"/>
      <c r="CL58" s="1"/>
      <c r="CM58" s="1"/>
      <c r="CN58" s="1"/>
      <c r="CO58" s="1"/>
      <c r="CP58" s="1"/>
      <c r="CQ58" s="1"/>
      <c r="CR58" s="1"/>
      <c r="CS58" s="1"/>
      <c r="CT58" s="1"/>
      <c r="CU58" s="1"/>
      <c r="CV58" s="1"/>
      <c r="CW58" s="1"/>
      <c r="CX58" s="1"/>
      <c r="CY58" s="1"/>
      <c r="CZ58" s="1"/>
      <c r="DA58" s="1"/>
      <c r="DB58" s="1"/>
      <c r="DC58" s="1"/>
      <c r="DD58" s="1"/>
    </row>
    <row r="59" spans="1:108" customFormat="1" ht="15.75" hidden="1" customHeight="1" x14ac:dyDescent="0.25">
      <c r="A59" s="25">
        <v>53</v>
      </c>
      <c r="B59" s="14">
        <v>128</v>
      </c>
      <c r="C59" s="13" t="s">
        <v>75</v>
      </c>
      <c r="D59" s="9" t="s">
        <v>16</v>
      </c>
      <c r="E59" s="13" t="s">
        <v>76</v>
      </c>
      <c r="F59" s="9" t="s">
        <v>16</v>
      </c>
      <c r="G59" s="13" t="s">
        <v>76</v>
      </c>
      <c r="H59" s="13" t="s">
        <v>482</v>
      </c>
      <c r="I59" s="19" t="s">
        <v>435</v>
      </c>
      <c r="J59" s="12" t="s">
        <v>10</v>
      </c>
      <c r="K59" s="19"/>
      <c r="L59" s="19"/>
      <c r="M59" s="19"/>
      <c r="N59" s="19"/>
      <c r="O59" s="19"/>
      <c r="P59" s="19"/>
      <c r="Q59" s="19"/>
      <c r="R59" s="19"/>
      <c r="S59" s="19" t="s">
        <v>11</v>
      </c>
      <c r="T59" s="19">
        <f t="shared" si="32"/>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439</v>
      </c>
      <c r="BB59" s="19" t="s">
        <v>439</v>
      </c>
      <c r="BC59" s="19" t="s">
        <v>439</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8">
        <f t="shared" si="49"/>
        <v>20</v>
      </c>
      <c r="CD59" s="47">
        <f t="shared" si="50"/>
        <v>0.8</v>
      </c>
      <c r="CE59" s="28">
        <f t="shared" si="51"/>
        <v>5</v>
      </c>
      <c r="CF59" s="47">
        <f t="shared" si="52"/>
        <v>0.2</v>
      </c>
      <c r="CG59" s="28">
        <f t="shared" si="53"/>
        <v>0</v>
      </c>
      <c r="CH59" s="47">
        <f t="shared" si="54"/>
        <v>0</v>
      </c>
      <c r="CI59" s="28">
        <f t="shared" si="55"/>
        <v>1.8</v>
      </c>
      <c r="CJ59" s="28" t="str">
        <f t="shared" si="56"/>
        <v>Đạt mục tiêu</v>
      </c>
      <c r="CK59" s="1"/>
      <c r="CL59" s="1"/>
      <c r="CM59" s="1"/>
      <c r="CN59" s="1"/>
      <c r="CO59" s="1"/>
      <c r="CP59" s="1"/>
      <c r="CQ59" s="1"/>
      <c r="CR59" s="1"/>
      <c r="CS59" s="1"/>
      <c r="CT59" s="1"/>
      <c r="CU59" s="1"/>
      <c r="CV59" s="1"/>
      <c r="CW59" s="1"/>
      <c r="CX59" s="1"/>
      <c r="CY59" s="1"/>
      <c r="CZ59" s="1"/>
      <c r="DA59" s="1"/>
      <c r="DB59" s="1"/>
      <c r="DC59" s="1"/>
      <c r="DD59" s="1"/>
    </row>
    <row r="60" spans="1:108" customFormat="1" ht="25.5" hidden="1" customHeight="1" x14ac:dyDescent="0.25">
      <c r="A60" s="25">
        <v>54</v>
      </c>
      <c r="B60" s="14">
        <v>129</v>
      </c>
      <c r="C60" s="13" t="s">
        <v>77</v>
      </c>
      <c r="D60" s="9" t="s">
        <v>16</v>
      </c>
      <c r="E60" s="13" t="s">
        <v>78</v>
      </c>
      <c r="F60" s="9" t="s">
        <v>16</v>
      </c>
      <c r="G60" s="13" t="s">
        <v>78</v>
      </c>
      <c r="H60" s="21" t="s">
        <v>483</v>
      </c>
      <c r="I60" s="19" t="s">
        <v>435</v>
      </c>
      <c r="J60" s="12" t="s">
        <v>10</v>
      </c>
      <c r="K60" s="19"/>
      <c r="L60" s="19"/>
      <c r="M60" s="19"/>
      <c r="N60" s="19"/>
      <c r="O60" s="25" t="s">
        <v>11</v>
      </c>
      <c r="P60" s="25"/>
      <c r="Q60" s="19"/>
      <c r="R60" s="19"/>
      <c r="S60" s="19"/>
      <c r="T60" s="19">
        <f t="shared" si="32"/>
        <v>1</v>
      </c>
      <c r="U60" s="19"/>
      <c r="V60" s="19"/>
      <c r="W60" s="19"/>
      <c r="X60" s="19"/>
      <c r="Y60" s="19"/>
      <c r="Z60" s="19"/>
      <c r="AA60" s="19"/>
      <c r="AB60" s="19"/>
      <c r="AC60" s="19"/>
      <c r="AD60" s="19"/>
      <c r="AE60" s="19"/>
      <c r="AF60" s="19"/>
      <c r="AG60" s="19"/>
      <c r="AH60" s="19"/>
      <c r="AI60" s="19"/>
      <c r="AJ60" s="19"/>
      <c r="AK60" s="19"/>
      <c r="AL60" s="19"/>
      <c r="AM60" s="19"/>
      <c r="AN60" s="19"/>
      <c r="AO60" s="19" t="s">
        <v>478</v>
      </c>
      <c r="AP60" s="19"/>
      <c r="AQ60" s="19" t="s">
        <v>439</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8">
        <f t="shared" si="49"/>
        <v>0</v>
      </c>
      <c r="CD60" s="47" t="e">
        <f t="shared" si="50"/>
        <v>#DIV/0!</v>
      </c>
      <c r="CE60" s="28">
        <f t="shared" si="51"/>
        <v>0</v>
      </c>
      <c r="CF60" s="47" t="e">
        <f t="shared" si="52"/>
        <v>#DIV/0!</v>
      </c>
      <c r="CG60" s="28">
        <f t="shared" si="53"/>
        <v>0</v>
      </c>
      <c r="CH60" s="47" t="e">
        <f t="shared" si="54"/>
        <v>#DIV/0!</v>
      </c>
      <c r="CI60" s="28" t="e">
        <f t="shared" si="55"/>
        <v>#DIV/0!</v>
      </c>
      <c r="CJ60" s="28" t="e">
        <f t="shared" si="56"/>
        <v>#DIV/0!</v>
      </c>
      <c r="CK60" s="1"/>
      <c r="CL60" s="1"/>
      <c r="CM60" s="1"/>
      <c r="CN60" s="1"/>
      <c r="CO60" s="1"/>
      <c r="CP60" s="1"/>
      <c r="CQ60" s="1"/>
      <c r="CR60" s="1"/>
      <c r="CS60" s="1"/>
      <c r="CT60" s="1"/>
      <c r="CU60" s="1"/>
      <c r="CV60" s="1"/>
      <c r="CW60" s="1"/>
      <c r="CX60" s="1"/>
      <c r="CY60" s="1"/>
      <c r="CZ60" s="1"/>
      <c r="DA60" s="1"/>
      <c r="DB60" s="1"/>
      <c r="DC60" s="1"/>
      <c r="DD60" s="1"/>
    </row>
    <row r="61" spans="1:108" customFormat="1" ht="15.75" hidden="1" customHeight="1" x14ac:dyDescent="0.25">
      <c r="A61" s="25">
        <v>55</v>
      </c>
      <c r="B61" s="14">
        <v>132</v>
      </c>
      <c r="C61" s="10" t="s">
        <v>79</v>
      </c>
      <c r="D61" s="9" t="s">
        <v>25</v>
      </c>
      <c r="E61" s="13" t="s">
        <v>80</v>
      </c>
      <c r="F61" s="9" t="s">
        <v>25</v>
      </c>
      <c r="G61" s="13" t="s">
        <v>80</v>
      </c>
      <c r="H61" s="27" t="s">
        <v>331</v>
      </c>
      <c r="I61" s="19" t="s">
        <v>435</v>
      </c>
      <c r="J61" s="12" t="s">
        <v>10</v>
      </c>
      <c r="K61" s="19"/>
      <c r="L61" s="19"/>
      <c r="M61" s="19"/>
      <c r="N61" s="19"/>
      <c r="O61" s="19"/>
      <c r="P61" s="28" t="s">
        <v>11</v>
      </c>
      <c r="Q61" s="19"/>
      <c r="R61" s="19"/>
      <c r="S61" s="19"/>
      <c r="T61" s="19">
        <f t="shared" si="32"/>
        <v>1</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t="s">
        <v>439</v>
      </c>
      <c r="AY61" s="19"/>
      <c r="AZ61" s="19" t="s">
        <v>439</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8">
        <f t="shared" si="49"/>
        <v>0</v>
      </c>
      <c r="CD61" s="47" t="e">
        <f t="shared" si="50"/>
        <v>#DIV/0!</v>
      </c>
      <c r="CE61" s="28">
        <f t="shared" si="51"/>
        <v>0</v>
      </c>
      <c r="CF61" s="47" t="e">
        <f t="shared" si="52"/>
        <v>#DIV/0!</v>
      </c>
      <c r="CG61" s="28">
        <f t="shared" si="53"/>
        <v>0</v>
      </c>
      <c r="CH61" s="47" t="e">
        <f t="shared" si="54"/>
        <v>#DIV/0!</v>
      </c>
      <c r="CI61" s="28" t="e">
        <f t="shared" si="55"/>
        <v>#DIV/0!</v>
      </c>
      <c r="CJ61" s="28" t="e">
        <f t="shared" si="56"/>
        <v>#DIV/0!</v>
      </c>
      <c r="CK61" s="1"/>
      <c r="CL61" s="1"/>
      <c r="CM61" s="1"/>
      <c r="CN61" s="1"/>
      <c r="CO61" s="1"/>
      <c r="CP61" s="1"/>
      <c r="CQ61" s="1"/>
      <c r="CR61" s="1"/>
      <c r="CS61" s="1"/>
      <c r="CT61" s="1"/>
      <c r="CU61" s="1"/>
      <c r="CV61" s="1"/>
      <c r="CW61" s="1"/>
      <c r="CX61" s="1"/>
      <c r="CY61" s="1"/>
      <c r="CZ61" s="1"/>
      <c r="DA61" s="1"/>
      <c r="DB61" s="1"/>
      <c r="DC61" s="1"/>
      <c r="DD61" s="1"/>
    </row>
    <row r="62" spans="1:108" ht="33.75" hidden="1" customHeight="1" x14ac:dyDescent="0.25">
      <c r="A62" s="95">
        <v>56</v>
      </c>
      <c r="B62" s="105">
        <v>135</v>
      </c>
      <c r="C62" s="183" t="s">
        <v>81</v>
      </c>
      <c r="D62" s="181"/>
      <c r="E62" s="175"/>
      <c r="F62" s="106" t="s">
        <v>421</v>
      </c>
      <c r="G62" s="106" t="s">
        <v>421</v>
      </c>
      <c r="H62" s="106" t="s">
        <v>421</v>
      </c>
      <c r="I62" s="106" t="s">
        <v>421</v>
      </c>
      <c r="J62" s="106" t="s">
        <v>421</v>
      </c>
      <c r="K62" s="106" t="s">
        <v>421</v>
      </c>
      <c r="L62" s="7" t="s">
        <v>421</v>
      </c>
      <c r="M62" s="7" t="s">
        <v>421</v>
      </c>
      <c r="N62" s="7" t="s">
        <v>421</v>
      </c>
      <c r="O62" s="7" t="s">
        <v>421</v>
      </c>
      <c r="P62" s="7" t="s">
        <v>421</v>
      </c>
      <c r="Q62" s="7" t="s">
        <v>421</v>
      </c>
      <c r="R62" s="7" t="s">
        <v>421</v>
      </c>
      <c r="S62" s="7" t="s">
        <v>421</v>
      </c>
      <c r="T62" s="19">
        <f t="shared" si="32"/>
        <v>0</v>
      </c>
      <c r="U62" s="106" t="s">
        <v>421</v>
      </c>
      <c r="V62" s="106" t="s">
        <v>421</v>
      </c>
      <c r="W62" s="106" t="s">
        <v>421</v>
      </c>
      <c r="X62" s="106" t="s">
        <v>421</v>
      </c>
      <c r="Y62" s="7" t="s">
        <v>421</v>
      </c>
      <c r="Z62" s="7" t="s">
        <v>421</v>
      </c>
      <c r="AA62" s="7" t="s">
        <v>421</v>
      </c>
      <c r="AB62" s="7" t="s">
        <v>421</v>
      </c>
      <c r="AC62" s="7" t="s">
        <v>421</v>
      </c>
      <c r="AD62" s="7" t="s">
        <v>421</v>
      </c>
      <c r="AE62" s="7" t="s">
        <v>421</v>
      </c>
      <c r="AF62" s="7" t="s">
        <v>421</v>
      </c>
      <c r="AG62" s="7" t="s">
        <v>421</v>
      </c>
      <c r="AH62" s="7" t="s">
        <v>421</v>
      </c>
      <c r="AI62" s="7" t="s">
        <v>421</v>
      </c>
      <c r="AJ62" s="7" t="s">
        <v>421</v>
      </c>
      <c r="AK62" s="7" t="s">
        <v>421</v>
      </c>
      <c r="AL62" s="7" t="s">
        <v>421</v>
      </c>
      <c r="AM62" s="7" t="s">
        <v>421</v>
      </c>
      <c r="AN62" s="7" t="s">
        <v>421</v>
      </c>
      <c r="AO62" s="7" t="s">
        <v>421</v>
      </c>
      <c r="AP62" s="7" t="s">
        <v>421</v>
      </c>
      <c r="AQ62" s="7" t="s">
        <v>421</v>
      </c>
      <c r="AR62" s="7" t="s">
        <v>421</v>
      </c>
      <c r="AS62" s="7" t="s">
        <v>421</v>
      </c>
      <c r="AT62" s="7" t="s">
        <v>421</v>
      </c>
      <c r="AU62" s="7" t="s">
        <v>421</v>
      </c>
      <c r="AV62" s="7" t="s">
        <v>421</v>
      </c>
      <c r="AW62" s="7" t="s">
        <v>421</v>
      </c>
      <c r="AX62" s="7" t="s">
        <v>421</v>
      </c>
      <c r="AY62" s="7" t="s">
        <v>421</v>
      </c>
      <c r="AZ62" s="7" t="s">
        <v>421</v>
      </c>
      <c r="BA62" s="7" t="s">
        <v>421</v>
      </c>
      <c r="BB62" s="7" t="s">
        <v>421</v>
      </c>
      <c r="BC62" s="7" t="s">
        <v>421</v>
      </c>
      <c r="BD62" s="7" t="s">
        <v>421</v>
      </c>
      <c r="BE62" s="7" t="s">
        <v>421</v>
      </c>
      <c r="BF62" s="7" t="s">
        <v>421</v>
      </c>
      <c r="BG62" s="7" t="s">
        <v>421</v>
      </c>
      <c r="BH62" s="7" t="s">
        <v>421</v>
      </c>
      <c r="BI62" s="7" t="s">
        <v>421</v>
      </c>
      <c r="BJ62" s="7" t="s">
        <v>421</v>
      </c>
      <c r="BK62" s="7" t="s">
        <v>421</v>
      </c>
      <c r="BL62" s="7" t="s">
        <v>421</v>
      </c>
      <c r="BM62" s="7" t="s">
        <v>421</v>
      </c>
      <c r="BN62" s="7" t="s">
        <v>421</v>
      </c>
      <c r="BO62" s="7" t="s">
        <v>421</v>
      </c>
      <c r="BP62" s="7" t="s">
        <v>421</v>
      </c>
      <c r="BQ62" s="7" t="s">
        <v>421</v>
      </c>
      <c r="BR62" s="7" t="s">
        <v>421</v>
      </c>
      <c r="BS62" s="7" t="s">
        <v>421</v>
      </c>
      <c r="BT62" s="7" t="s">
        <v>421</v>
      </c>
      <c r="BU62" s="7" t="s">
        <v>421</v>
      </c>
      <c r="BV62" s="7" t="s">
        <v>421</v>
      </c>
      <c r="BW62" s="7" t="s">
        <v>421</v>
      </c>
      <c r="BX62" s="7" t="s">
        <v>421</v>
      </c>
      <c r="BY62" s="7" t="s">
        <v>421</v>
      </c>
      <c r="BZ62" s="7" t="s">
        <v>421</v>
      </c>
      <c r="CA62" s="7" t="s">
        <v>421</v>
      </c>
      <c r="CB62" s="7" t="s">
        <v>421</v>
      </c>
      <c r="CC62" s="7" t="s">
        <v>421</v>
      </c>
      <c r="CD62" s="7" t="s">
        <v>421</v>
      </c>
      <c r="CE62" s="7" t="s">
        <v>421</v>
      </c>
      <c r="CF62" s="7" t="s">
        <v>421</v>
      </c>
      <c r="CG62" s="7" t="s">
        <v>421</v>
      </c>
      <c r="CH62" s="7" t="s">
        <v>421</v>
      </c>
      <c r="CI62" s="7" t="s">
        <v>421</v>
      </c>
      <c r="CJ62" s="7" t="s">
        <v>421</v>
      </c>
      <c r="CK62" s="99"/>
      <c r="CL62" s="99"/>
      <c r="CM62" s="99"/>
      <c r="CN62" s="99"/>
      <c r="CO62" s="99"/>
      <c r="CP62" s="99"/>
      <c r="CQ62" s="99"/>
      <c r="CR62" s="99"/>
      <c r="CS62" s="99"/>
      <c r="CT62" s="99"/>
      <c r="CU62" s="99"/>
      <c r="CV62" s="99"/>
      <c r="CW62" s="99"/>
      <c r="CX62" s="99"/>
      <c r="CY62" s="99"/>
      <c r="CZ62" s="99"/>
      <c r="DA62" s="99"/>
      <c r="DB62" s="99"/>
      <c r="DC62" s="99"/>
      <c r="DD62" s="99"/>
    </row>
    <row r="63" spans="1:108" ht="46.5" hidden="1" customHeight="1" x14ac:dyDescent="0.25">
      <c r="A63" s="95">
        <v>57</v>
      </c>
      <c r="B63" s="105">
        <v>136</v>
      </c>
      <c r="C63" s="183" t="s">
        <v>82</v>
      </c>
      <c r="D63" s="181"/>
      <c r="E63" s="175"/>
      <c r="F63" s="106" t="s">
        <v>421</v>
      </c>
      <c r="G63" s="106" t="s">
        <v>421</v>
      </c>
      <c r="H63" s="106" t="s">
        <v>421</v>
      </c>
      <c r="I63" s="106" t="s">
        <v>421</v>
      </c>
      <c r="J63" s="106" t="s">
        <v>421</v>
      </c>
      <c r="K63" s="106" t="s">
        <v>421</v>
      </c>
      <c r="L63" s="7" t="s">
        <v>421</v>
      </c>
      <c r="M63" s="7" t="s">
        <v>421</v>
      </c>
      <c r="N63" s="7" t="s">
        <v>421</v>
      </c>
      <c r="O63" s="7" t="s">
        <v>421</v>
      </c>
      <c r="P63" s="7" t="s">
        <v>421</v>
      </c>
      <c r="Q63" s="7" t="s">
        <v>421</v>
      </c>
      <c r="R63" s="7" t="s">
        <v>421</v>
      </c>
      <c r="S63" s="7" t="s">
        <v>421</v>
      </c>
      <c r="T63" s="19">
        <f t="shared" si="32"/>
        <v>0</v>
      </c>
      <c r="U63" s="106" t="s">
        <v>421</v>
      </c>
      <c r="V63" s="106" t="s">
        <v>421</v>
      </c>
      <c r="W63" s="106" t="s">
        <v>421</v>
      </c>
      <c r="X63" s="106" t="s">
        <v>421</v>
      </c>
      <c r="Y63" s="7" t="s">
        <v>421</v>
      </c>
      <c r="Z63" s="7" t="s">
        <v>421</v>
      </c>
      <c r="AA63" s="7" t="s">
        <v>421</v>
      </c>
      <c r="AB63" s="7" t="s">
        <v>421</v>
      </c>
      <c r="AC63" s="7" t="s">
        <v>421</v>
      </c>
      <c r="AD63" s="7" t="s">
        <v>421</v>
      </c>
      <c r="AE63" s="7" t="s">
        <v>421</v>
      </c>
      <c r="AF63" s="7" t="s">
        <v>421</v>
      </c>
      <c r="AG63" s="7" t="s">
        <v>421</v>
      </c>
      <c r="AH63" s="7" t="s">
        <v>421</v>
      </c>
      <c r="AI63" s="7" t="s">
        <v>421</v>
      </c>
      <c r="AJ63" s="7" t="s">
        <v>421</v>
      </c>
      <c r="AK63" s="7" t="s">
        <v>421</v>
      </c>
      <c r="AL63" s="7" t="s">
        <v>421</v>
      </c>
      <c r="AM63" s="7" t="s">
        <v>421</v>
      </c>
      <c r="AN63" s="7" t="s">
        <v>421</v>
      </c>
      <c r="AO63" s="7" t="s">
        <v>421</v>
      </c>
      <c r="AP63" s="7" t="s">
        <v>421</v>
      </c>
      <c r="AQ63" s="7" t="s">
        <v>421</v>
      </c>
      <c r="AR63" s="7" t="s">
        <v>421</v>
      </c>
      <c r="AS63" s="7" t="s">
        <v>421</v>
      </c>
      <c r="AT63" s="7" t="s">
        <v>421</v>
      </c>
      <c r="AU63" s="7" t="s">
        <v>421</v>
      </c>
      <c r="AV63" s="7" t="s">
        <v>421</v>
      </c>
      <c r="AW63" s="7" t="s">
        <v>421</v>
      </c>
      <c r="AX63" s="7" t="s">
        <v>421</v>
      </c>
      <c r="AY63" s="7" t="s">
        <v>421</v>
      </c>
      <c r="AZ63" s="7" t="s">
        <v>421</v>
      </c>
      <c r="BA63" s="7" t="s">
        <v>421</v>
      </c>
      <c r="BB63" s="7" t="s">
        <v>421</v>
      </c>
      <c r="BC63" s="7" t="s">
        <v>421</v>
      </c>
      <c r="BD63" s="7" t="s">
        <v>421</v>
      </c>
      <c r="BE63" s="7" t="s">
        <v>421</v>
      </c>
      <c r="BF63" s="7" t="s">
        <v>421</v>
      </c>
      <c r="BG63" s="7" t="s">
        <v>421</v>
      </c>
      <c r="BH63" s="7" t="s">
        <v>421</v>
      </c>
      <c r="BI63" s="7" t="s">
        <v>421</v>
      </c>
      <c r="BJ63" s="7" t="s">
        <v>421</v>
      </c>
      <c r="BK63" s="7" t="s">
        <v>421</v>
      </c>
      <c r="BL63" s="7" t="s">
        <v>421</v>
      </c>
      <c r="BM63" s="7" t="s">
        <v>421</v>
      </c>
      <c r="BN63" s="7" t="s">
        <v>421</v>
      </c>
      <c r="BO63" s="7" t="s">
        <v>421</v>
      </c>
      <c r="BP63" s="7" t="s">
        <v>421</v>
      </c>
      <c r="BQ63" s="7" t="s">
        <v>421</v>
      </c>
      <c r="BR63" s="7" t="s">
        <v>421</v>
      </c>
      <c r="BS63" s="7" t="s">
        <v>421</v>
      </c>
      <c r="BT63" s="7" t="s">
        <v>421</v>
      </c>
      <c r="BU63" s="7" t="s">
        <v>421</v>
      </c>
      <c r="BV63" s="7" t="s">
        <v>421</v>
      </c>
      <c r="BW63" s="7" t="s">
        <v>421</v>
      </c>
      <c r="BX63" s="7" t="s">
        <v>421</v>
      </c>
      <c r="BY63" s="7" t="s">
        <v>421</v>
      </c>
      <c r="BZ63" s="7" t="s">
        <v>421</v>
      </c>
      <c r="CA63" s="7" t="s">
        <v>421</v>
      </c>
      <c r="CB63" s="7" t="s">
        <v>421</v>
      </c>
      <c r="CC63" s="7" t="s">
        <v>421</v>
      </c>
      <c r="CD63" s="7" t="s">
        <v>421</v>
      </c>
      <c r="CE63" s="7" t="s">
        <v>421</v>
      </c>
      <c r="CF63" s="7" t="s">
        <v>421</v>
      </c>
      <c r="CG63" s="7" t="s">
        <v>421</v>
      </c>
      <c r="CH63" s="7" t="s">
        <v>421</v>
      </c>
      <c r="CI63" s="7" t="s">
        <v>421</v>
      </c>
      <c r="CJ63" s="7" t="s">
        <v>421</v>
      </c>
      <c r="CK63" s="99"/>
      <c r="CL63" s="99"/>
      <c r="CM63" s="99"/>
      <c r="CN63" s="99"/>
      <c r="CO63" s="99"/>
      <c r="CP63" s="99"/>
      <c r="CQ63" s="99"/>
      <c r="CR63" s="99"/>
      <c r="CS63" s="99"/>
      <c r="CT63" s="99"/>
      <c r="CU63" s="99"/>
      <c r="CV63" s="99"/>
      <c r="CW63" s="99"/>
      <c r="CX63" s="99"/>
      <c r="CY63" s="99"/>
      <c r="CZ63" s="99"/>
      <c r="DA63" s="99"/>
      <c r="DB63" s="99"/>
      <c r="DC63" s="99"/>
      <c r="DD63" s="99"/>
    </row>
    <row r="64" spans="1:108" customFormat="1" ht="63" hidden="1" customHeight="1" x14ac:dyDescent="0.25">
      <c r="A64" s="25">
        <v>58</v>
      </c>
      <c r="B64" s="15">
        <v>137</v>
      </c>
      <c r="C64" s="13" t="s">
        <v>83</v>
      </c>
      <c r="D64" s="9" t="s">
        <v>9</v>
      </c>
      <c r="E64" s="13" t="s">
        <v>84</v>
      </c>
      <c r="F64" s="9" t="s">
        <v>9</v>
      </c>
      <c r="G64" s="13" t="s">
        <v>84</v>
      </c>
      <c r="H64" s="57" t="s">
        <v>484</v>
      </c>
      <c r="I64" s="28" t="s">
        <v>435</v>
      </c>
      <c r="J64" s="58" t="s">
        <v>10</v>
      </c>
      <c r="K64" s="28"/>
      <c r="L64" s="16"/>
      <c r="M64" s="28"/>
      <c r="N64" s="28"/>
      <c r="O64" s="28"/>
      <c r="P64" s="25" t="s">
        <v>11</v>
      </c>
      <c r="Q64" s="28"/>
      <c r="R64" s="28"/>
      <c r="S64" s="28"/>
      <c r="T64" s="19">
        <f t="shared" si="32"/>
        <v>1</v>
      </c>
      <c r="U64" s="28"/>
      <c r="V64" s="28"/>
      <c r="W64" s="28"/>
      <c r="X64" s="28"/>
      <c r="Y64" s="25" t="s">
        <v>485</v>
      </c>
      <c r="Z64" s="25" t="s">
        <v>439</v>
      </c>
      <c r="AA64" s="25" t="s">
        <v>486</v>
      </c>
      <c r="AB64" s="25" t="s">
        <v>486</v>
      </c>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5">
        <f>COUNTIF($BD64:$CB64,2)</f>
        <v>22</v>
      </c>
      <c r="CD64" s="56">
        <f>CC64/COUNTA($BD64:$CB64)</f>
        <v>0.88</v>
      </c>
      <c r="CE64" s="25">
        <f>COUNTIF($BD64:$CB64,1)</f>
        <v>0</v>
      </c>
      <c r="CF64" s="56">
        <f>CE64/COUNTA($BD64:$CB64)</f>
        <v>0</v>
      </c>
      <c r="CG64" s="25">
        <f>COUNTIF($BD64:$CB64,0)</f>
        <v>3</v>
      </c>
      <c r="CH64" s="56">
        <f>CG64/COUNTA($BD64:$CB64)</f>
        <v>0.12</v>
      </c>
      <c r="CI64" s="25">
        <f>(((CC64*2)+(CE64*1)+(CG64*0)))/COUNTA($BD64:$CB64)</f>
        <v>1.76</v>
      </c>
      <c r="CJ64" s="25"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ht="73.5" hidden="1" customHeight="1" x14ac:dyDescent="0.25">
      <c r="A65" s="95">
        <v>59</v>
      </c>
      <c r="B65" s="119">
        <v>137</v>
      </c>
      <c r="C65" s="112" t="s">
        <v>83</v>
      </c>
      <c r="D65" s="109" t="s">
        <v>9</v>
      </c>
      <c r="E65" s="112" t="s">
        <v>84</v>
      </c>
      <c r="F65" s="109" t="s">
        <v>9</v>
      </c>
      <c r="G65" s="112" t="s">
        <v>84</v>
      </c>
      <c r="H65" s="120" t="s">
        <v>487</v>
      </c>
      <c r="I65" s="95" t="s">
        <v>435</v>
      </c>
      <c r="J65" s="114" t="s">
        <v>10</v>
      </c>
      <c r="K65" s="95" t="s">
        <v>11</v>
      </c>
      <c r="L65" s="25"/>
      <c r="M65" s="28"/>
      <c r="N65" s="28"/>
      <c r="O65" s="28"/>
      <c r="P65" s="28"/>
      <c r="Q65" s="28"/>
      <c r="R65" s="28"/>
      <c r="S65" s="25"/>
      <c r="T65" s="19">
        <f t="shared" si="32"/>
        <v>1</v>
      </c>
      <c r="U65" s="95" t="s">
        <v>439</v>
      </c>
      <c r="V65" s="95" t="s">
        <v>439</v>
      </c>
      <c r="W65" s="95" t="s">
        <v>439</v>
      </c>
      <c r="X65" s="95" t="s">
        <v>439</v>
      </c>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5"/>
      <c r="CD65" s="56"/>
      <c r="CE65" s="25"/>
      <c r="CF65" s="56"/>
      <c r="CG65" s="25"/>
      <c r="CH65" s="56"/>
      <c r="CI65" s="25"/>
      <c r="CJ65" s="25"/>
      <c r="CK65" s="99"/>
      <c r="CL65" s="99"/>
      <c r="CM65" s="99"/>
      <c r="CN65" s="99"/>
      <c r="CO65" s="99"/>
      <c r="CP65" s="99"/>
      <c r="CQ65" s="99"/>
      <c r="CR65" s="99"/>
      <c r="CS65" s="99"/>
      <c r="CT65" s="99"/>
      <c r="CU65" s="99"/>
      <c r="CV65" s="99"/>
      <c r="CW65" s="99"/>
      <c r="CX65" s="99"/>
      <c r="CY65" s="99"/>
      <c r="CZ65" s="99"/>
      <c r="DA65" s="99"/>
      <c r="DB65" s="99"/>
      <c r="DC65" s="99"/>
      <c r="DD65" s="99"/>
    </row>
    <row r="66" spans="1:108" customFormat="1" ht="78" hidden="1" customHeight="1" x14ac:dyDescent="0.25">
      <c r="A66" s="25">
        <v>60</v>
      </c>
      <c r="B66" s="14">
        <v>140</v>
      </c>
      <c r="C66" s="13" t="s">
        <v>85</v>
      </c>
      <c r="D66" s="9" t="s">
        <v>9</v>
      </c>
      <c r="E66" s="13" t="s">
        <v>86</v>
      </c>
      <c r="F66" s="9" t="s">
        <v>9</v>
      </c>
      <c r="G66" s="13" t="s">
        <v>86</v>
      </c>
      <c r="H66" s="13" t="s">
        <v>491</v>
      </c>
      <c r="I66" s="19" t="s">
        <v>435</v>
      </c>
      <c r="J66" s="12" t="s">
        <v>10</v>
      </c>
      <c r="K66" s="19"/>
      <c r="L66" s="19"/>
      <c r="M66" s="19"/>
      <c r="N66" s="19"/>
      <c r="O66" s="19"/>
      <c r="P66" s="19" t="s">
        <v>11</v>
      </c>
      <c r="Q66" s="19"/>
      <c r="R66" s="19"/>
      <c r="S66" s="19"/>
      <c r="T66" s="19">
        <f t="shared" si="32"/>
        <v>1</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8">
        <f>COUNTIF($BD66:$CB66,2)</f>
        <v>0</v>
      </c>
      <c r="CD66" s="47" t="e">
        <f>CC66/COUNTA($BD66:$CB66)</f>
        <v>#DIV/0!</v>
      </c>
      <c r="CE66" s="28">
        <f>COUNTIF($BD66:$CB66,1)</f>
        <v>0</v>
      </c>
      <c r="CF66" s="47" t="e">
        <f>CE66/COUNTA($BD66:$CB66)</f>
        <v>#DIV/0!</v>
      </c>
      <c r="CG66" s="28">
        <f>COUNTIF($BD66:$CB66,0)</f>
        <v>0</v>
      </c>
      <c r="CH66" s="47" t="e">
        <f>CG66/COUNTA($BD66:$CB66)</f>
        <v>#DIV/0!</v>
      </c>
      <c r="CI66" s="28" t="e">
        <f>(((CC66*2)+(CE66*1)+(CG66*0)))/COUNTA($BD66:$CB66)</f>
        <v>#DIV/0!</v>
      </c>
      <c r="CJ66" s="28"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customFormat="1" ht="55.5" hidden="1" customHeight="1" x14ac:dyDescent="0.25">
      <c r="A67" s="25">
        <v>61</v>
      </c>
      <c r="B67" s="14">
        <v>142</v>
      </c>
      <c r="C67" s="13" t="s">
        <v>87</v>
      </c>
      <c r="D67" s="9" t="s">
        <v>16</v>
      </c>
      <c r="E67" s="13" t="s">
        <v>88</v>
      </c>
      <c r="F67" s="9" t="s">
        <v>9</v>
      </c>
      <c r="G67" s="13" t="s">
        <v>88</v>
      </c>
      <c r="H67" s="13" t="s">
        <v>488</v>
      </c>
      <c r="I67" s="19" t="s">
        <v>435</v>
      </c>
      <c r="J67" s="12" t="s">
        <v>10</v>
      </c>
      <c r="K67" s="19"/>
      <c r="L67" s="28" t="s">
        <v>11</v>
      </c>
      <c r="M67" s="19"/>
      <c r="N67" s="19"/>
      <c r="O67" s="19"/>
      <c r="P67" s="25"/>
      <c r="Q67" s="19"/>
      <c r="R67" s="19"/>
      <c r="S67" s="19"/>
      <c r="T67" s="19">
        <f t="shared" si="32"/>
        <v>1</v>
      </c>
      <c r="U67" s="19"/>
      <c r="V67" s="19"/>
      <c r="W67" s="19"/>
      <c r="X67" s="19"/>
      <c r="Y67" s="19"/>
      <c r="Z67" s="19" t="s">
        <v>438</v>
      </c>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8">
        <f>COUNTIF($BD67:$CB67,2)</f>
        <v>19</v>
      </c>
      <c r="CD67" s="47">
        <f>CC67/COUNTA($BD67:$CB67)</f>
        <v>0.76</v>
      </c>
      <c r="CE67" s="28">
        <f>COUNTIF($BD67:$CB67,1)</f>
        <v>5</v>
      </c>
      <c r="CF67" s="47">
        <f>CE67/COUNTA($BD67:$CB67)</f>
        <v>0.2</v>
      </c>
      <c r="CG67" s="28">
        <f>COUNTIF($BD67:$CB67,0)</f>
        <v>1</v>
      </c>
      <c r="CH67" s="47">
        <f>CG67/COUNTA($BD67:$CB67)</f>
        <v>0.04</v>
      </c>
      <c r="CI67" s="28">
        <f>(((CC67*2)+(CE67*1)+(CG67*0)))/COUNTA($BD67:$CB67)</f>
        <v>1.72</v>
      </c>
      <c r="CJ67" s="28"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customFormat="1" ht="55.5" hidden="1" customHeight="1" x14ac:dyDescent="0.25">
      <c r="A68" s="25">
        <v>62</v>
      </c>
      <c r="B68" s="14">
        <v>142</v>
      </c>
      <c r="C68" s="13" t="s">
        <v>87</v>
      </c>
      <c r="D68" s="9" t="s">
        <v>16</v>
      </c>
      <c r="E68" s="13" t="s">
        <v>88</v>
      </c>
      <c r="F68" s="9" t="s">
        <v>9</v>
      </c>
      <c r="G68" s="13" t="s">
        <v>88</v>
      </c>
      <c r="H68" s="59" t="s">
        <v>489</v>
      </c>
      <c r="I68" s="19" t="s">
        <v>435</v>
      </c>
      <c r="J68" s="12" t="s">
        <v>10</v>
      </c>
      <c r="K68" s="19"/>
      <c r="L68" s="19"/>
      <c r="M68" s="19"/>
      <c r="N68" s="19"/>
      <c r="O68" s="28" t="s">
        <v>11</v>
      </c>
      <c r="P68" s="28"/>
      <c r="Q68" s="19"/>
      <c r="R68" s="19"/>
      <c r="S68" s="19"/>
      <c r="T68" s="19">
        <f t="shared" si="32"/>
        <v>1</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8"/>
      <c r="CD68" s="47"/>
      <c r="CE68" s="28"/>
      <c r="CF68" s="47"/>
      <c r="CG68" s="28"/>
      <c r="CH68" s="47"/>
      <c r="CI68" s="28"/>
      <c r="CJ68" s="28"/>
      <c r="CK68" s="1"/>
      <c r="CL68" s="1"/>
      <c r="CM68" s="1"/>
      <c r="CN68" s="1"/>
      <c r="CO68" s="1"/>
      <c r="CP68" s="1"/>
      <c r="CQ68" s="1"/>
      <c r="CR68" s="1"/>
      <c r="CS68" s="1"/>
      <c r="CT68" s="1"/>
      <c r="CU68" s="1"/>
      <c r="CV68" s="1"/>
      <c r="CW68" s="1"/>
      <c r="CX68" s="1"/>
      <c r="CY68" s="1"/>
      <c r="CZ68" s="1"/>
      <c r="DA68" s="1"/>
      <c r="DB68" s="1"/>
      <c r="DC68" s="1"/>
      <c r="DD68" s="1"/>
    </row>
    <row r="69" spans="1:108" customFormat="1" ht="55.5" hidden="1" customHeight="1" x14ac:dyDescent="0.25">
      <c r="A69" s="25">
        <v>63</v>
      </c>
      <c r="B69" s="14">
        <v>148</v>
      </c>
      <c r="C69" s="13" t="s">
        <v>89</v>
      </c>
      <c r="D69" s="9" t="s">
        <v>9</v>
      </c>
      <c r="E69" s="13" t="s">
        <v>90</v>
      </c>
      <c r="F69" s="9" t="s">
        <v>9</v>
      </c>
      <c r="G69" s="13" t="s">
        <v>90</v>
      </c>
      <c r="H69" s="21" t="s">
        <v>490</v>
      </c>
      <c r="I69" s="19" t="s">
        <v>435</v>
      </c>
      <c r="J69" s="12" t="s">
        <v>10</v>
      </c>
      <c r="K69" s="19"/>
      <c r="L69" s="28"/>
      <c r="M69" s="28"/>
      <c r="N69" s="19"/>
      <c r="O69" s="28"/>
      <c r="P69" s="25" t="s">
        <v>11</v>
      </c>
      <c r="Q69" s="19"/>
      <c r="R69" s="19"/>
      <c r="S69" s="19"/>
      <c r="T69" s="19">
        <f t="shared" si="32"/>
        <v>1</v>
      </c>
      <c r="U69" s="19"/>
      <c r="V69" s="19"/>
      <c r="W69" s="19"/>
      <c r="X69" s="19"/>
      <c r="Y69" s="19"/>
      <c r="Z69" s="19"/>
      <c r="AA69" s="19"/>
      <c r="AB69" s="19"/>
      <c r="AC69" s="19"/>
      <c r="AD69" s="19"/>
      <c r="AE69" s="19"/>
      <c r="AF69" s="19"/>
      <c r="AG69" s="19"/>
      <c r="AH69" s="19"/>
      <c r="AI69" s="19"/>
      <c r="AJ69" s="19"/>
      <c r="AK69" s="19" t="s">
        <v>438</v>
      </c>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8">
        <f t="shared" ref="CC69" si="57">COUNTIF($BD69:$CB69,2)</f>
        <v>0</v>
      </c>
      <c r="CD69" s="47" t="e">
        <f t="shared" ref="CD69" si="58">CC69/COUNTA($BD69:$CB69)</f>
        <v>#DIV/0!</v>
      </c>
      <c r="CE69" s="28">
        <f t="shared" ref="CE69" si="59">COUNTIF($BD69:$CB69,1)</f>
        <v>0</v>
      </c>
      <c r="CF69" s="47" t="e">
        <f t="shared" ref="CF69" si="60">CE69/COUNTA($BD69:$CB69)</f>
        <v>#DIV/0!</v>
      </c>
      <c r="CG69" s="28">
        <f t="shared" ref="CG69" si="61">COUNTIF($BD69:$CB69,0)</f>
        <v>0</v>
      </c>
      <c r="CH69" s="47" t="e">
        <f t="shared" ref="CH69" si="62">CG69/COUNTA($BD69:$CB69)</f>
        <v>#DIV/0!</v>
      </c>
      <c r="CI69" s="28" t="e">
        <f t="shared" ref="CI69" si="63">(((CC69*2)+(CE69*1)+(CG69*0)))/COUNTA($BD69:$CB69)</f>
        <v>#DIV/0!</v>
      </c>
      <c r="CJ69" s="28" t="e">
        <f t="shared" ref="CJ69" si="64">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customFormat="1" ht="55.5" hidden="1" customHeight="1" x14ac:dyDescent="0.25">
      <c r="A70" s="25">
        <v>64</v>
      </c>
      <c r="B70" s="14">
        <v>148</v>
      </c>
      <c r="C70" s="13" t="s">
        <v>89</v>
      </c>
      <c r="D70" s="9" t="s">
        <v>9</v>
      </c>
      <c r="E70" s="13" t="s">
        <v>90</v>
      </c>
      <c r="F70" s="9" t="s">
        <v>9</v>
      </c>
      <c r="G70" s="13" t="s">
        <v>90</v>
      </c>
      <c r="H70" s="21" t="s">
        <v>833</v>
      </c>
      <c r="I70" s="19" t="s">
        <v>435</v>
      </c>
      <c r="J70" s="12" t="s">
        <v>10</v>
      </c>
      <c r="K70" s="19"/>
      <c r="L70" s="28"/>
      <c r="M70" s="28"/>
      <c r="N70" s="19" t="s">
        <v>11</v>
      </c>
      <c r="O70" s="28"/>
      <c r="P70" s="25"/>
      <c r="Q70" s="19"/>
      <c r="R70" s="19"/>
      <c r="S70" s="19"/>
      <c r="T70" s="19">
        <f t="shared" si="32"/>
        <v>1</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8"/>
      <c r="CD70" s="47"/>
      <c r="CE70" s="28"/>
      <c r="CF70" s="47"/>
      <c r="CG70" s="28"/>
      <c r="CH70" s="47"/>
      <c r="CI70" s="28"/>
      <c r="CJ70" s="28"/>
      <c r="CK70" s="1"/>
      <c r="CL70" s="1"/>
      <c r="CM70" s="1"/>
      <c r="CN70" s="1"/>
      <c r="CO70" s="1"/>
      <c r="CP70" s="1"/>
      <c r="CQ70" s="1"/>
      <c r="CR70" s="1"/>
      <c r="CS70" s="1"/>
      <c r="CT70" s="1"/>
      <c r="CU70" s="1"/>
      <c r="CV70" s="1"/>
      <c r="CW70" s="1"/>
      <c r="CX70" s="1"/>
      <c r="CY70" s="1"/>
      <c r="CZ70" s="1"/>
      <c r="DA70" s="1"/>
      <c r="DB70" s="1"/>
      <c r="DC70" s="1"/>
      <c r="DD70" s="1"/>
    </row>
    <row r="71" spans="1:108" ht="42" hidden="1" customHeight="1" x14ac:dyDescent="0.25">
      <c r="A71" s="95">
        <v>65</v>
      </c>
      <c r="B71" s="105">
        <v>156</v>
      </c>
      <c r="C71" s="183" t="s">
        <v>91</v>
      </c>
      <c r="D71" s="181"/>
      <c r="E71" s="175"/>
      <c r="F71" s="106" t="s">
        <v>421</v>
      </c>
      <c r="G71" s="106" t="s">
        <v>421</v>
      </c>
      <c r="H71" s="106" t="s">
        <v>421</v>
      </c>
      <c r="I71" s="106" t="s">
        <v>421</v>
      </c>
      <c r="J71" s="106" t="s">
        <v>421</v>
      </c>
      <c r="K71" s="106" t="s">
        <v>421</v>
      </c>
      <c r="L71" s="7" t="s">
        <v>421</v>
      </c>
      <c r="M71" s="7" t="s">
        <v>421</v>
      </c>
      <c r="N71" s="7" t="s">
        <v>421</v>
      </c>
      <c r="O71" s="7" t="s">
        <v>421</v>
      </c>
      <c r="P71" s="7" t="s">
        <v>421</v>
      </c>
      <c r="Q71" s="7" t="s">
        <v>421</v>
      </c>
      <c r="R71" s="7" t="s">
        <v>421</v>
      </c>
      <c r="S71" s="7" t="s">
        <v>421</v>
      </c>
      <c r="T71" s="19">
        <f t="shared" si="32"/>
        <v>0</v>
      </c>
      <c r="U71" s="106" t="s">
        <v>421</v>
      </c>
      <c r="V71" s="106" t="s">
        <v>421</v>
      </c>
      <c r="W71" s="106" t="s">
        <v>421</v>
      </c>
      <c r="X71" s="106" t="s">
        <v>421</v>
      </c>
      <c r="Y71" s="7" t="s">
        <v>421</v>
      </c>
      <c r="Z71" s="7" t="s">
        <v>421</v>
      </c>
      <c r="AA71" s="7" t="s">
        <v>421</v>
      </c>
      <c r="AB71" s="7" t="s">
        <v>421</v>
      </c>
      <c r="AC71" s="7" t="s">
        <v>421</v>
      </c>
      <c r="AD71" s="7" t="s">
        <v>421</v>
      </c>
      <c r="AE71" s="7" t="s">
        <v>421</v>
      </c>
      <c r="AF71" s="7" t="s">
        <v>421</v>
      </c>
      <c r="AG71" s="7" t="s">
        <v>421</v>
      </c>
      <c r="AH71" s="7" t="s">
        <v>421</v>
      </c>
      <c r="AI71" s="7" t="s">
        <v>421</v>
      </c>
      <c r="AJ71" s="7" t="s">
        <v>421</v>
      </c>
      <c r="AK71" s="7" t="s">
        <v>421</v>
      </c>
      <c r="AL71" s="7" t="s">
        <v>421</v>
      </c>
      <c r="AM71" s="7" t="s">
        <v>421</v>
      </c>
      <c r="AN71" s="7" t="s">
        <v>421</v>
      </c>
      <c r="AO71" s="7" t="s">
        <v>421</v>
      </c>
      <c r="AP71" s="7" t="s">
        <v>421</v>
      </c>
      <c r="AQ71" s="7" t="s">
        <v>421</v>
      </c>
      <c r="AR71" s="7" t="s">
        <v>421</v>
      </c>
      <c r="AS71" s="7" t="s">
        <v>421</v>
      </c>
      <c r="AT71" s="7" t="s">
        <v>421</v>
      </c>
      <c r="AU71" s="7" t="s">
        <v>421</v>
      </c>
      <c r="AV71" s="7" t="s">
        <v>421</v>
      </c>
      <c r="AW71" s="7" t="s">
        <v>421</v>
      </c>
      <c r="AX71" s="7" t="s">
        <v>421</v>
      </c>
      <c r="AY71" s="7" t="s">
        <v>421</v>
      </c>
      <c r="AZ71" s="7" t="s">
        <v>421</v>
      </c>
      <c r="BA71" s="7" t="s">
        <v>421</v>
      </c>
      <c r="BB71" s="7" t="s">
        <v>421</v>
      </c>
      <c r="BC71" s="7" t="s">
        <v>421</v>
      </c>
      <c r="BD71" s="7" t="s">
        <v>421</v>
      </c>
      <c r="BE71" s="7" t="s">
        <v>421</v>
      </c>
      <c r="BF71" s="7" t="s">
        <v>421</v>
      </c>
      <c r="BG71" s="7" t="s">
        <v>421</v>
      </c>
      <c r="BH71" s="7" t="s">
        <v>421</v>
      </c>
      <c r="BI71" s="7" t="s">
        <v>421</v>
      </c>
      <c r="BJ71" s="7" t="s">
        <v>421</v>
      </c>
      <c r="BK71" s="7" t="s">
        <v>421</v>
      </c>
      <c r="BL71" s="7" t="s">
        <v>421</v>
      </c>
      <c r="BM71" s="7" t="s">
        <v>421</v>
      </c>
      <c r="BN71" s="7" t="s">
        <v>421</v>
      </c>
      <c r="BO71" s="7" t="s">
        <v>421</v>
      </c>
      <c r="BP71" s="7" t="s">
        <v>421</v>
      </c>
      <c r="BQ71" s="7" t="s">
        <v>421</v>
      </c>
      <c r="BR71" s="7" t="s">
        <v>421</v>
      </c>
      <c r="BS71" s="7" t="s">
        <v>421</v>
      </c>
      <c r="BT71" s="7" t="s">
        <v>421</v>
      </c>
      <c r="BU71" s="7" t="s">
        <v>421</v>
      </c>
      <c r="BV71" s="7" t="s">
        <v>421</v>
      </c>
      <c r="BW71" s="7" t="s">
        <v>421</v>
      </c>
      <c r="BX71" s="7" t="s">
        <v>421</v>
      </c>
      <c r="BY71" s="7" t="s">
        <v>421</v>
      </c>
      <c r="BZ71" s="7" t="s">
        <v>421</v>
      </c>
      <c r="CA71" s="7" t="s">
        <v>421</v>
      </c>
      <c r="CB71" s="7" t="s">
        <v>421</v>
      </c>
      <c r="CC71" s="7" t="s">
        <v>421</v>
      </c>
      <c r="CD71" s="7" t="s">
        <v>421</v>
      </c>
      <c r="CE71" s="7" t="s">
        <v>421</v>
      </c>
      <c r="CF71" s="7" t="s">
        <v>421</v>
      </c>
      <c r="CG71" s="7" t="s">
        <v>421</v>
      </c>
      <c r="CH71" s="7" t="s">
        <v>421</v>
      </c>
      <c r="CI71" s="7" t="s">
        <v>421</v>
      </c>
      <c r="CJ71" s="7" t="s">
        <v>421</v>
      </c>
      <c r="CK71" s="99"/>
      <c r="CL71" s="99"/>
      <c r="CM71" s="99"/>
      <c r="CN71" s="99"/>
      <c r="CO71" s="99"/>
      <c r="CP71" s="99"/>
      <c r="CQ71" s="99"/>
      <c r="CR71" s="99"/>
      <c r="CS71" s="99"/>
      <c r="CT71" s="99"/>
      <c r="CU71" s="99"/>
      <c r="CV71" s="99"/>
      <c r="CW71" s="99"/>
      <c r="CX71" s="99"/>
      <c r="CY71" s="99"/>
      <c r="CZ71" s="99"/>
      <c r="DA71" s="99"/>
      <c r="DB71" s="99"/>
      <c r="DC71" s="99"/>
      <c r="DD71" s="99"/>
    </row>
    <row r="72" spans="1:108" ht="82.5" hidden="1" customHeight="1" x14ac:dyDescent="0.25">
      <c r="A72" s="95">
        <v>66</v>
      </c>
      <c r="B72" s="95">
        <v>157</v>
      </c>
      <c r="C72" s="108" t="s">
        <v>92</v>
      </c>
      <c r="D72" s="109" t="s">
        <v>7</v>
      </c>
      <c r="E72" s="112" t="s">
        <v>93</v>
      </c>
      <c r="F72" s="109" t="s">
        <v>16</v>
      </c>
      <c r="G72" s="112" t="s">
        <v>93</v>
      </c>
      <c r="H72" s="112" t="s">
        <v>492</v>
      </c>
      <c r="I72" s="95" t="s">
        <v>435</v>
      </c>
      <c r="J72" s="114" t="s">
        <v>10</v>
      </c>
      <c r="K72" s="95" t="s">
        <v>11</v>
      </c>
      <c r="L72" s="19"/>
      <c r="M72" s="19"/>
      <c r="N72" s="28"/>
      <c r="O72" s="19"/>
      <c r="P72" s="19"/>
      <c r="Q72" s="19"/>
      <c r="R72" s="19"/>
      <c r="S72" s="19"/>
      <c r="T72" s="19">
        <f t="shared" si="32"/>
        <v>1</v>
      </c>
      <c r="U72" s="95" t="s">
        <v>478</v>
      </c>
      <c r="V72" s="95" t="s">
        <v>486</v>
      </c>
      <c r="W72" s="95" t="s">
        <v>486</v>
      </c>
      <c r="X72" s="95" t="s">
        <v>486</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8">
        <f t="shared" ref="CC72:CC75" si="65">COUNTIF($BD72:$CB72,2)</f>
        <v>19</v>
      </c>
      <c r="CD72" s="47">
        <f t="shared" ref="CD72:CD75" si="66">CC72/COUNTA($BD72:$CB72)</f>
        <v>0.76</v>
      </c>
      <c r="CE72" s="28">
        <f t="shared" ref="CE72:CE75" si="67">COUNTIF($BD72:$CB72,1)</f>
        <v>5</v>
      </c>
      <c r="CF72" s="47">
        <f t="shared" ref="CF72:CF75" si="68">CE72/COUNTA($BD72:$CB72)</f>
        <v>0.2</v>
      </c>
      <c r="CG72" s="28">
        <f t="shared" ref="CG72:CG75" si="69">COUNTIF($BD72:$CB72,0)</f>
        <v>1</v>
      </c>
      <c r="CH72" s="47">
        <f t="shared" ref="CH72:CH75" si="70">CG72/COUNTA($BD72:$CB72)</f>
        <v>0.04</v>
      </c>
      <c r="CI72" s="28">
        <f t="shared" ref="CI72:CI75" si="71">(((CC72*2)+(CE72*1)+(CG72*0)))/COUNTA($BD72:$CB72)</f>
        <v>1.72</v>
      </c>
      <c r="CJ72" s="28" t="str">
        <f t="shared" ref="CJ72:CJ75" si="72">IF(CI72&gt;=1.6,"Đạt mục tiêu",IF(CI72&gt;=1,"Cần cố gắng","Chưa đạt"))</f>
        <v>Đạt mục tiêu</v>
      </c>
      <c r="CK72" s="99"/>
      <c r="CL72" s="99"/>
      <c r="CM72" s="99"/>
      <c r="CN72" s="99"/>
      <c r="CO72" s="99"/>
      <c r="CP72" s="99"/>
      <c r="CQ72" s="99"/>
      <c r="CR72" s="99"/>
      <c r="CS72" s="99"/>
      <c r="CT72" s="99"/>
      <c r="CU72" s="99"/>
      <c r="CV72" s="99"/>
      <c r="CW72" s="99"/>
      <c r="CX72" s="99"/>
      <c r="CY72" s="99"/>
      <c r="CZ72" s="99"/>
      <c r="DA72" s="99"/>
      <c r="DB72" s="99"/>
      <c r="DC72" s="99"/>
      <c r="DD72" s="99"/>
    </row>
    <row r="73" spans="1:108" ht="75" hidden="1" customHeight="1" x14ac:dyDescent="0.25">
      <c r="A73" s="95">
        <v>67</v>
      </c>
      <c r="B73" s="95">
        <v>160</v>
      </c>
      <c r="C73" s="108" t="s">
        <v>94</v>
      </c>
      <c r="D73" s="109" t="s">
        <v>7</v>
      </c>
      <c r="E73" s="112" t="s">
        <v>95</v>
      </c>
      <c r="F73" s="109" t="s">
        <v>16</v>
      </c>
      <c r="G73" s="112" t="s">
        <v>95</v>
      </c>
      <c r="H73" s="112" t="s">
        <v>493</v>
      </c>
      <c r="I73" s="95" t="s">
        <v>435</v>
      </c>
      <c r="J73" s="114" t="s">
        <v>10</v>
      </c>
      <c r="K73" s="95" t="s">
        <v>11</v>
      </c>
      <c r="L73" s="19"/>
      <c r="M73" s="19"/>
      <c r="N73" s="19"/>
      <c r="O73" s="19"/>
      <c r="P73" s="19"/>
      <c r="Q73" s="19"/>
      <c r="R73" s="19"/>
      <c r="S73" s="19"/>
      <c r="T73" s="19">
        <f t="shared" si="32"/>
        <v>1</v>
      </c>
      <c r="U73" s="95" t="s">
        <v>486</v>
      </c>
      <c r="V73" s="95" t="s">
        <v>486</v>
      </c>
      <c r="W73" s="95" t="s">
        <v>486</v>
      </c>
      <c r="X73" s="95" t="s">
        <v>486</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8">
        <f t="shared" si="65"/>
        <v>20</v>
      </c>
      <c r="CD73" s="47">
        <f t="shared" si="66"/>
        <v>0.8</v>
      </c>
      <c r="CE73" s="28">
        <f t="shared" si="67"/>
        <v>3</v>
      </c>
      <c r="CF73" s="47">
        <f t="shared" si="68"/>
        <v>0.12</v>
      </c>
      <c r="CG73" s="28">
        <f t="shared" si="69"/>
        <v>2</v>
      </c>
      <c r="CH73" s="47">
        <f t="shared" si="70"/>
        <v>0.08</v>
      </c>
      <c r="CI73" s="28">
        <f t="shared" si="71"/>
        <v>1.72</v>
      </c>
      <c r="CJ73" s="28" t="str">
        <f t="shared" si="72"/>
        <v>Đạt mục tiêu</v>
      </c>
      <c r="CK73" s="99"/>
      <c r="CL73" s="99"/>
      <c r="CM73" s="99"/>
      <c r="CN73" s="99"/>
      <c r="CO73" s="99"/>
      <c r="CP73" s="99"/>
      <c r="CQ73" s="99"/>
      <c r="CR73" s="99"/>
      <c r="CS73" s="99"/>
      <c r="CT73" s="99"/>
      <c r="CU73" s="99"/>
      <c r="CV73" s="99"/>
      <c r="CW73" s="99"/>
      <c r="CX73" s="99"/>
      <c r="CY73" s="99"/>
      <c r="CZ73" s="99"/>
      <c r="DA73" s="99"/>
      <c r="DB73" s="99"/>
      <c r="DC73" s="99"/>
      <c r="DD73" s="99"/>
    </row>
    <row r="74" spans="1:108" customFormat="1" ht="25.5" hidden="1" customHeight="1" x14ac:dyDescent="0.25">
      <c r="A74" s="25">
        <v>68</v>
      </c>
      <c r="B74" s="14">
        <v>163</v>
      </c>
      <c r="C74" s="13" t="s">
        <v>96</v>
      </c>
      <c r="D74" s="9" t="s">
        <v>7</v>
      </c>
      <c r="E74" s="13" t="s">
        <v>97</v>
      </c>
      <c r="F74" s="9" t="s">
        <v>16</v>
      </c>
      <c r="G74" s="13" t="s">
        <v>97</v>
      </c>
      <c r="H74" s="13" t="s">
        <v>494</v>
      </c>
      <c r="I74" s="19" t="s">
        <v>435</v>
      </c>
      <c r="J74" s="12" t="s">
        <v>10</v>
      </c>
      <c r="K74" s="19"/>
      <c r="L74" s="19" t="s">
        <v>11</v>
      </c>
      <c r="M74" s="19"/>
      <c r="N74" s="19"/>
      <c r="O74" s="19"/>
      <c r="P74" s="19"/>
      <c r="Q74" s="19"/>
      <c r="R74" s="19"/>
      <c r="S74" s="19"/>
      <c r="T74" s="19">
        <f t="shared" ref="T74:T77" si="73">COUNTIF(K74:S74,"x")</f>
        <v>1</v>
      </c>
      <c r="U74" s="19"/>
      <c r="V74" s="19"/>
      <c r="W74" s="19"/>
      <c r="X74" s="19"/>
      <c r="Y74" s="19" t="s">
        <v>486</v>
      </c>
      <c r="Z74" s="19" t="s">
        <v>486</v>
      </c>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8">
        <f t="shared" si="65"/>
        <v>20</v>
      </c>
      <c r="CD74" s="47">
        <f t="shared" si="66"/>
        <v>0.8</v>
      </c>
      <c r="CE74" s="28">
        <f t="shared" si="67"/>
        <v>3</v>
      </c>
      <c r="CF74" s="47">
        <f t="shared" si="68"/>
        <v>0.12</v>
      </c>
      <c r="CG74" s="28">
        <f t="shared" si="69"/>
        <v>2</v>
      </c>
      <c r="CH74" s="47">
        <f t="shared" si="70"/>
        <v>0.08</v>
      </c>
      <c r="CI74" s="28">
        <f t="shared" si="71"/>
        <v>1.72</v>
      </c>
      <c r="CJ74" s="28" t="str">
        <f t="shared" si="72"/>
        <v>Đạt mục tiêu</v>
      </c>
      <c r="CK74" s="1"/>
      <c r="CL74" s="1"/>
      <c r="CM74" s="1"/>
      <c r="CN74" s="1"/>
      <c r="CO74" s="1"/>
      <c r="CP74" s="1"/>
      <c r="CQ74" s="1"/>
      <c r="CR74" s="1"/>
      <c r="CS74" s="1"/>
      <c r="CT74" s="1"/>
      <c r="CU74" s="1"/>
      <c r="CV74" s="1"/>
      <c r="CW74" s="1"/>
      <c r="CX74" s="1"/>
      <c r="CY74" s="1"/>
      <c r="CZ74" s="1"/>
      <c r="DA74" s="1"/>
      <c r="DB74" s="1"/>
      <c r="DC74" s="1"/>
      <c r="DD74" s="1"/>
    </row>
    <row r="75" spans="1:108" customFormat="1" ht="25.5" hidden="1" customHeight="1" x14ac:dyDescent="0.25">
      <c r="A75" s="25">
        <v>69</v>
      </c>
      <c r="B75" s="14">
        <v>166</v>
      </c>
      <c r="C75" s="13" t="s">
        <v>98</v>
      </c>
      <c r="D75" s="9" t="s">
        <v>7</v>
      </c>
      <c r="E75" s="13" t="s">
        <v>99</v>
      </c>
      <c r="F75" s="9" t="s">
        <v>16</v>
      </c>
      <c r="G75" s="13" t="s">
        <v>495</v>
      </c>
      <c r="H75" s="13" t="s">
        <v>496</v>
      </c>
      <c r="I75" s="19" t="s">
        <v>435</v>
      </c>
      <c r="J75" s="12" t="s">
        <v>10</v>
      </c>
      <c r="K75" s="19"/>
      <c r="L75" s="19" t="s">
        <v>11</v>
      </c>
      <c r="M75" s="19"/>
      <c r="N75" s="19"/>
      <c r="O75" s="19"/>
      <c r="P75" s="25"/>
      <c r="Q75" s="19"/>
      <c r="R75" s="19"/>
      <c r="S75" s="19"/>
      <c r="T75" s="19">
        <f t="shared" si="73"/>
        <v>1</v>
      </c>
      <c r="U75" s="19"/>
      <c r="V75" s="19"/>
      <c r="W75" s="19"/>
      <c r="X75" s="19"/>
      <c r="Y75" s="19"/>
      <c r="Z75" s="19"/>
      <c r="AA75" s="19" t="s">
        <v>486</v>
      </c>
      <c r="AB75" s="19" t="s">
        <v>486</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8">
        <f t="shared" si="65"/>
        <v>0</v>
      </c>
      <c r="CD75" s="47" t="e">
        <f t="shared" si="66"/>
        <v>#DIV/0!</v>
      </c>
      <c r="CE75" s="28">
        <f t="shared" si="67"/>
        <v>0</v>
      </c>
      <c r="CF75" s="47" t="e">
        <f t="shared" si="68"/>
        <v>#DIV/0!</v>
      </c>
      <c r="CG75" s="28">
        <f t="shared" si="69"/>
        <v>0</v>
      </c>
      <c r="CH75" s="47" t="e">
        <f t="shared" si="70"/>
        <v>#DIV/0!</v>
      </c>
      <c r="CI75" s="28" t="e">
        <f t="shared" si="71"/>
        <v>#DIV/0!</v>
      </c>
      <c r="CJ75" s="28" t="e">
        <f t="shared" si="72"/>
        <v>#DIV/0!</v>
      </c>
      <c r="CK75" s="1"/>
      <c r="CL75" s="1"/>
      <c r="CM75" s="1"/>
      <c r="CN75" s="1"/>
      <c r="CO75" s="1"/>
      <c r="CP75" s="1"/>
      <c r="CQ75" s="1"/>
      <c r="CR75" s="1"/>
      <c r="CS75" s="1"/>
      <c r="CT75" s="1"/>
      <c r="CU75" s="1"/>
      <c r="CV75" s="1"/>
      <c r="CW75" s="1"/>
      <c r="CX75" s="1"/>
      <c r="CY75" s="1"/>
      <c r="CZ75" s="1"/>
      <c r="DA75" s="1"/>
      <c r="DB75" s="1"/>
      <c r="DC75" s="1"/>
      <c r="DD75" s="1"/>
    </row>
    <row r="76" spans="1:108" customFormat="1" ht="25.5" hidden="1" customHeight="1" x14ac:dyDescent="0.25">
      <c r="A76" s="25">
        <v>70</v>
      </c>
      <c r="B76" s="14">
        <v>166</v>
      </c>
      <c r="C76" s="13" t="s">
        <v>98</v>
      </c>
      <c r="D76" s="9" t="s">
        <v>7</v>
      </c>
      <c r="E76" s="13" t="s">
        <v>99</v>
      </c>
      <c r="F76" s="9" t="s">
        <v>16</v>
      </c>
      <c r="G76" s="13" t="s">
        <v>497</v>
      </c>
      <c r="H76" s="13" t="s">
        <v>498</v>
      </c>
      <c r="I76" s="19" t="s">
        <v>435</v>
      </c>
      <c r="J76" s="12" t="s">
        <v>10</v>
      </c>
      <c r="K76" s="19"/>
      <c r="L76" s="19"/>
      <c r="M76" s="19" t="s">
        <v>11</v>
      </c>
      <c r="N76" s="19"/>
      <c r="O76" s="19"/>
      <c r="P76" s="25"/>
      <c r="Q76" s="19"/>
      <c r="R76" s="19"/>
      <c r="S76" s="19"/>
      <c r="T76" s="19">
        <f t="shared" si="73"/>
        <v>1</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8"/>
      <c r="CD76" s="47"/>
      <c r="CE76" s="28"/>
      <c r="CF76" s="47"/>
      <c r="CG76" s="28"/>
      <c r="CH76" s="47"/>
      <c r="CI76" s="28"/>
      <c r="CJ76" s="28"/>
      <c r="CK76" s="1"/>
      <c r="CL76" s="1"/>
      <c r="CM76" s="1"/>
      <c r="CN76" s="1"/>
      <c r="CO76" s="1"/>
      <c r="CP76" s="1"/>
      <c r="CQ76" s="1"/>
      <c r="CR76" s="1"/>
      <c r="CS76" s="1"/>
      <c r="CT76" s="1"/>
      <c r="CU76" s="1"/>
      <c r="CV76" s="1"/>
      <c r="CW76" s="1"/>
      <c r="CX76" s="1"/>
      <c r="CY76" s="1"/>
      <c r="CZ76" s="1"/>
      <c r="DA76" s="1"/>
      <c r="DB76" s="1"/>
      <c r="DC76" s="1"/>
      <c r="DD76" s="1"/>
    </row>
    <row r="77" spans="1:108" customFormat="1" ht="25.5" hidden="1" customHeight="1" x14ac:dyDescent="0.25">
      <c r="A77" s="25">
        <v>71</v>
      </c>
      <c r="B77" s="14">
        <v>170</v>
      </c>
      <c r="C77" s="13" t="s">
        <v>100</v>
      </c>
      <c r="D77" s="9" t="s">
        <v>16</v>
      </c>
      <c r="E77" s="13" t="s">
        <v>101</v>
      </c>
      <c r="F77" s="9" t="s">
        <v>16</v>
      </c>
      <c r="G77" s="13" t="s">
        <v>101</v>
      </c>
      <c r="H77" s="13" t="s">
        <v>499</v>
      </c>
      <c r="I77" s="19" t="s">
        <v>435</v>
      </c>
      <c r="J77" s="12" t="s">
        <v>10</v>
      </c>
      <c r="K77" s="19"/>
      <c r="L77" s="19"/>
      <c r="M77" s="19" t="s">
        <v>11</v>
      </c>
      <c r="N77" s="19"/>
      <c r="O77" s="19"/>
      <c r="P77" s="19"/>
      <c r="Q77" s="19"/>
      <c r="R77" s="19"/>
      <c r="S77" s="19"/>
      <c r="T77" s="19">
        <f t="shared" si="73"/>
        <v>1</v>
      </c>
      <c r="U77" s="19"/>
      <c r="V77" s="19"/>
      <c r="W77" s="19"/>
      <c r="X77" s="19"/>
      <c r="Y77" s="19"/>
      <c r="Z77" s="19"/>
      <c r="AA77" s="19"/>
      <c r="AB77" s="19"/>
      <c r="AC77" s="19"/>
      <c r="AD77" s="19" t="s">
        <v>486</v>
      </c>
      <c r="AE77" s="19"/>
      <c r="AF77" s="19" t="s">
        <v>486</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8">
        <f t="shared" ref="CC77:CC80" si="74">COUNTIF($BD77:$CB77,2)</f>
        <v>19</v>
      </c>
      <c r="CD77" s="47">
        <f t="shared" ref="CD77:CD80" si="75">CC77/COUNTA($BD77:$CB77)</f>
        <v>0.76</v>
      </c>
      <c r="CE77" s="28">
        <f t="shared" ref="CE77:CE80" si="76">COUNTIF($BD77:$CB77,1)</f>
        <v>6</v>
      </c>
      <c r="CF77" s="47">
        <f t="shared" ref="CF77:CF80" si="77">CE77/COUNTA($BD77:$CB77)</f>
        <v>0.24</v>
      </c>
      <c r="CG77" s="28">
        <f t="shared" ref="CG77:CG80" si="78">COUNTIF($BD77:$CB77,0)</f>
        <v>0</v>
      </c>
      <c r="CH77" s="47">
        <f t="shared" ref="CH77:CH80" si="79">CG77/COUNTA($BD77:$CB77)</f>
        <v>0</v>
      </c>
      <c r="CI77" s="28">
        <f t="shared" ref="CI77:CI80" si="80">(((CC77*2)+(CE77*1)+(CG77*0)))/COUNTA($BD77:$CB77)</f>
        <v>1.76</v>
      </c>
      <c r="CJ77" s="28" t="str">
        <f t="shared" ref="CJ77:CJ80" si="81">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customFormat="1" ht="25.5" hidden="1" customHeight="1" x14ac:dyDescent="0.25">
      <c r="A78" s="25">
        <v>72</v>
      </c>
      <c r="B78" s="14">
        <v>170</v>
      </c>
      <c r="C78" s="13" t="s">
        <v>100</v>
      </c>
      <c r="D78" s="9" t="s">
        <v>16</v>
      </c>
      <c r="E78" s="13" t="s">
        <v>101</v>
      </c>
      <c r="F78" s="9" t="s">
        <v>16</v>
      </c>
      <c r="G78" s="13" t="s">
        <v>834</v>
      </c>
      <c r="H78" s="13" t="s">
        <v>835</v>
      </c>
      <c r="I78" s="19" t="s">
        <v>435</v>
      </c>
      <c r="J78" s="12" t="s">
        <v>10</v>
      </c>
      <c r="K78" s="19"/>
      <c r="L78" s="19"/>
      <c r="M78" s="19"/>
      <c r="N78" s="19" t="s">
        <v>11</v>
      </c>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8"/>
      <c r="CD78" s="47"/>
      <c r="CE78" s="28"/>
      <c r="CF78" s="47"/>
      <c r="CG78" s="28"/>
      <c r="CH78" s="47"/>
      <c r="CI78" s="28"/>
      <c r="CJ78" s="28"/>
      <c r="CK78" s="1"/>
      <c r="CL78" s="1"/>
      <c r="CM78" s="1"/>
      <c r="CN78" s="1"/>
      <c r="CO78" s="1"/>
      <c r="CP78" s="1"/>
      <c r="CQ78" s="1"/>
      <c r="CR78" s="1"/>
      <c r="CS78" s="1"/>
      <c r="CT78" s="1"/>
      <c r="CU78" s="1"/>
      <c r="CV78" s="1"/>
      <c r="CW78" s="1"/>
      <c r="CX78" s="1"/>
      <c r="CY78" s="1"/>
      <c r="CZ78" s="1"/>
      <c r="DA78" s="1"/>
      <c r="DB78" s="1"/>
      <c r="DC78" s="1"/>
      <c r="DD78" s="1"/>
    </row>
    <row r="79" spans="1:108" ht="56.25" hidden="1" customHeight="1" x14ac:dyDescent="0.25">
      <c r="A79" s="95">
        <v>73</v>
      </c>
      <c r="B79" s="95">
        <v>171</v>
      </c>
      <c r="C79" s="108" t="s">
        <v>102</v>
      </c>
      <c r="D79" s="109" t="s">
        <v>25</v>
      </c>
      <c r="E79" s="112" t="s">
        <v>103</v>
      </c>
      <c r="F79" s="109" t="s">
        <v>25</v>
      </c>
      <c r="G79" s="112" t="s">
        <v>103</v>
      </c>
      <c r="H79" s="112" t="s">
        <v>500</v>
      </c>
      <c r="I79" s="95" t="s">
        <v>435</v>
      </c>
      <c r="J79" s="114" t="s">
        <v>10</v>
      </c>
      <c r="K79" s="95" t="s">
        <v>11</v>
      </c>
      <c r="L79" s="19"/>
      <c r="M79" s="19"/>
      <c r="N79" s="19"/>
      <c r="O79" s="19"/>
      <c r="P79" s="19"/>
      <c r="Q79" s="19"/>
      <c r="R79" s="19"/>
      <c r="S79" s="19"/>
      <c r="T79" s="19">
        <f t="shared" ref="T79:T142" si="82">COUNTIF(K79:S79,"x")</f>
        <v>1</v>
      </c>
      <c r="U79" s="95" t="s">
        <v>485</v>
      </c>
      <c r="V79" s="95" t="s">
        <v>485</v>
      </c>
      <c r="W79" s="95" t="s">
        <v>485</v>
      </c>
      <c r="X79" s="95" t="s">
        <v>485</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8">
        <f t="shared" si="74"/>
        <v>20</v>
      </c>
      <c r="CD79" s="47">
        <f t="shared" si="75"/>
        <v>0.8</v>
      </c>
      <c r="CE79" s="28">
        <f t="shared" si="76"/>
        <v>4</v>
      </c>
      <c r="CF79" s="47">
        <f t="shared" si="77"/>
        <v>0.16</v>
      </c>
      <c r="CG79" s="28">
        <f t="shared" si="78"/>
        <v>1</v>
      </c>
      <c r="CH79" s="47">
        <f t="shared" si="79"/>
        <v>0.04</v>
      </c>
      <c r="CI79" s="28">
        <f t="shared" si="80"/>
        <v>1.76</v>
      </c>
      <c r="CJ79" s="28" t="str">
        <f t="shared" si="81"/>
        <v>Đạt mục tiêu</v>
      </c>
      <c r="CK79" s="99"/>
      <c r="CL79" s="99"/>
      <c r="CM79" s="99"/>
      <c r="CN79" s="99"/>
      <c r="CO79" s="99"/>
      <c r="CP79" s="99"/>
      <c r="CQ79" s="99"/>
      <c r="CR79" s="99"/>
      <c r="CS79" s="99"/>
      <c r="CT79" s="99"/>
      <c r="CU79" s="99"/>
      <c r="CV79" s="99"/>
      <c r="CW79" s="99"/>
      <c r="CX79" s="99"/>
      <c r="CY79" s="99"/>
      <c r="CZ79" s="99"/>
      <c r="DA79" s="99"/>
      <c r="DB79" s="99"/>
      <c r="DC79" s="99"/>
      <c r="DD79" s="99"/>
    </row>
    <row r="80" spans="1:108" customFormat="1" ht="25.5" hidden="1" customHeight="1" x14ac:dyDescent="0.25">
      <c r="A80" s="25">
        <v>74</v>
      </c>
      <c r="B80" s="14">
        <v>172</v>
      </c>
      <c r="C80" s="13" t="s">
        <v>104</v>
      </c>
      <c r="D80" s="9" t="s">
        <v>7</v>
      </c>
      <c r="E80" s="13" t="s">
        <v>105</v>
      </c>
      <c r="F80" s="9" t="s">
        <v>7</v>
      </c>
      <c r="G80" s="13" t="s">
        <v>105</v>
      </c>
      <c r="H80" s="13" t="s">
        <v>501</v>
      </c>
      <c r="I80" s="19" t="s">
        <v>435</v>
      </c>
      <c r="J80" s="12" t="s">
        <v>10</v>
      </c>
      <c r="K80" s="19"/>
      <c r="L80" s="19"/>
      <c r="M80" s="19"/>
      <c r="N80" s="19"/>
      <c r="O80" s="19"/>
      <c r="P80" s="19"/>
      <c r="Q80" s="19" t="s">
        <v>11</v>
      </c>
      <c r="R80" s="19"/>
      <c r="S80" s="19"/>
      <c r="T80" s="19">
        <f t="shared" si="82"/>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486</v>
      </c>
      <c r="AT80" s="19" t="s">
        <v>486</v>
      </c>
      <c r="AU80" s="19" t="s">
        <v>486</v>
      </c>
      <c r="AV80" s="19" t="s">
        <v>486</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8">
        <f t="shared" si="74"/>
        <v>0</v>
      </c>
      <c r="CD80" s="47" t="e">
        <f t="shared" si="75"/>
        <v>#DIV/0!</v>
      </c>
      <c r="CE80" s="28">
        <f t="shared" si="76"/>
        <v>0</v>
      </c>
      <c r="CF80" s="47" t="e">
        <f t="shared" si="77"/>
        <v>#DIV/0!</v>
      </c>
      <c r="CG80" s="28">
        <f t="shared" si="78"/>
        <v>0</v>
      </c>
      <c r="CH80" s="47" t="e">
        <f t="shared" si="79"/>
        <v>#DIV/0!</v>
      </c>
      <c r="CI80" s="28" t="e">
        <f t="shared" si="80"/>
        <v>#DIV/0!</v>
      </c>
      <c r="CJ80" s="28" t="e">
        <f t="shared" si="81"/>
        <v>#DIV/0!</v>
      </c>
      <c r="CK80" s="1"/>
      <c r="CL80" s="1"/>
      <c r="CM80" s="1"/>
      <c r="CN80" s="1"/>
      <c r="CO80" s="1"/>
      <c r="CP80" s="1"/>
      <c r="CQ80" s="1"/>
      <c r="CR80" s="1"/>
      <c r="CS80" s="1"/>
      <c r="CT80" s="1"/>
      <c r="CU80" s="1"/>
      <c r="CV80" s="1"/>
      <c r="CW80" s="1"/>
      <c r="CX80" s="1"/>
      <c r="CY80" s="1"/>
      <c r="CZ80" s="1"/>
      <c r="DA80" s="1"/>
      <c r="DB80" s="1"/>
      <c r="DC80" s="1"/>
      <c r="DD80" s="1"/>
    </row>
    <row r="81" spans="1:108" ht="15.75" hidden="1" customHeight="1" x14ac:dyDescent="0.25">
      <c r="A81" s="95">
        <v>75</v>
      </c>
      <c r="B81" s="105">
        <v>176</v>
      </c>
      <c r="C81" s="183" t="s">
        <v>106</v>
      </c>
      <c r="D81" s="181"/>
      <c r="E81" s="175"/>
      <c r="F81" s="106" t="s">
        <v>421</v>
      </c>
      <c r="G81" s="106" t="s">
        <v>421</v>
      </c>
      <c r="H81" s="106" t="s">
        <v>421</v>
      </c>
      <c r="I81" s="106" t="s">
        <v>421</v>
      </c>
      <c r="J81" s="106" t="s">
        <v>421</v>
      </c>
      <c r="K81" s="106" t="s">
        <v>421</v>
      </c>
      <c r="L81" s="7" t="s">
        <v>421</v>
      </c>
      <c r="M81" s="7" t="s">
        <v>421</v>
      </c>
      <c r="N81" s="7" t="s">
        <v>421</v>
      </c>
      <c r="O81" s="7" t="s">
        <v>421</v>
      </c>
      <c r="P81" s="7" t="s">
        <v>421</v>
      </c>
      <c r="Q81" s="7" t="s">
        <v>421</v>
      </c>
      <c r="R81" s="7" t="s">
        <v>421</v>
      </c>
      <c r="S81" s="7" t="s">
        <v>421</v>
      </c>
      <c r="T81" s="19">
        <f t="shared" si="82"/>
        <v>0</v>
      </c>
      <c r="U81" s="106" t="s">
        <v>421</v>
      </c>
      <c r="V81" s="106" t="s">
        <v>421</v>
      </c>
      <c r="W81" s="106" t="s">
        <v>421</v>
      </c>
      <c r="X81" s="106" t="s">
        <v>421</v>
      </c>
      <c r="Y81" s="7" t="s">
        <v>421</v>
      </c>
      <c r="Z81" s="7" t="s">
        <v>421</v>
      </c>
      <c r="AA81" s="7" t="s">
        <v>421</v>
      </c>
      <c r="AB81" s="7" t="s">
        <v>421</v>
      </c>
      <c r="AC81" s="7" t="s">
        <v>421</v>
      </c>
      <c r="AD81" s="7" t="s">
        <v>421</v>
      </c>
      <c r="AE81" s="7" t="s">
        <v>421</v>
      </c>
      <c r="AF81" s="7" t="s">
        <v>421</v>
      </c>
      <c r="AG81" s="7" t="s">
        <v>421</v>
      </c>
      <c r="AH81" s="7" t="s">
        <v>421</v>
      </c>
      <c r="AI81" s="7" t="s">
        <v>421</v>
      </c>
      <c r="AJ81" s="7" t="s">
        <v>421</v>
      </c>
      <c r="AK81" s="7" t="s">
        <v>421</v>
      </c>
      <c r="AL81" s="7" t="s">
        <v>421</v>
      </c>
      <c r="AM81" s="7" t="s">
        <v>421</v>
      </c>
      <c r="AN81" s="7" t="s">
        <v>421</v>
      </c>
      <c r="AO81" s="7" t="s">
        <v>421</v>
      </c>
      <c r="AP81" s="7" t="s">
        <v>421</v>
      </c>
      <c r="AQ81" s="7" t="s">
        <v>421</v>
      </c>
      <c r="AR81" s="7" t="s">
        <v>421</v>
      </c>
      <c r="AS81" s="7" t="s">
        <v>421</v>
      </c>
      <c r="AT81" s="7" t="s">
        <v>421</v>
      </c>
      <c r="AU81" s="7" t="s">
        <v>421</v>
      </c>
      <c r="AV81" s="7" t="s">
        <v>421</v>
      </c>
      <c r="AW81" s="7" t="s">
        <v>421</v>
      </c>
      <c r="AX81" s="7" t="s">
        <v>421</v>
      </c>
      <c r="AY81" s="7" t="s">
        <v>421</v>
      </c>
      <c r="AZ81" s="7" t="s">
        <v>421</v>
      </c>
      <c r="BA81" s="7" t="s">
        <v>421</v>
      </c>
      <c r="BB81" s="7" t="s">
        <v>421</v>
      </c>
      <c r="BC81" s="7" t="s">
        <v>421</v>
      </c>
      <c r="BD81" s="7" t="s">
        <v>421</v>
      </c>
      <c r="BE81" s="7" t="s">
        <v>421</v>
      </c>
      <c r="BF81" s="7" t="s">
        <v>421</v>
      </c>
      <c r="BG81" s="7" t="s">
        <v>421</v>
      </c>
      <c r="BH81" s="7" t="s">
        <v>421</v>
      </c>
      <c r="BI81" s="7" t="s">
        <v>421</v>
      </c>
      <c r="BJ81" s="7" t="s">
        <v>421</v>
      </c>
      <c r="BK81" s="7" t="s">
        <v>421</v>
      </c>
      <c r="BL81" s="7" t="s">
        <v>421</v>
      </c>
      <c r="BM81" s="7" t="s">
        <v>421</v>
      </c>
      <c r="BN81" s="7" t="s">
        <v>421</v>
      </c>
      <c r="BO81" s="7" t="s">
        <v>421</v>
      </c>
      <c r="BP81" s="7" t="s">
        <v>421</v>
      </c>
      <c r="BQ81" s="7" t="s">
        <v>421</v>
      </c>
      <c r="BR81" s="7" t="s">
        <v>421</v>
      </c>
      <c r="BS81" s="7" t="s">
        <v>421</v>
      </c>
      <c r="BT81" s="7" t="s">
        <v>421</v>
      </c>
      <c r="BU81" s="7" t="s">
        <v>421</v>
      </c>
      <c r="BV81" s="7" t="s">
        <v>421</v>
      </c>
      <c r="BW81" s="7" t="s">
        <v>421</v>
      </c>
      <c r="BX81" s="7" t="s">
        <v>421</v>
      </c>
      <c r="BY81" s="7" t="s">
        <v>421</v>
      </c>
      <c r="BZ81" s="7" t="s">
        <v>421</v>
      </c>
      <c r="CA81" s="7" t="s">
        <v>421</v>
      </c>
      <c r="CB81" s="7" t="s">
        <v>421</v>
      </c>
      <c r="CC81" s="7" t="s">
        <v>421</v>
      </c>
      <c r="CD81" s="7" t="s">
        <v>421</v>
      </c>
      <c r="CE81" s="7" t="s">
        <v>421</v>
      </c>
      <c r="CF81" s="7" t="s">
        <v>421</v>
      </c>
      <c r="CG81" s="7" t="s">
        <v>421</v>
      </c>
      <c r="CH81" s="7" t="s">
        <v>421</v>
      </c>
      <c r="CI81" s="7" t="s">
        <v>421</v>
      </c>
      <c r="CJ81" s="7" t="s">
        <v>421</v>
      </c>
      <c r="CK81" s="99"/>
      <c r="CL81" s="99"/>
      <c r="CM81" s="99"/>
      <c r="CN81" s="99"/>
      <c r="CO81" s="99"/>
      <c r="CP81" s="99"/>
      <c r="CQ81" s="99"/>
      <c r="CR81" s="99"/>
      <c r="CS81" s="99"/>
      <c r="CT81" s="99"/>
      <c r="CU81" s="99"/>
      <c r="CV81" s="99"/>
      <c r="CW81" s="99"/>
      <c r="CX81" s="99"/>
      <c r="CY81" s="99"/>
      <c r="CZ81" s="99"/>
      <c r="DA81" s="99"/>
      <c r="DB81" s="99"/>
      <c r="DC81" s="99"/>
      <c r="DD81" s="99"/>
    </row>
    <row r="82" spans="1:108" ht="46.5" hidden="1" customHeight="1" x14ac:dyDescent="0.25">
      <c r="A82" s="95">
        <v>76</v>
      </c>
      <c r="B82" s="95">
        <v>177</v>
      </c>
      <c r="C82" s="121" t="s">
        <v>107</v>
      </c>
      <c r="D82" s="122" t="s">
        <v>7</v>
      </c>
      <c r="E82" s="112" t="s">
        <v>108</v>
      </c>
      <c r="F82" s="109" t="s">
        <v>7</v>
      </c>
      <c r="G82" s="112" t="s">
        <v>108</v>
      </c>
      <c r="H82" s="112" t="s">
        <v>502</v>
      </c>
      <c r="I82" s="95" t="s">
        <v>435</v>
      </c>
      <c r="J82" s="114" t="s">
        <v>10</v>
      </c>
      <c r="K82" s="95" t="s">
        <v>11</v>
      </c>
      <c r="L82" s="19"/>
      <c r="M82" s="19"/>
      <c r="N82" s="19"/>
      <c r="O82" s="19"/>
      <c r="P82" s="19"/>
      <c r="Q82" s="19"/>
      <c r="R82" s="19"/>
      <c r="S82" s="19"/>
      <c r="T82" s="19">
        <f t="shared" si="82"/>
        <v>1</v>
      </c>
      <c r="U82" s="95" t="s">
        <v>486</v>
      </c>
      <c r="V82" s="95" t="s">
        <v>486</v>
      </c>
      <c r="W82" s="95" t="s">
        <v>486</v>
      </c>
      <c r="X82" s="95" t="s">
        <v>486</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8">
        <f t="shared" ref="CC82:CC91" si="83">COUNTIF($BD82:$CB82,2)</f>
        <v>20</v>
      </c>
      <c r="CD82" s="47">
        <f t="shared" ref="CD82:CD91" si="84">CC82/COUNTA($BD82:$CB82)</f>
        <v>0.8</v>
      </c>
      <c r="CE82" s="28">
        <f t="shared" ref="CE82:CE91" si="85">COUNTIF($BD82:$CB82,1)</f>
        <v>3</v>
      </c>
      <c r="CF82" s="47">
        <f t="shared" ref="CF82:CF91" si="86">CE82/COUNTA($BD82:$CB82)</f>
        <v>0.12</v>
      </c>
      <c r="CG82" s="28">
        <f t="shared" ref="CG82:CG91" si="87">COUNTIF($BD82:$CB82,0)</f>
        <v>2</v>
      </c>
      <c r="CH82" s="47">
        <f t="shared" ref="CH82:CH91" si="88">CG82/COUNTA($BD82:$CB82)</f>
        <v>0.08</v>
      </c>
      <c r="CI82" s="28">
        <f t="shared" ref="CI82:CI91" si="89">(((CC82*2)+(CE82*1)+(CG82*0)))/COUNTA($BD82:$CB82)</f>
        <v>1.72</v>
      </c>
      <c r="CJ82" s="28" t="str">
        <f t="shared" ref="CJ82:CJ91" si="90">IF(CI82&gt;=1.6,"Đạt mục tiêu",IF(CI82&gt;=1,"Cần cố gắng","Chưa đạt"))</f>
        <v>Đạt mục tiêu</v>
      </c>
      <c r="CK82" s="99"/>
      <c r="CL82" s="99"/>
      <c r="CM82" s="99"/>
      <c r="CN82" s="99"/>
      <c r="CO82" s="99"/>
      <c r="CP82" s="99"/>
      <c r="CQ82" s="99"/>
      <c r="CR82" s="99"/>
      <c r="CS82" s="99"/>
      <c r="CT82" s="99"/>
      <c r="CU82" s="99"/>
      <c r="CV82" s="99"/>
      <c r="CW82" s="99"/>
      <c r="CX82" s="99"/>
      <c r="CY82" s="99"/>
      <c r="CZ82" s="99"/>
      <c r="DA82" s="99"/>
      <c r="DB82" s="99"/>
      <c r="DC82" s="99"/>
      <c r="DD82" s="99"/>
    </row>
    <row r="83" spans="1:108" customFormat="1" ht="15.75" hidden="1" customHeight="1" x14ac:dyDescent="0.25">
      <c r="A83" s="25">
        <v>77</v>
      </c>
      <c r="B83" s="55">
        <v>178</v>
      </c>
      <c r="C83" s="60" t="s">
        <v>107</v>
      </c>
      <c r="D83" s="18" t="s">
        <v>7</v>
      </c>
      <c r="E83" s="13" t="s">
        <v>109</v>
      </c>
      <c r="F83" s="9" t="s">
        <v>25</v>
      </c>
      <c r="G83" s="13" t="s">
        <v>109</v>
      </c>
      <c r="H83" s="13" t="s">
        <v>503</v>
      </c>
      <c r="I83" s="19" t="s">
        <v>435</v>
      </c>
      <c r="J83" s="12" t="s">
        <v>10</v>
      </c>
      <c r="K83" s="19"/>
      <c r="L83" s="19"/>
      <c r="M83" s="19"/>
      <c r="N83" s="19"/>
      <c r="O83" s="19" t="s">
        <v>11</v>
      </c>
      <c r="P83" s="19"/>
      <c r="Q83" s="19"/>
      <c r="R83" s="19"/>
      <c r="S83" s="19"/>
      <c r="T83" s="19">
        <f t="shared" si="82"/>
        <v>1</v>
      </c>
      <c r="U83" s="19"/>
      <c r="V83" s="19"/>
      <c r="W83" s="19"/>
      <c r="X83" s="19"/>
      <c r="Y83" s="19"/>
      <c r="Z83" s="19"/>
      <c r="AA83" s="19"/>
      <c r="AB83" s="19"/>
      <c r="AC83" s="19" t="s">
        <v>486</v>
      </c>
      <c r="AD83" s="19"/>
      <c r="AE83" s="19" t="s">
        <v>486</v>
      </c>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8">
        <f t="shared" si="83"/>
        <v>19</v>
      </c>
      <c r="CD83" s="47">
        <f t="shared" si="84"/>
        <v>0.76</v>
      </c>
      <c r="CE83" s="28">
        <f t="shared" si="85"/>
        <v>6</v>
      </c>
      <c r="CF83" s="47">
        <f t="shared" si="86"/>
        <v>0.24</v>
      </c>
      <c r="CG83" s="28">
        <f t="shared" si="87"/>
        <v>0</v>
      </c>
      <c r="CH83" s="47">
        <f t="shared" si="88"/>
        <v>0</v>
      </c>
      <c r="CI83" s="28">
        <f t="shared" si="89"/>
        <v>1.76</v>
      </c>
      <c r="CJ83" s="28" t="str">
        <f t="shared" si="90"/>
        <v>Đạt mục tiêu</v>
      </c>
      <c r="CK83" s="1"/>
      <c r="CL83" s="1"/>
      <c r="CM83" s="1"/>
      <c r="CN83" s="1"/>
      <c r="CO83" s="1"/>
      <c r="CP83" s="1"/>
      <c r="CQ83" s="1"/>
      <c r="CR83" s="1"/>
      <c r="CS83" s="1"/>
      <c r="CT83" s="1"/>
      <c r="CU83" s="1"/>
      <c r="CV83" s="1"/>
      <c r="CW83" s="1"/>
      <c r="CX83" s="1"/>
      <c r="CY83" s="1"/>
      <c r="CZ83" s="1"/>
      <c r="DA83" s="1"/>
      <c r="DB83" s="1"/>
      <c r="DC83" s="1"/>
      <c r="DD83" s="1"/>
    </row>
    <row r="84" spans="1:108" customFormat="1" ht="51.75" hidden="1" customHeight="1" x14ac:dyDescent="0.25">
      <c r="A84" s="25">
        <v>78</v>
      </c>
      <c r="B84" s="55">
        <v>178</v>
      </c>
      <c r="C84" s="60" t="s">
        <v>107</v>
      </c>
      <c r="D84" s="18" t="s">
        <v>7</v>
      </c>
      <c r="E84" s="13" t="s">
        <v>110</v>
      </c>
      <c r="F84" s="9" t="s">
        <v>25</v>
      </c>
      <c r="G84" s="13" t="s">
        <v>110</v>
      </c>
      <c r="H84" s="13" t="s">
        <v>504</v>
      </c>
      <c r="I84" s="19" t="s">
        <v>435</v>
      </c>
      <c r="J84" s="12" t="s">
        <v>10</v>
      </c>
      <c r="K84" s="19"/>
      <c r="L84" s="19"/>
      <c r="M84" s="19"/>
      <c r="N84" s="19"/>
      <c r="O84" s="25"/>
      <c r="P84" s="19" t="s">
        <v>11</v>
      </c>
      <c r="Q84" s="19"/>
      <c r="R84" s="19"/>
      <c r="S84" s="19"/>
      <c r="T84" s="19">
        <f t="shared" si="82"/>
        <v>1</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8">
        <f t="shared" si="83"/>
        <v>0</v>
      </c>
      <c r="CD84" s="47" t="e">
        <f t="shared" si="84"/>
        <v>#DIV/0!</v>
      </c>
      <c r="CE84" s="28">
        <f t="shared" si="85"/>
        <v>0</v>
      </c>
      <c r="CF84" s="47" t="e">
        <f t="shared" si="86"/>
        <v>#DIV/0!</v>
      </c>
      <c r="CG84" s="28">
        <f t="shared" si="87"/>
        <v>0</v>
      </c>
      <c r="CH84" s="47" t="e">
        <f t="shared" si="88"/>
        <v>#DIV/0!</v>
      </c>
      <c r="CI84" s="28" t="e">
        <f t="shared" si="89"/>
        <v>#DIV/0!</v>
      </c>
      <c r="CJ84" s="28" t="e">
        <f t="shared" si="90"/>
        <v>#DIV/0!</v>
      </c>
      <c r="CK84" s="1"/>
      <c r="CL84" s="1"/>
      <c r="CM84" s="1"/>
      <c r="CN84" s="1"/>
      <c r="CO84" s="1"/>
      <c r="CP84" s="1"/>
      <c r="CQ84" s="1"/>
      <c r="CR84" s="1"/>
      <c r="CS84" s="1"/>
      <c r="CT84" s="1"/>
      <c r="CU84" s="1"/>
      <c r="CV84" s="1"/>
      <c r="CW84" s="1"/>
      <c r="CX84" s="1"/>
      <c r="CY84" s="1"/>
      <c r="CZ84" s="1"/>
      <c r="DA84" s="1"/>
      <c r="DB84" s="1"/>
      <c r="DC84" s="1"/>
      <c r="DD84" s="1"/>
    </row>
    <row r="85" spans="1:108" customFormat="1" ht="44.25" hidden="1" customHeight="1" x14ac:dyDescent="0.25">
      <c r="A85" s="25">
        <v>79</v>
      </c>
      <c r="B85" s="14">
        <v>188</v>
      </c>
      <c r="C85" s="13" t="s">
        <v>111</v>
      </c>
      <c r="D85" s="9" t="s">
        <v>9</v>
      </c>
      <c r="E85" s="13" t="s">
        <v>112</v>
      </c>
      <c r="F85" s="9" t="s">
        <v>9</v>
      </c>
      <c r="G85" s="13" t="s">
        <v>112</v>
      </c>
      <c r="H85" s="13" t="s">
        <v>505</v>
      </c>
      <c r="I85" s="19" t="s">
        <v>435</v>
      </c>
      <c r="J85" s="12" t="s">
        <v>10</v>
      </c>
      <c r="K85" s="19"/>
      <c r="L85" s="19"/>
      <c r="M85" s="19"/>
      <c r="N85" s="19"/>
      <c r="O85" s="19"/>
      <c r="P85" s="19"/>
      <c r="Q85" s="25" t="s">
        <v>11</v>
      </c>
      <c r="R85" s="25"/>
      <c r="S85" s="19"/>
      <c r="T85" s="19">
        <f t="shared" si="82"/>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478</v>
      </c>
      <c r="AT85" s="19" t="s">
        <v>439</v>
      </c>
      <c r="AU85" s="19" t="s">
        <v>439</v>
      </c>
      <c r="AV85" s="19" t="s">
        <v>439</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8">
        <f t="shared" si="83"/>
        <v>0</v>
      </c>
      <c r="CD85" s="47" t="e">
        <f t="shared" si="84"/>
        <v>#DIV/0!</v>
      </c>
      <c r="CE85" s="28">
        <f t="shared" si="85"/>
        <v>0</v>
      </c>
      <c r="CF85" s="47" t="e">
        <f t="shared" si="86"/>
        <v>#DIV/0!</v>
      </c>
      <c r="CG85" s="28">
        <f t="shared" si="87"/>
        <v>0</v>
      </c>
      <c r="CH85" s="47" t="e">
        <f t="shared" si="88"/>
        <v>#DIV/0!</v>
      </c>
      <c r="CI85" s="28" t="e">
        <f t="shared" si="89"/>
        <v>#DIV/0!</v>
      </c>
      <c r="CJ85" s="28" t="e">
        <f t="shared" si="90"/>
        <v>#DIV/0!</v>
      </c>
      <c r="CK85" s="1"/>
      <c r="CL85" s="1"/>
      <c r="CM85" s="1"/>
      <c r="CN85" s="1"/>
      <c r="CO85" s="1"/>
      <c r="CP85" s="1"/>
      <c r="CQ85" s="1"/>
      <c r="CR85" s="1"/>
      <c r="CS85" s="1"/>
      <c r="CT85" s="1"/>
      <c r="CU85" s="1"/>
      <c r="CV85" s="1"/>
      <c r="CW85" s="1"/>
      <c r="CX85" s="1"/>
      <c r="CY85" s="1"/>
      <c r="CZ85" s="1"/>
      <c r="DA85" s="1"/>
      <c r="DB85" s="1"/>
      <c r="DC85" s="1"/>
      <c r="DD85" s="1"/>
    </row>
    <row r="86" spans="1:108" customFormat="1" ht="37.5" hidden="1" customHeight="1" x14ac:dyDescent="0.25">
      <c r="A86" s="25">
        <v>80</v>
      </c>
      <c r="B86" s="14">
        <v>191</v>
      </c>
      <c r="C86" s="13" t="s">
        <v>113</v>
      </c>
      <c r="D86" s="9" t="s">
        <v>9</v>
      </c>
      <c r="E86" s="13" t="s">
        <v>114</v>
      </c>
      <c r="F86" s="9" t="s">
        <v>9</v>
      </c>
      <c r="G86" s="13" t="s">
        <v>114</v>
      </c>
      <c r="H86" s="13" t="s">
        <v>506</v>
      </c>
      <c r="I86" s="19" t="s">
        <v>435</v>
      </c>
      <c r="J86" s="12" t="s">
        <v>10</v>
      </c>
      <c r="K86" s="19"/>
      <c r="L86" s="19"/>
      <c r="M86" s="19"/>
      <c r="N86" s="19"/>
      <c r="O86" s="19" t="s">
        <v>11</v>
      </c>
      <c r="P86" s="19"/>
      <c r="Q86" s="25"/>
      <c r="R86" s="25"/>
      <c r="S86" s="19"/>
      <c r="T86" s="19">
        <f t="shared" si="82"/>
        <v>1</v>
      </c>
      <c r="U86" s="19"/>
      <c r="V86" s="19"/>
      <c r="W86" s="19"/>
      <c r="X86" s="19"/>
      <c r="Y86" s="19"/>
      <c r="Z86" s="19"/>
      <c r="AA86" s="19"/>
      <c r="AB86" s="19"/>
      <c r="AC86" s="19"/>
      <c r="AD86" s="19"/>
      <c r="AE86" s="19"/>
      <c r="AF86" s="19"/>
      <c r="AG86" s="19"/>
      <c r="AH86" s="19"/>
      <c r="AI86" s="19"/>
      <c r="AJ86" s="19"/>
      <c r="AK86" s="19"/>
      <c r="AL86" s="19"/>
      <c r="AM86" s="19"/>
      <c r="AN86" s="19"/>
      <c r="AO86" s="19"/>
      <c r="AP86" s="19" t="s">
        <v>439</v>
      </c>
      <c r="AQ86" s="19"/>
      <c r="AR86" s="19" t="s">
        <v>439</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8">
        <f t="shared" si="83"/>
        <v>0</v>
      </c>
      <c r="CD86" s="47" t="e">
        <f t="shared" si="84"/>
        <v>#DIV/0!</v>
      </c>
      <c r="CE86" s="28">
        <f t="shared" si="85"/>
        <v>0</v>
      </c>
      <c r="CF86" s="47" t="e">
        <f t="shared" si="86"/>
        <v>#DIV/0!</v>
      </c>
      <c r="CG86" s="28">
        <f t="shared" si="87"/>
        <v>0</v>
      </c>
      <c r="CH86" s="47" t="e">
        <f t="shared" si="88"/>
        <v>#DIV/0!</v>
      </c>
      <c r="CI86" s="28" t="e">
        <f t="shared" si="89"/>
        <v>#DIV/0!</v>
      </c>
      <c r="CJ86" s="28" t="e">
        <f t="shared" si="90"/>
        <v>#DIV/0!</v>
      </c>
      <c r="CK86" s="1"/>
      <c r="CL86" s="1"/>
      <c r="CM86" s="1"/>
      <c r="CN86" s="1"/>
      <c r="CO86" s="1"/>
      <c r="CP86" s="1"/>
      <c r="CQ86" s="1"/>
      <c r="CR86" s="1"/>
      <c r="CS86" s="1"/>
      <c r="CT86" s="1"/>
      <c r="CU86" s="1"/>
      <c r="CV86" s="1"/>
      <c r="CW86" s="1"/>
      <c r="CX86" s="1"/>
      <c r="CY86" s="1"/>
      <c r="CZ86" s="1"/>
      <c r="DA86" s="1"/>
      <c r="DB86" s="1"/>
      <c r="DC86" s="1"/>
      <c r="DD86" s="1"/>
    </row>
    <row r="87" spans="1:108" customFormat="1" ht="60" hidden="1" customHeight="1" x14ac:dyDescent="0.25">
      <c r="A87" s="25">
        <v>81</v>
      </c>
      <c r="B87" s="61">
        <v>192</v>
      </c>
      <c r="C87" s="10" t="s">
        <v>115</v>
      </c>
      <c r="D87" s="18" t="s">
        <v>7</v>
      </c>
      <c r="E87" s="13" t="s">
        <v>116</v>
      </c>
      <c r="F87" s="9" t="s">
        <v>16</v>
      </c>
      <c r="G87" s="13" t="s">
        <v>116</v>
      </c>
      <c r="H87" s="13" t="s">
        <v>507</v>
      </c>
      <c r="I87" s="19" t="s">
        <v>424</v>
      </c>
      <c r="J87" s="12" t="s">
        <v>10</v>
      </c>
      <c r="K87" s="19"/>
      <c r="L87" s="19" t="s">
        <v>11</v>
      </c>
      <c r="M87" s="19"/>
      <c r="N87" s="19"/>
      <c r="O87" s="19"/>
      <c r="P87" s="19"/>
      <c r="Q87" s="25"/>
      <c r="R87" s="25"/>
      <c r="S87" s="19"/>
      <c r="T87" s="19">
        <f t="shared" si="82"/>
        <v>1</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t="s">
        <v>436</v>
      </c>
      <c r="AX87" s="19" t="s">
        <v>436</v>
      </c>
      <c r="AY87" s="19"/>
      <c r="AZ87" s="19" t="s">
        <v>436</v>
      </c>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8">
        <f t="shared" si="83"/>
        <v>0</v>
      </c>
      <c r="CD87" s="47" t="e">
        <f t="shared" si="84"/>
        <v>#DIV/0!</v>
      </c>
      <c r="CE87" s="28">
        <f t="shared" si="85"/>
        <v>0</v>
      </c>
      <c r="CF87" s="47" t="e">
        <f t="shared" si="86"/>
        <v>#DIV/0!</v>
      </c>
      <c r="CG87" s="28">
        <f t="shared" si="87"/>
        <v>0</v>
      </c>
      <c r="CH87" s="47" t="e">
        <f t="shared" si="88"/>
        <v>#DIV/0!</v>
      </c>
      <c r="CI87" s="28" t="e">
        <f t="shared" si="89"/>
        <v>#DIV/0!</v>
      </c>
      <c r="CJ87" s="28" t="e">
        <f t="shared" si="90"/>
        <v>#DIV/0!</v>
      </c>
      <c r="CK87" s="1"/>
      <c r="CL87" s="1"/>
      <c r="CM87" s="1"/>
      <c r="CN87" s="1"/>
      <c r="CO87" s="1"/>
      <c r="CP87" s="1"/>
      <c r="CQ87" s="1"/>
      <c r="CR87" s="1"/>
      <c r="CS87" s="1"/>
      <c r="CT87" s="1"/>
      <c r="CU87" s="1"/>
      <c r="CV87" s="1"/>
      <c r="CW87" s="1"/>
      <c r="CX87" s="1"/>
      <c r="CY87" s="1"/>
      <c r="CZ87" s="1"/>
      <c r="DA87" s="1"/>
      <c r="DB87" s="1"/>
      <c r="DC87" s="1"/>
      <c r="DD87" s="1"/>
    </row>
    <row r="88" spans="1:108" ht="61.5" hidden="1" customHeight="1" x14ac:dyDescent="0.25">
      <c r="A88" s="95">
        <v>82</v>
      </c>
      <c r="B88" s="123">
        <v>193</v>
      </c>
      <c r="C88" s="110" t="s">
        <v>115</v>
      </c>
      <c r="D88" s="122" t="s">
        <v>7</v>
      </c>
      <c r="E88" s="112" t="s">
        <v>117</v>
      </c>
      <c r="F88" s="109" t="s">
        <v>25</v>
      </c>
      <c r="G88" s="112" t="s">
        <v>117</v>
      </c>
      <c r="H88" s="112" t="s">
        <v>508</v>
      </c>
      <c r="I88" s="95" t="s">
        <v>435</v>
      </c>
      <c r="J88" s="114" t="s">
        <v>10</v>
      </c>
      <c r="K88" s="95" t="s">
        <v>11</v>
      </c>
      <c r="L88" s="19"/>
      <c r="M88" s="19"/>
      <c r="N88" s="19"/>
      <c r="O88" s="19"/>
      <c r="P88" s="19"/>
      <c r="Q88" s="19"/>
      <c r="R88" s="19"/>
      <c r="S88" s="19"/>
      <c r="T88" s="19">
        <f t="shared" si="82"/>
        <v>1</v>
      </c>
      <c r="U88" s="95" t="s">
        <v>486</v>
      </c>
      <c r="V88" s="95" t="s">
        <v>486</v>
      </c>
      <c r="W88" s="95" t="s">
        <v>486</v>
      </c>
      <c r="X88" s="95" t="s">
        <v>486</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8">
        <f t="shared" si="83"/>
        <v>20</v>
      </c>
      <c r="CD88" s="47">
        <f t="shared" si="84"/>
        <v>0.8</v>
      </c>
      <c r="CE88" s="28">
        <f t="shared" si="85"/>
        <v>3</v>
      </c>
      <c r="CF88" s="47">
        <f t="shared" si="86"/>
        <v>0.12</v>
      </c>
      <c r="CG88" s="28">
        <f t="shared" si="87"/>
        <v>2</v>
      </c>
      <c r="CH88" s="47">
        <f t="shared" si="88"/>
        <v>0.08</v>
      </c>
      <c r="CI88" s="28">
        <f t="shared" si="89"/>
        <v>1.72</v>
      </c>
      <c r="CJ88" s="28" t="str">
        <f t="shared" si="90"/>
        <v>Đạt mục tiêu</v>
      </c>
      <c r="CK88" s="99"/>
      <c r="CL88" s="99"/>
      <c r="CM88" s="99"/>
      <c r="CN88" s="99"/>
      <c r="CO88" s="99"/>
      <c r="CP88" s="99"/>
      <c r="CQ88" s="99"/>
      <c r="CR88" s="99"/>
      <c r="CS88" s="99"/>
      <c r="CT88" s="99"/>
      <c r="CU88" s="99"/>
      <c r="CV88" s="99"/>
      <c r="CW88" s="99"/>
      <c r="CX88" s="99"/>
      <c r="CY88" s="99"/>
      <c r="CZ88" s="99"/>
      <c r="DA88" s="99"/>
      <c r="DB88" s="99"/>
      <c r="DC88" s="99"/>
      <c r="DD88" s="99"/>
    </row>
    <row r="89" spans="1:108" customFormat="1" ht="66" hidden="1" customHeight="1" x14ac:dyDescent="0.25">
      <c r="A89" s="25">
        <v>83</v>
      </c>
      <c r="B89" s="61">
        <v>194</v>
      </c>
      <c r="C89" s="10" t="s">
        <v>115</v>
      </c>
      <c r="D89" s="18" t="s">
        <v>7</v>
      </c>
      <c r="E89" s="13" t="s">
        <v>118</v>
      </c>
      <c r="F89" s="9" t="s">
        <v>25</v>
      </c>
      <c r="G89" s="13" t="s">
        <v>118</v>
      </c>
      <c r="H89" s="13" t="s">
        <v>509</v>
      </c>
      <c r="I89" s="19" t="s">
        <v>424</v>
      </c>
      <c r="J89" s="12" t="s">
        <v>10</v>
      </c>
      <c r="K89" s="19"/>
      <c r="L89" s="19"/>
      <c r="M89" s="19"/>
      <c r="N89" s="19"/>
      <c r="O89" s="19"/>
      <c r="P89" s="19"/>
      <c r="Q89" s="19"/>
      <c r="R89" s="19" t="s">
        <v>11</v>
      </c>
      <c r="S89" s="19"/>
      <c r="T89" s="19">
        <f t="shared" si="82"/>
        <v>1</v>
      </c>
      <c r="U89" s="19"/>
      <c r="V89" s="19"/>
      <c r="W89" s="19"/>
      <c r="X89" s="19"/>
      <c r="Y89" s="19"/>
      <c r="Z89" s="19"/>
      <c r="AA89" s="19"/>
      <c r="AB89" s="19"/>
      <c r="AC89" s="19"/>
      <c r="AD89" s="19"/>
      <c r="AE89" s="19"/>
      <c r="AF89" s="19"/>
      <c r="AG89" s="19" t="s">
        <v>486</v>
      </c>
      <c r="AH89" s="19" t="s">
        <v>486</v>
      </c>
      <c r="AI89" s="19" t="s">
        <v>486</v>
      </c>
      <c r="AJ89" s="19" t="s">
        <v>486</v>
      </c>
      <c r="AK89" s="19"/>
      <c r="AL89" s="19"/>
      <c r="AM89" s="19"/>
      <c r="AN89" s="19"/>
      <c r="AO89" s="19"/>
      <c r="AP89" s="19"/>
      <c r="AQ89" s="19"/>
      <c r="AR89" s="19"/>
      <c r="AS89" s="19"/>
      <c r="AT89" s="19"/>
      <c r="AU89" s="19"/>
      <c r="AV89" s="19"/>
      <c r="AW89" s="19"/>
      <c r="AX89" s="19"/>
      <c r="AY89" s="19"/>
      <c r="AZ89" s="19"/>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8">
        <f t="shared" si="83"/>
        <v>21</v>
      </c>
      <c r="CD89" s="47">
        <f t="shared" si="84"/>
        <v>0.84</v>
      </c>
      <c r="CE89" s="28">
        <f t="shared" si="85"/>
        <v>4</v>
      </c>
      <c r="CF89" s="47">
        <f t="shared" si="86"/>
        <v>0.16</v>
      </c>
      <c r="CG89" s="28">
        <f t="shared" si="87"/>
        <v>0</v>
      </c>
      <c r="CH89" s="47">
        <f t="shared" si="88"/>
        <v>0</v>
      </c>
      <c r="CI89" s="28">
        <f t="shared" si="89"/>
        <v>1.84</v>
      </c>
      <c r="CJ89" s="28" t="str">
        <f t="shared" si="90"/>
        <v>Đạt mục tiêu</v>
      </c>
      <c r="CK89" s="1"/>
      <c r="CL89" s="1"/>
      <c r="CM89" s="1"/>
      <c r="CN89" s="1"/>
      <c r="CO89" s="1"/>
      <c r="CP89" s="1"/>
      <c r="CQ89" s="1"/>
      <c r="CR89" s="1"/>
      <c r="CS89" s="1"/>
      <c r="CT89" s="1"/>
      <c r="CU89" s="1"/>
      <c r="CV89" s="1"/>
      <c r="CW89" s="1"/>
      <c r="CX89" s="1"/>
      <c r="CY89" s="1"/>
      <c r="CZ89" s="1"/>
      <c r="DA89" s="1"/>
      <c r="DB89" s="1"/>
      <c r="DC89" s="1"/>
      <c r="DD89" s="1"/>
    </row>
    <row r="90" spans="1:108" customFormat="1" ht="63" hidden="1" x14ac:dyDescent="0.25">
      <c r="A90" s="25">
        <v>84</v>
      </c>
      <c r="B90" s="14">
        <v>203</v>
      </c>
      <c r="C90" s="13" t="s">
        <v>119</v>
      </c>
      <c r="D90" s="9" t="s">
        <v>16</v>
      </c>
      <c r="E90" s="13" t="s">
        <v>120</v>
      </c>
      <c r="F90" s="9" t="s">
        <v>16</v>
      </c>
      <c r="G90" s="13" t="s">
        <v>120</v>
      </c>
      <c r="H90" s="13" t="s">
        <v>120</v>
      </c>
      <c r="I90" s="19" t="s">
        <v>435</v>
      </c>
      <c r="J90" s="12" t="s">
        <v>10</v>
      </c>
      <c r="K90" s="19"/>
      <c r="L90" s="1"/>
      <c r="M90" s="19"/>
      <c r="N90" s="19"/>
      <c r="O90" s="19"/>
      <c r="P90" s="19"/>
      <c r="Q90" s="19"/>
      <c r="R90" s="25" t="s">
        <v>11</v>
      </c>
      <c r="S90" s="19"/>
      <c r="T90" s="19">
        <f t="shared" si="82"/>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436</v>
      </c>
      <c r="AX90" s="19" t="s">
        <v>436</v>
      </c>
      <c r="AY90" s="19"/>
      <c r="AZ90" s="19" t="s">
        <v>478</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8">
        <f t="shared" si="83"/>
        <v>0</v>
      </c>
      <c r="CD90" s="47" t="e">
        <f t="shared" si="84"/>
        <v>#DIV/0!</v>
      </c>
      <c r="CE90" s="28">
        <f t="shared" si="85"/>
        <v>0</v>
      </c>
      <c r="CF90" s="47" t="e">
        <f t="shared" si="86"/>
        <v>#DIV/0!</v>
      </c>
      <c r="CG90" s="28">
        <f t="shared" si="87"/>
        <v>0</v>
      </c>
      <c r="CH90" s="47" t="e">
        <f t="shared" si="88"/>
        <v>#DIV/0!</v>
      </c>
      <c r="CI90" s="28" t="e">
        <f t="shared" si="89"/>
        <v>#DIV/0!</v>
      </c>
      <c r="CJ90" s="28" t="e">
        <f t="shared" si="90"/>
        <v>#DIV/0!</v>
      </c>
      <c r="CK90" s="1"/>
      <c r="CL90" s="1"/>
      <c r="CM90" s="1"/>
      <c r="CN90" s="1"/>
      <c r="CO90" s="1"/>
      <c r="CP90" s="1"/>
      <c r="CQ90" s="1"/>
      <c r="CR90" s="1"/>
      <c r="CS90" s="1"/>
      <c r="CT90" s="1"/>
      <c r="CU90" s="1"/>
      <c r="CV90" s="1"/>
      <c r="CW90" s="1"/>
      <c r="CX90" s="1"/>
      <c r="CY90" s="1"/>
      <c r="CZ90" s="1"/>
      <c r="DA90" s="1"/>
      <c r="DB90" s="1"/>
      <c r="DC90" s="1"/>
      <c r="DD90" s="1"/>
    </row>
    <row r="91" spans="1:108" customFormat="1" ht="63" hidden="1" x14ac:dyDescent="0.25">
      <c r="A91" s="25">
        <v>85</v>
      </c>
      <c r="B91" s="14">
        <v>206</v>
      </c>
      <c r="C91" s="13" t="s">
        <v>121</v>
      </c>
      <c r="D91" s="9" t="s">
        <v>7</v>
      </c>
      <c r="E91" s="13" t="s">
        <v>122</v>
      </c>
      <c r="F91" s="9" t="s">
        <v>16</v>
      </c>
      <c r="G91" s="13" t="s">
        <v>122</v>
      </c>
      <c r="H91" s="13" t="s">
        <v>510</v>
      </c>
      <c r="I91" s="19" t="s">
        <v>435</v>
      </c>
      <c r="J91" s="12" t="s">
        <v>10</v>
      </c>
      <c r="K91" s="19"/>
      <c r="L91" s="19"/>
      <c r="M91" s="19"/>
      <c r="N91" s="19"/>
      <c r="O91" s="19"/>
      <c r="P91" s="19" t="s">
        <v>11</v>
      </c>
      <c r="Q91" s="19"/>
      <c r="R91" s="19"/>
      <c r="S91" s="19"/>
      <c r="T91" s="19">
        <f t="shared" si="82"/>
        <v>1</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8">
        <f t="shared" si="83"/>
        <v>0</v>
      </c>
      <c r="CD91" s="47" t="e">
        <f t="shared" si="84"/>
        <v>#DIV/0!</v>
      </c>
      <c r="CE91" s="28">
        <f t="shared" si="85"/>
        <v>0</v>
      </c>
      <c r="CF91" s="47" t="e">
        <f t="shared" si="86"/>
        <v>#DIV/0!</v>
      </c>
      <c r="CG91" s="28">
        <f t="shared" si="87"/>
        <v>0</v>
      </c>
      <c r="CH91" s="47" t="e">
        <f t="shared" si="88"/>
        <v>#DIV/0!</v>
      </c>
      <c r="CI91" s="28" t="e">
        <f t="shared" si="89"/>
        <v>#DIV/0!</v>
      </c>
      <c r="CJ91" s="28" t="e">
        <f t="shared" si="90"/>
        <v>#DIV/0!</v>
      </c>
      <c r="CK91" s="1"/>
      <c r="CL91" s="1"/>
      <c r="CM91" s="1"/>
      <c r="CN91" s="1"/>
      <c r="CO91" s="1"/>
      <c r="CP91" s="1"/>
      <c r="CQ91" s="1"/>
      <c r="CR91" s="1"/>
      <c r="CS91" s="1"/>
      <c r="CT91" s="1"/>
      <c r="CU91" s="1"/>
      <c r="CV91" s="1"/>
      <c r="CW91" s="1"/>
      <c r="CX91" s="1"/>
      <c r="CY91" s="1"/>
      <c r="CZ91" s="1"/>
      <c r="DA91" s="1"/>
      <c r="DB91" s="1"/>
      <c r="DC91" s="1"/>
      <c r="DD91" s="1"/>
    </row>
    <row r="92" spans="1:108" ht="40.5" hidden="1" customHeight="1" x14ac:dyDescent="0.25">
      <c r="A92" s="95">
        <v>86</v>
      </c>
      <c r="B92" s="105">
        <v>208</v>
      </c>
      <c r="C92" s="183" t="s">
        <v>123</v>
      </c>
      <c r="D92" s="181"/>
      <c r="E92" s="175"/>
      <c r="F92" s="106" t="s">
        <v>421</v>
      </c>
      <c r="G92" s="106" t="s">
        <v>421</v>
      </c>
      <c r="H92" s="106" t="s">
        <v>421</v>
      </c>
      <c r="I92" s="106" t="s">
        <v>421</v>
      </c>
      <c r="J92" s="106" t="s">
        <v>421</v>
      </c>
      <c r="K92" s="106" t="s">
        <v>421</v>
      </c>
      <c r="L92" s="7" t="s">
        <v>421</v>
      </c>
      <c r="M92" s="7" t="s">
        <v>421</v>
      </c>
      <c r="N92" s="7" t="s">
        <v>421</v>
      </c>
      <c r="O92" s="7" t="s">
        <v>421</v>
      </c>
      <c r="P92" s="7" t="s">
        <v>421</v>
      </c>
      <c r="Q92" s="7" t="s">
        <v>421</v>
      </c>
      <c r="R92" s="7" t="s">
        <v>421</v>
      </c>
      <c r="S92" s="7" t="s">
        <v>421</v>
      </c>
      <c r="T92" s="19">
        <f t="shared" si="82"/>
        <v>0</v>
      </c>
      <c r="U92" s="106" t="s">
        <v>421</v>
      </c>
      <c r="V92" s="106" t="s">
        <v>421</v>
      </c>
      <c r="W92" s="106" t="s">
        <v>421</v>
      </c>
      <c r="X92" s="106" t="s">
        <v>421</v>
      </c>
      <c r="Y92" s="7" t="s">
        <v>421</v>
      </c>
      <c r="Z92" s="7" t="s">
        <v>421</v>
      </c>
      <c r="AA92" s="7" t="s">
        <v>421</v>
      </c>
      <c r="AB92" s="7" t="s">
        <v>421</v>
      </c>
      <c r="AC92" s="7" t="s">
        <v>421</v>
      </c>
      <c r="AD92" s="7" t="s">
        <v>421</v>
      </c>
      <c r="AE92" s="7" t="s">
        <v>421</v>
      </c>
      <c r="AF92" s="7" t="s">
        <v>421</v>
      </c>
      <c r="AG92" s="7" t="s">
        <v>421</v>
      </c>
      <c r="AH92" s="7" t="s">
        <v>421</v>
      </c>
      <c r="AI92" s="7" t="s">
        <v>421</v>
      </c>
      <c r="AJ92" s="7" t="s">
        <v>421</v>
      </c>
      <c r="AK92" s="7" t="s">
        <v>421</v>
      </c>
      <c r="AL92" s="7" t="s">
        <v>421</v>
      </c>
      <c r="AM92" s="7" t="s">
        <v>421</v>
      </c>
      <c r="AN92" s="7" t="s">
        <v>421</v>
      </c>
      <c r="AO92" s="7" t="s">
        <v>421</v>
      </c>
      <c r="AP92" s="7" t="s">
        <v>421</v>
      </c>
      <c r="AQ92" s="7" t="s">
        <v>421</v>
      </c>
      <c r="AR92" s="7" t="s">
        <v>421</v>
      </c>
      <c r="AS92" s="7" t="s">
        <v>421</v>
      </c>
      <c r="AT92" s="7" t="s">
        <v>421</v>
      </c>
      <c r="AU92" s="7" t="s">
        <v>421</v>
      </c>
      <c r="AV92" s="7" t="s">
        <v>421</v>
      </c>
      <c r="AW92" s="7" t="s">
        <v>421</v>
      </c>
      <c r="AX92" s="7" t="s">
        <v>421</v>
      </c>
      <c r="AY92" s="7" t="s">
        <v>421</v>
      </c>
      <c r="AZ92" s="7" t="s">
        <v>421</v>
      </c>
      <c r="BA92" s="7" t="s">
        <v>421</v>
      </c>
      <c r="BB92" s="7" t="s">
        <v>421</v>
      </c>
      <c r="BC92" s="7" t="s">
        <v>421</v>
      </c>
      <c r="BD92" s="7" t="s">
        <v>421</v>
      </c>
      <c r="BE92" s="7" t="s">
        <v>421</v>
      </c>
      <c r="BF92" s="7" t="s">
        <v>421</v>
      </c>
      <c r="BG92" s="7" t="s">
        <v>421</v>
      </c>
      <c r="BH92" s="7" t="s">
        <v>421</v>
      </c>
      <c r="BI92" s="7" t="s">
        <v>421</v>
      </c>
      <c r="BJ92" s="7" t="s">
        <v>421</v>
      </c>
      <c r="BK92" s="7" t="s">
        <v>421</v>
      </c>
      <c r="BL92" s="7" t="s">
        <v>421</v>
      </c>
      <c r="BM92" s="7" t="s">
        <v>421</v>
      </c>
      <c r="BN92" s="7" t="s">
        <v>421</v>
      </c>
      <c r="BO92" s="7" t="s">
        <v>421</v>
      </c>
      <c r="BP92" s="7" t="s">
        <v>421</v>
      </c>
      <c r="BQ92" s="7" t="s">
        <v>421</v>
      </c>
      <c r="BR92" s="7" t="s">
        <v>421</v>
      </c>
      <c r="BS92" s="7" t="s">
        <v>421</v>
      </c>
      <c r="BT92" s="7" t="s">
        <v>421</v>
      </c>
      <c r="BU92" s="7" t="s">
        <v>421</v>
      </c>
      <c r="BV92" s="7" t="s">
        <v>421</v>
      </c>
      <c r="BW92" s="7" t="s">
        <v>421</v>
      </c>
      <c r="BX92" s="7" t="s">
        <v>421</v>
      </c>
      <c r="BY92" s="7" t="s">
        <v>421</v>
      </c>
      <c r="BZ92" s="7" t="s">
        <v>421</v>
      </c>
      <c r="CA92" s="7" t="s">
        <v>421</v>
      </c>
      <c r="CB92" s="7" t="s">
        <v>421</v>
      </c>
      <c r="CC92" s="7" t="s">
        <v>421</v>
      </c>
      <c r="CD92" s="7" t="s">
        <v>421</v>
      </c>
      <c r="CE92" s="7" t="s">
        <v>421</v>
      </c>
      <c r="CF92" s="7" t="s">
        <v>421</v>
      </c>
      <c r="CG92" s="7" t="s">
        <v>421</v>
      </c>
      <c r="CH92" s="7" t="s">
        <v>421</v>
      </c>
      <c r="CI92" s="7" t="s">
        <v>421</v>
      </c>
      <c r="CJ92" s="7" t="s">
        <v>421</v>
      </c>
      <c r="CK92" s="99"/>
      <c r="CL92" s="99"/>
      <c r="CM92" s="99"/>
      <c r="CN92" s="99"/>
      <c r="CO92" s="99"/>
      <c r="CP92" s="99"/>
      <c r="CQ92" s="99"/>
      <c r="CR92" s="99"/>
      <c r="CS92" s="99"/>
      <c r="CT92" s="99"/>
      <c r="CU92" s="99"/>
      <c r="CV92" s="99"/>
      <c r="CW92" s="99"/>
      <c r="CX92" s="99"/>
      <c r="CY92" s="99"/>
      <c r="CZ92" s="99"/>
      <c r="DA92" s="99"/>
      <c r="DB92" s="99"/>
      <c r="DC92" s="99"/>
      <c r="DD92" s="99"/>
    </row>
    <row r="93" spans="1:108" customFormat="1" ht="47.25" hidden="1" x14ac:dyDescent="0.25">
      <c r="A93" s="25">
        <v>87</v>
      </c>
      <c r="B93" s="14">
        <v>209</v>
      </c>
      <c r="C93" s="13" t="s">
        <v>124</v>
      </c>
      <c r="D93" s="18" t="s">
        <v>7</v>
      </c>
      <c r="E93" s="10" t="s">
        <v>125</v>
      </c>
      <c r="F93" s="18" t="s">
        <v>16</v>
      </c>
      <c r="G93" s="10" t="s">
        <v>125</v>
      </c>
      <c r="H93" s="10" t="s">
        <v>511</v>
      </c>
      <c r="I93" s="19" t="s">
        <v>512</v>
      </c>
      <c r="J93" s="12" t="s">
        <v>10</v>
      </c>
      <c r="K93" s="19"/>
      <c r="L93" s="19"/>
      <c r="M93" s="19"/>
      <c r="N93" s="19"/>
      <c r="O93" s="19"/>
      <c r="P93" s="19"/>
      <c r="Q93" s="28" t="s">
        <v>11</v>
      </c>
      <c r="R93" s="19"/>
      <c r="S93" s="19"/>
      <c r="T93" s="19">
        <f t="shared" si="82"/>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t="s">
        <v>438</v>
      </c>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8">
        <f t="shared" ref="CC93:CC96" si="91">COUNTIF($BD93:$CB93,2)</f>
        <v>0</v>
      </c>
      <c r="CD93" s="47" t="e">
        <f t="shared" ref="CD93:CD96" si="92">CC93/COUNTA($BD93:$CB93)</f>
        <v>#DIV/0!</v>
      </c>
      <c r="CE93" s="28">
        <f t="shared" ref="CE93:CE96" si="93">COUNTIF($BD93:$CB93,1)</f>
        <v>0</v>
      </c>
      <c r="CF93" s="47" t="e">
        <f t="shared" ref="CF93:CF96" si="94">CE93/COUNTA($BD93:$CB93)</f>
        <v>#DIV/0!</v>
      </c>
      <c r="CG93" s="28">
        <f t="shared" ref="CG93:CG96" si="95">COUNTIF($BD93:$CB93,0)</f>
        <v>0</v>
      </c>
      <c r="CH93" s="47" t="e">
        <f t="shared" ref="CH93:CH96" si="96">CG93/COUNTA($BD93:$CB93)</f>
        <v>#DIV/0!</v>
      </c>
      <c r="CI93" s="28" t="e">
        <f t="shared" ref="CI93:CI96" si="97">(((CC93*2)+(CE93*1)+(CG93*0)))/COUNTA($BD93:$CB93)</f>
        <v>#DIV/0!</v>
      </c>
      <c r="CJ93" s="28" t="e">
        <f t="shared" ref="CJ93:CJ96" si="98">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customFormat="1" ht="96" hidden="1" customHeight="1" x14ac:dyDescent="0.25">
      <c r="A94" s="25">
        <v>88</v>
      </c>
      <c r="B94" s="14">
        <v>212</v>
      </c>
      <c r="C94" s="13" t="s">
        <v>513</v>
      </c>
      <c r="D94" s="18" t="s">
        <v>7</v>
      </c>
      <c r="E94" s="10" t="s">
        <v>126</v>
      </c>
      <c r="F94" s="18" t="s">
        <v>16</v>
      </c>
      <c r="G94" s="10" t="s">
        <v>126</v>
      </c>
      <c r="H94" s="10" t="s">
        <v>514</v>
      </c>
      <c r="I94" s="19" t="s">
        <v>435</v>
      </c>
      <c r="J94" s="12" t="s">
        <v>10</v>
      </c>
      <c r="K94" s="28"/>
      <c r="L94" s="19"/>
      <c r="M94" s="19"/>
      <c r="N94" s="19"/>
      <c r="O94" s="28"/>
      <c r="P94" s="28" t="s">
        <v>11</v>
      </c>
      <c r="Q94" s="28"/>
      <c r="R94" s="19"/>
      <c r="S94" s="19"/>
      <c r="T94" s="19">
        <f t="shared" si="82"/>
        <v>1</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8">
        <f t="shared" si="91"/>
        <v>0</v>
      </c>
      <c r="CD94" s="47" t="e">
        <f t="shared" si="92"/>
        <v>#DIV/0!</v>
      </c>
      <c r="CE94" s="28">
        <f t="shared" si="93"/>
        <v>0</v>
      </c>
      <c r="CF94" s="47" t="e">
        <f t="shared" si="94"/>
        <v>#DIV/0!</v>
      </c>
      <c r="CG94" s="28">
        <f t="shared" si="95"/>
        <v>0</v>
      </c>
      <c r="CH94" s="47" t="e">
        <f t="shared" si="96"/>
        <v>#DIV/0!</v>
      </c>
      <c r="CI94" s="28" t="e">
        <f t="shared" si="97"/>
        <v>#DIV/0!</v>
      </c>
      <c r="CJ94" s="28" t="e">
        <f t="shared" si="98"/>
        <v>#DIV/0!</v>
      </c>
      <c r="CK94" s="1"/>
      <c r="CL94" s="1"/>
      <c r="CM94" s="1"/>
      <c r="CN94" s="1"/>
      <c r="CO94" s="1"/>
      <c r="CP94" s="1"/>
      <c r="CQ94" s="1"/>
      <c r="CR94" s="1"/>
      <c r="CS94" s="1"/>
      <c r="CT94" s="1"/>
      <c r="CU94" s="1"/>
      <c r="CV94" s="1"/>
      <c r="CW94" s="1"/>
      <c r="CX94" s="1"/>
      <c r="CY94" s="1"/>
      <c r="CZ94" s="1"/>
      <c r="DA94" s="1"/>
      <c r="DB94" s="1"/>
      <c r="DC94" s="1"/>
      <c r="DD94" s="1"/>
    </row>
    <row r="95" spans="1:108" customFormat="1" ht="153.75" hidden="1" customHeight="1" x14ac:dyDescent="0.25">
      <c r="A95" s="25">
        <v>89</v>
      </c>
      <c r="B95" s="14">
        <v>215</v>
      </c>
      <c r="C95" s="13" t="s">
        <v>127</v>
      </c>
      <c r="D95" s="9" t="s">
        <v>7</v>
      </c>
      <c r="E95" s="13" t="s">
        <v>128</v>
      </c>
      <c r="F95" s="9" t="s">
        <v>16</v>
      </c>
      <c r="G95" s="62" t="s">
        <v>128</v>
      </c>
      <c r="H95" s="62" t="s">
        <v>515</v>
      </c>
      <c r="I95" s="19" t="s">
        <v>435</v>
      </c>
      <c r="J95" s="12" t="s">
        <v>10</v>
      </c>
      <c r="K95" s="19"/>
      <c r="L95" s="1"/>
      <c r="M95" s="19"/>
      <c r="N95" s="19"/>
      <c r="O95" s="19"/>
      <c r="P95" s="19"/>
      <c r="Q95" s="19"/>
      <c r="R95" s="19"/>
      <c r="S95" s="19" t="s">
        <v>11</v>
      </c>
      <c r="T95" s="19">
        <f t="shared" si="82"/>
        <v>1</v>
      </c>
      <c r="U95" s="19"/>
      <c r="V95" s="19"/>
      <c r="W95" s="19"/>
      <c r="X95" s="19"/>
      <c r="Y95" s="19" t="s">
        <v>486</v>
      </c>
      <c r="Z95" s="19" t="s">
        <v>486</v>
      </c>
      <c r="AA95" s="19"/>
      <c r="AB95" s="19" t="s">
        <v>486</v>
      </c>
      <c r="AC95" s="19" t="s">
        <v>436</v>
      </c>
      <c r="AD95" s="19"/>
      <c r="AE95" s="19"/>
      <c r="AF95" s="19" t="s">
        <v>436</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8">
        <f t="shared" si="91"/>
        <v>19</v>
      </c>
      <c r="CD95" s="47">
        <f t="shared" si="92"/>
        <v>0.76</v>
      </c>
      <c r="CE95" s="28">
        <f t="shared" si="93"/>
        <v>6</v>
      </c>
      <c r="CF95" s="47">
        <f t="shared" si="94"/>
        <v>0.24</v>
      </c>
      <c r="CG95" s="28">
        <f t="shared" si="95"/>
        <v>0</v>
      </c>
      <c r="CH95" s="47">
        <f t="shared" si="96"/>
        <v>0</v>
      </c>
      <c r="CI95" s="28">
        <f t="shared" si="97"/>
        <v>1.76</v>
      </c>
      <c r="CJ95" s="28" t="str">
        <f t="shared" si="98"/>
        <v>Đạt mục tiêu</v>
      </c>
      <c r="CK95" s="1"/>
      <c r="CL95" s="1"/>
      <c r="CM95" s="1"/>
      <c r="CN95" s="1"/>
      <c r="CO95" s="1"/>
      <c r="CP95" s="1"/>
      <c r="CQ95" s="1"/>
      <c r="CR95" s="1"/>
      <c r="CS95" s="1"/>
      <c r="CT95" s="1"/>
      <c r="CU95" s="1"/>
      <c r="CV95" s="1"/>
      <c r="CW95" s="1"/>
      <c r="CX95" s="1"/>
      <c r="CY95" s="1"/>
      <c r="CZ95" s="1"/>
      <c r="DA95" s="1"/>
      <c r="DB95" s="1"/>
      <c r="DC95" s="1"/>
      <c r="DD95" s="1"/>
    </row>
    <row r="96" spans="1:108" customFormat="1" ht="67.5" hidden="1" customHeight="1" x14ac:dyDescent="0.25">
      <c r="A96" s="25">
        <v>90</v>
      </c>
      <c r="B96" s="14">
        <v>221</v>
      </c>
      <c r="C96" s="13" t="s">
        <v>129</v>
      </c>
      <c r="D96" s="9" t="s">
        <v>25</v>
      </c>
      <c r="E96" s="13" t="s">
        <v>130</v>
      </c>
      <c r="F96" s="9" t="s">
        <v>25</v>
      </c>
      <c r="G96" s="13" t="s">
        <v>130</v>
      </c>
      <c r="H96" s="13" t="s">
        <v>516</v>
      </c>
      <c r="I96" s="19" t="s">
        <v>435</v>
      </c>
      <c r="J96" s="12" t="s">
        <v>10</v>
      </c>
      <c r="K96" s="19"/>
      <c r="L96" s="19"/>
      <c r="M96" s="19" t="s">
        <v>11</v>
      </c>
      <c r="N96" s="19"/>
      <c r="O96" s="19"/>
      <c r="P96" s="19"/>
      <c r="Q96" s="19"/>
      <c r="R96" s="19"/>
      <c r="S96" s="19"/>
      <c r="T96" s="19">
        <f t="shared" si="82"/>
        <v>1</v>
      </c>
      <c r="U96" s="19"/>
      <c r="V96" s="19"/>
      <c r="W96" s="19"/>
      <c r="X96" s="19"/>
      <c r="Y96" s="19"/>
      <c r="Z96" s="19"/>
      <c r="AA96" s="19"/>
      <c r="AB96" s="19"/>
      <c r="AC96" s="19"/>
      <c r="AD96" s="19" t="s">
        <v>485</v>
      </c>
      <c r="AE96" s="19"/>
      <c r="AF96" s="19" t="s">
        <v>485</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8">
        <f t="shared" si="91"/>
        <v>20</v>
      </c>
      <c r="CD96" s="47">
        <f t="shared" si="92"/>
        <v>0.8</v>
      </c>
      <c r="CE96" s="28">
        <f t="shared" si="93"/>
        <v>3</v>
      </c>
      <c r="CF96" s="47">
        <f t="shared" si="94"/>
        <v>0.12</v>
      </c>
      <c r="CG96" s="28">
        <f t="shared" si="95"/>
        <v>2</v>
      </c>
      <c r="CH96" s="47">
        <f t="shared" si="96"/>
        <v>0.08</v>
      </c>
      <c r="CI96" s="28">
        <f t="shared" si="97"/>
        <v>1.72</v>
      </c>
      <c r="CJ96" s="28" t="str">
        <f t="shared" si="98"/>
        <v>Đạt mục tiêu</v>
      </c>
      <c r="CK96" s="1"/>
      <c r="CL96" s="1"/>
      <c r="CM96" s="1"/>
      <c r="CN96" s="1"/>
      <c r="CO96" s="1"/>
      <c r="CP96" s="1"/>
      <c r="CQ96" s="1"/>
      <c r="CR96" s="1"/>
      <c r="CS96" s="1"/>
      <c r="CT96" s="1"/>
      <c r="CU96" s="1"/>
      <c r="CV96" s="1"/>
      <c r="CW96" s="1"/>
      <c r="CX96" s="1"/>
      <c r="CY96" s="1"/>
      <c r="CZ96" s="1"/>
      <c r="DA96" s="1"/>
      <c r="DB96" s="1"/>
      <c r="DC96" s="1"/>
      <c r="DD96" s="1"/>
    </row>
    <row r="97" spans="1:108" ht="35.25" hidden="1" customHeight="1" x14ac:dyDescent="0.25">
      <c r="A97" s="95">
        <v>91</v>
      </c>
      <c r="B97" s="105">
        <v>225</v>
      </c>
      <c r="C97" s="183" t="s">
        <v>131</v>
      </c>
      <c r="D97" s="181"/>
      <c r="E97" s="181"/>
      <c r="F97" s="181"/>
      <c r="G97" s="181"/>
      <c r="H97" s="175"/>
      <c r="I97" s="106" t="s">
        <v>421</v>
      </c>
      <c r="J97" s="106" t="s">
        <v>421</v>
      </c>
      <c r="K97" s="106" t="s">
        <v>421</v>
      </c>
      <c r="L97" s="7" t="s">
        <v>421</v>
      </c>
      <c r="M97" s="7" t="s">
        <v>421</v>
      </c>
      <c r="N97" s="7" t="s">
        <v>421</v>
      </c>
      <c r="O97" s="7" t="s">
        <v>421</v>
      </c>
      <c r="P97" s="7" t="s">
        <v>421</v>
      </c>
      <c r="Q97" s="7" t="s">
        <v>421</v>
      </c>
      <c r="R97" s="7" t="s">
        <v>421</v>
      </c>
      <c r="S97" s="7" t="s">
        <v>421</v>
      </c>
      <c r="T97" s="19">
        <f t="shared" si="82"/>
        <v>0</v>
      </c>
      <c r="U97" s="106" t="s">
        <v>421</v>
      </c>
      <c r="V97" s="106" t="s">
        <v>421</v>
      </c>
      <c r="W97" s="106" t="s">
        <v>421</v>
      </c>
      <c r="X97" s="106" t="s">
        <v>421</v>
      </c>
      <c r="Y97" s="7" t="s">
        <v>421</v>
      </c>
      <c r="Z97" s="7" t="s">
        <v>421</v>
      </c>
      <c r="AA97" s="7" t="s">
        <v>421</v>
      </c>
      <c r="AB97" s="7" t="s">
        <v>421</v>
      </c>
      <c r="AC97" s="7" t="s">
        <v>421</v>
      </c>
      <c r="AD97" s="7" t="s">
        <v>421</v>
      </c>
      <c r="AE97" s="7" t="s">
        <v>421</v>
      </c>
      <c r="AF97" s="7" t="s">
        <v>421</v>
      </c>
      <c r="AG97" s="7" t="s">
        <v>421</v>
      </c>
      <c r="AH97" s="7" t="s">
        <v>421</v>
      </c>
      <c r="AI97" s="7" t="s">
        <v>421</v>
      </c>
      <c r="AJ97" s="7" t="s">
        <v>421</v>
      </c>
      <c r="AK97" s="7" t="s">
        <v>421</v>
      </c>
      <c r="AL97" s="7" t="s">
        <v>421</v>
      </c>
      <c r="AM97" s="7" t="s">
        <v>421</v>
      </c>
      <c r="AN97" s="7" t="s">
        <v>421</v>
      </c>
      <c r="AO97" s="7" t="s">
        <v>421</v>
      </c>
      <c r="AP97" s="7" t="s">
        <v>421</v>
      </c>
      <c r="AQ97" s="7" t="s">
        <v>421</v>
      </c>
      <c r="AR97" s="7" t="s">
        <v>421</v>
      </c>
      <c r="AS97" s="7" t="s">
        <v>421</v>
      </c>
      <c r="AT97" s="7" t="s">
        <v>421</v>
      </c>
      <c r="AU97" s="7" t="s">
        <v>421</v>
      </c>
      <c r="AV97" s="7" t="s">
        <v>421</v>
      </c>
      <c r="AW97" s="7" t="s">
        <v>421</v>
      </c>
      <c r="AX97" s="7" t="s">
        <v>421</v>
      </c>
      <c r="AY97" s="7" t="s">
        <v>421</v>
      </c>
      <c r="AZ97" s="7" t="s">
        <v>421</v>
      </c>
      <c r="BA97" s="7" t="s">
        <v>421</v>
      </c>
      <c r="BB97" s="7" t="s">
        <v>421</v>
      </c>
      <c r="BC97" s="7" t="s">
        <v>421</v>
      </c>
      <c r="BD97" s="7" t="s">
        <v>421</v>
      </c>
      <c r="BE97" s="7" t="s">
        <v>421</v>
      </c>
      <c r="BF97" s="7" t="s">
        <v>421</v>
      </c>
      <c r="BG97" s="7" t="s">
        <v>421</v>
      </c>
      <c r="BH97" s="7" t="s">
        <v>421</v>
      </c>
      <c r="BI97" s="7" t="s">
        <v>421</v>
      </c>
      <c r="BJ97" s="7" t="s">
        <v>421</v>
      </c>
      <c r="BK97" s="7" t="s">
        <v>421</v>
      </c>
      <c r="BL97" s="7" t="s">
        <v>421</v>
      </c>
      <c r="BM97" s="7" t="s">
        <v>421</v>
      </c>
      <c r="BN97" s="7" t="s">
        <v>421</v>
      </c>
      <c r="BO97" s="7" t="s">
        <v>421</v>
      </c>
      <c r="BP97" s="7" t="s">
        <v>421</v>
      </c>
      <c r="BQ97" s="7" t="s">
        <v>421</v>
      </c>
      <c r="BR97" s="7" t="s">
        <v>421</v>
      </c>
      <c r="BS97" s="7" t="s">
        <v>421</v>
      </c>
      <c r="BT97" s="7" t="s">
        <v>421</v>
      </c>
      <c r="BU97" s="7" t="s">
        <v>421</v>
      </c>
      <c r="BV97" s="7" t="s">
        <v>421</v>
      </c>
      <c r="BW97" s="7" t="s">
        <v>421</v>
      </c>
      <c r="BX97" s="7" t="s">
        <v>421</v>
      </c>
      <c r="BY97" s="7" t="s">
        <v>421</v>
      </c>
      <c r="BZ97" s="7" t="s">
        <v>421</v>
      </c>
      <c r="CA97" s="7" t="s">
        <v>421</v>
      </c>
      <c r="CB97" s="7" t="s">
        <v>421</v>
      </c>
      <c r="CC97" s="7" t="s">
        <v>421</v>
      </c>
      <c r="CD97" s="7" t="s">
        <v>421</v>
      </c>
      <c r="CE97" s="7" t="s">
        <v>421</v>
      </c>
      <c r="CF97" s="7" t="s">
        <v>421</v>
      </c>
      <c r="CG97" s="7" t="s">
        <v>421</v>
      </c>
      <c r="CH97" s="7" t="s">
        <v>421</v>
      </c>
      <c r="CI97" s="7" t="s">
        <v>421</v>
      </c>
      <c r="CJ97" s="7" t="s">
        <v>421</v>
      </c>
      <c r="CK97" s="99"/>
      <c r="CL97" s="99"/>
      <c r="CM97" s="99"/>
      <c r="CN97" s="99"/>
      <c r="CO97" s="99"/>
      <c r="CP97" s="99"/>
      <c r="CQ97" s="99"/>
      <c r="CR97" s="99"/>
      <c r="CS97" s="99"/>
      <c r="CT97" s="99"/>
      <c r="CU97" s="99"/>
      <c r="CV97" s="99"/>
      <c r="CW97" s="99"/>
      <c r="CX97" s="99"/>
      <c r="CY97" s="99"/>
      <c r="CZ97" s="99"/>
      <c r="DA97" s="99"/>
      <c r="DB97" s="99"/>
      <c r="DC97" s="99"/>
      <c r="DD97" s="99"/>
    </row>
    <row r="98" spans="1:108" customFormat="1" ht="15.75" hidden="1" customHeight="1" x14ac:dyDescent="0.25">
      <c r="A98" s="25">
        <v>92</v>
      </c>
      <c r="B98" s="42">
        <v>226</v>
      </c>
      <c r="C98" s="182" t="s">
        <v>132</v>
      </c>
      <c r="D98" s="181"/>
      <c r="E98" s="175"/>
      <c r="F98" s="7" t="s">
        <v>421</v>
      </c>
      <c r="G98" s="7" t="s">
        <v>421</v>
      </c>
      <c r="H98" s="7" t="s">
        <v>421</v>
      </c>
      <c r="I98" s="7" t="s">
        <v>421</v>
      </c>
      <c r="J98" s="7" t="s">
        <v>421</v>
      </c>
      <c r="K98" s="7" t="s">
        <v>421</v>
      </c>
      <c r="L98" s="7" t="s">
        <v>421</v>
      </c>
      <c r="M98" s="7" t="s">
        <v>421</v>
      </c>
      <c r="N98" s="7" t="s">
        <v>421</v>
      </c>
      <c r="O98" s="7" t="s">
        <v>421</v>
      </c>
      <c r="P98" s="7" t="s">
        <v>421</v>
      </c>
      <c r="Q98" s="7" t="s">
        <v>421</v>
      </c>
      <c r="R98" s="7" t="s">
        <v>421</v>
      </c>
      <c r="S98" s="7" t="s">
        <v>421</v>
      </c>
      <c r="T98" s="19">
        <f t="shared" si="82"/>
        <v>0</v>
      </c>
      <c r="U98" s="7" t="s">
        <v>421</v>
      </c>
      <c r="V98" s="7" t="s">
        <v>421</v>
      </c>
      <c r="W98" s="7" t="s">
        <v>421</v>
      </c>
      <c r="X98" s="7" t="s">
        <v>421</v>
      </c>
      <c r="Y98" s="7" t="s">
        <v>421</v>
      </c>
      <c r="Z98" s="7" t="s">
        <v>421</v>
      </c>
      <c r="AA98" s="7" t="s">
        <v>421</v>
      </c>
      <c r="AB98" s="7" t="s">
        <v>421</v>
      </c>
      <c r="AC98" s="7" t="s">
        <v>421</v>
      </c>
      <c r="AD98" s="7" t="s">
        <v>421</v>
      </c>
      <c r="AE98" s="7" t="s">
        <v>421</v>
      </c>
      <c r="AF98" s="7" t="s">
        <v>421</v>
      </c>
      <c r="AG98" s="7" t="s">
        <v>421</v>
      </c>
      <c r="AH98" s="7" t="s">
        <v>421</v>
      </c>
      <c r="AI98" s="7" t="s">
        <v>421</v>
      </c>
      <c r="AJ98" s="7" t="s">
        <v>421</v>
      </c>
      <c r="AK98" s="7" t="s">
        <v>421</v>
      </c>
      <c r="AL98" s="7" t="s">
        <v>421</v>
      </c>
      <c r="AM98" s="7" t="s">
        <v>421</v>
      </c>
      <c r="AN98" s="7" t="s">
        <v>421</v>
      </c>
      <c r="AO98" s="7" t="s">
        <v>421</v>
      </c>
      <c r="AP98" s="7" t="s">
        <v>421</v>
      </c>
      <c r="AQ98" s="7" t="s">
        <v>421</v>
      </c>
      <c r="AR98" s="7" t="s">
        <v>421</v>
      </c>
      <c r="AS98" s="7" t="s">
        <v>421</v>
      </c>
      <c r="AT98" s="7" t="s">
        <v>421</v>
      </c>
      <c r="AU98" s="7" t="s">
        <v>421</v>
      </c>
      <c r="AV98" s="7" t="s">
        <v>421</v>
      </c>
      <c r="AW98" s="7" t="s">
        <v>421</v>
      </c>
      <c r="AX98" s="7" t="s">
        <v>421</v>
      </c>
      <c r="AY98" s="7" t="s">
        <v>421</v>
      </c>
      <c r="AZ98" s="7" t="s">
        <v>421</v>
      </c>
      <c r="BA98" s="7" t="s">
        <v>421</v>
      </c>
      <c r="BB98" s="7" t="s">
        <v>421</v>
      </c>
      <c r="BC98" s="7" t="s">
        <v>421</v>
      </c>
      <c r="BD98" s="7" t="s">
        <v>421</v>
      </c>
      <c r="BE98" s="7" t="s">
        <v>421</v>
      </c>
      <c r="BF98" s="7" t="s">
        <v>421</v>
      </c>
      <c r="BG98" s="7" t="s">
        <v>421</v>
      </c>
      <c r="BH98" s="7" t="s">
        <v>421</v>
      </c>
      <c r="BI98" s="7" t="s">
        <v>421</v>
      </c>
      <c r="BJ98" s="7" t="s">
        <v>421</v>
      </c>
      <c r="BK98" s="7" t="s">
        <v>421</v>
      </c>
      <c r="BL98" s="7" t="s">
        <v>421</v>
      </c>
      <c r="BM98" s="7" t="s">
        <v>421</v>
      </c>
      <c r="BN98" s="7" t="s">
        <v>421</v>
      </c>
      <c r="BO98" s="7" t="s">
        <v>421</v>
      </c>
      <c r="BP98" s="7" t="s">
        <v>421</v>
      </c>
      <c r="BQ98" s="7" t="s">
        <v>421</v>
      </c>
      <c r="BR98" s="7" t="s">
        <v>421</v>
      </c>
      <c r="BS98" s="7" t="s">
        <v>421</v>
      </c>
      <c r="BT98" s="7" t="s">
        <v>421</v>
      </c>
      <c r="BU98" s="7" t="s">
        <v>421</v>
      </c>
      <c r="BV98" s="7" t="s">
        <v>421</v>
      </c>
      <c r="BW98" s="7" t="s">
        <v>421</v>
      </c>
      <c r="BX98" s="7" t="s">
        <v>421</v>
      </c>
      <c r="BY98" s="7" t="s">
        <v>421</v>
      </c>
      <c r="BZ98" s="7" t="s">
        <v>421</v>
      </c>
      <c r="CA98" s="7" t="s">
        <v>421</v>
      </c>
      <c r="CB98" s="7" t="s">
        <v>421</v>
      </c>
      <c r="CC98" s="7" t="s">
        <v>421</v>
      </c>
      <c r="CD98" s="7" t="s">
        <v>421</v>
      </c>
      <c r="CE98" s="7" t="s">
        <v>421</v>
      </c>
      <c r="CF98" s="7" t="s">
        <v>421</v>
      </c>
      <c r="CG98" s="7" t="s">
        <v>421</v>
      </c>
      <c r="CH98" s="7" t="s">
        <v>421</v>
      </c>
      <c r="CI98" s="7" t="s">
        <v>421</v>
      </c>
      <c r="CJ98" s="7" t="s">
        <v>421</v>
      </c>
      <c r="CK98" s="1"/>
      <c r="CL98" s="1"/>
      <c r="CM98" s="1"/>
      <c r="CN98" s="1"/>
      <c r="CO98" s="1"/>
      <c r="CP98" s="1"/>
      <c r="CQ98" s="1"/>
      <c r="CR98" s="1"/>
      <c r="CS98" s="1"/>
      <c r="CT98" s="1"/>
      <c r="CU98" s="1"/>
      <c r="CV98" s="1"/>
      <c r="CW98" s="1"/>
      <c r="CX98" s="1"/>
      <c r="CY98" s="1"/>
      <c r="CZ98" s="1"/>
      <c r="DA98" s="1"/>
      <c r="DB98" s="1"/>
      <c r="DC98" s="1"/>
      <c r="DD98" s="1"/>
    </row>
    <row r="99" spans="1:108" customFormat="1" ht="15.75" hidden="1" customHeight="1" x14ac:dyDescent="0.25">
      <c r="A99" s="25">
        <v>93</v>
      </c>
      <c r="B99" s="42">
        <v>227</v>
      </c>
      <c r="C99" s="182" t="s">
        <v>133</v>
      </c>
      <c r="D99" s="181"/>
      <c r="E99" s="175"/>
      <c r="F99" s="7" t="s">
        <v>421</v>
      </c>
      <c r="G99" s="7" t="s">
        <v>421</v>
      </c>
      <c r="H99" s="7" t="s">
        <v>421</v>
      </c>
      <c r="I99" s="7" t="s">
        <v>421</v>
      </c>
      <c r="J99" s="7" t="s">
        <v>421</v>
      </c>
      <c r="K99" s="7" t="s">
        <v>421</v>
      </c>
      <c r="L99" s="7" t="s">
        <v>421</v>
      </c>
      <c r="M99" s="7" t="s">
        <v>421</v>
      </c>
      <c r="N99" s="7" t="s">
        <v>421</v>
      </c>
      <c r="O99" s="7" t="s">
        <v>421</v>
      </c>
      <c r="P99" s="7" t="s">
        <v>421</v>
      </c>
      <c r="Q99" s="7" t="s">
        <v>421</v>
      </c>
      <c r="R99" s="7" t="s">
        <v>421</v>
      </c>
      <c r="S99" s="7" t="s">
        <v>421</v>
      </c>
      <c r="T99" s="19">
        <f t="shared" si="82"/>
        <v>0</v>
      </c>
      <c r="U99" s="7" t="s">
        <v>421</v>
      </c>
      <c r="V99" s="7" t="s">
        <v>421</v>
      </c>
      <c r="W99" s="7" t="s">
        <v>421</v>
      </c>
      <c r="X99" s="7" t="s">
        <v>421</v>
      </c>
      <c r="Y99" s="7" t="s">
        <v>421</v>
      </c>
      <c r="Z99" s="7" t="s">
        <v>421</v>
      </c>
      <c r="AA99" s="7" t="s">
        <v>421</v>
      </c>
      <c r="AB99" s="7" t="s">
        <v>421</v>
      </c>
      <c r="AC99" s="7" t="s">
        <v>421</v>
      </c>
      <c r="AD99" s="7" t="s">
        <v>421</v>
      </c>
      <c r="AE99" s="7" t="s">
        <v>421</v>
      </c>
      <c r="AF99" s="7" t="s">
        <v>421</v>
      </c>
      <c r="AG99" s="7" t="s">
        <v>421</v>
      </c>
      <c r="AH99" s="7" t="s">
        <v>421</v>
      </c>
      <c r="AI99" s="7" t="s">
        <v>421</v>
      </c>
      <c r="AJ99" s="7" t="s">
        <v>421</v>
      </c>
      <c r="AK99" s="7" t="s">
        <v>421</v>
      </c>
      <c r="AL99" s="7" t="s">
        <v>421</v>
      </c>
      <c r="AM99" s="7" t="s">
        <v>421</v>
      </c>
      <c r="AN99" s="7" t="s">
        <v>421</v>
      </c>
      <c r="AO99" s="7" t="s">
        <v>421</v>
      </c>
      <c r="AP99" s="7" t="s">
        <v>421</v>
      </c>
      <c r="AQ99" s="7" t="s">
        <v>421</v>
      </c>
      <c r="AR99" s="7" t="s">
        <v>421</v>
      </c>
      <c r="AS99" s="7" t="s">
        <v>421</v>
      </c>
      <c r="AT99" s="7" t="s">
        <v>421</v>
      </c>
      <c r="AU99" s="7" t="s">
        <v>421</v>
      </c>
      <c r="AV99" s="7" t="s">
        <v>421</v>
      </c>
      <c r="AW99" s="7" t="s">
        <v>421</v>
      </c>
      <c r="AX99" s="7" t="s">
        <v>421</v>
      </c>
      <c r="AY99" s="7" t="s">
        <v>421</v>
      </c>
      <c r="AZ99" s="7" t="s">
        <v>421</v>
      </c>
      <c r="BA99" s="7" t="s">
        <v>421</v>
      </c>
      <c r="BB99" s="7" t="s">
        <v>421</v>
      </c>
      <c r="BC99" s="7" t="s">
        <v>421</v>
      </c>
      <c r="BD99" s="7" t="s">
        <v>421</v>
      </c>
      <c r="BE99" s="7" t="s">
        <v>421</v>
      </c>
      <c r="BF99" s="7" t="s">
        <v>421</v>
      </c>
      <c r="BG99" s="7" t="s">
        <v>421</v>
      </c>
      <c r="BH99" s="7" t="s">
        <v>421</v>
      </c>
      <c r="BI99" s="7" t="s">
        <v>421</v>
      </c>
      <c r="BJ99" s="7" t="s">
        <v>421</v>
      </c>
      <c r="BK99" s="7" t="s">
        <v>421</v>
      </c>
      <c r="BL99" s="7" t="s">
        <v>421</v>
      </c>
      <c r="BM99" s="7" t="s">
        <v>421</v>
      </c>
      <c r="BN99" s="7" t="s">
        <v>421</v>
      </c>
      <c r="BO99" s="7" t="s">
        <v>421</v>
      </c>
      <c r="BP99" s="7" t="s">
        <v>421</v>
      </c>
      <c r="BQ99" s="7" t="s">
        <v>421</v>
      </c>
      <c r="BR99" s="7" t="s">
        <v>421</v>
      </c>
      <c r="BS99" s="7" t="s">
        <v>421</v>
      </c>
      <c r="BT99" s="7" t="s">
        <v>421</v>
      </c>
      <c r="BU99" s="7" t="s">
        <v>421</v>
      </c>
      <c r="BV99" s="7" t="s">
        <v>421</v>
      </c>
      <c r="BW99" s="7" t="s">
        <v>421</v>
      </c>
      <c r="BX99" s="7" t="s">
        <v>421</v>
      </c>
      <c r="BY99" s="7" t="s">
        <v>421</v>
      </c>
      <c r="BZ99" s="7" t="s">
        <v>421</v>
      </c>
      <c r="CA99" s="7" t="s">
        <v>421</v>
      </c>
      <c r="CB99" s="7" t="s">
        <v>421</v>
      </c>
      <c r="CC99" s="7" t="s">
        <v>421</v>
      </c>
      <c r="CD99" s="7" t="s">
        <v>421</v>
      </c>
      <c r="CE99" s="7" t="s">
        <v>421</v>
      </c>
      <c r="CF99" s="7" t="s">
        <v>421</v>
      </c>
      <c r="CG99" s="7" t="s">
        <v>421</v>
      </c>
      <c r="CH99" s="7" t="s">
        <v>421</v>
      </c>
      <c r="CI99" s="7" t="s">
        <v>421</v>
      </c>
      <c r="CJ99" s="7" t="s">
        <v>421</v>
      </c>
      <c r="CK99" s="1"/>
      <c r="CL99" s="1"/>
      <c r="CM99" s="1"/>
      <c r="CN99" s="1"/>
      <c r="CO99" s="1"/>
      <c r="CP99" s="1"/>
      <c r="CQ99" s="1"/>
      <c r="CR99" s="1"/>
      <c r="CS99" s="1"/>
      <c r="CT99" s="1"/>
      <c r="CU99" s="1"/>
      <c r="CV99" s="1"/>
      <c r="CW99" s="1"/>
      <c r="CX99" s="1"/>
      <c r="CY99" s="1"/>
      <c r="CZ99" s="1"/>
      <c r="DA99" s="1"/>
      <c r="DB99" s="1"/>
      <c r="DC99" s="1"/>
      <c r="DD99" s="1"/>
    </row>
    <row r="100" spans="1:108" customFormat="1" ht="106.5" hidden="1" customHeight="1" x14ac:dyDescent="0.25">
      <c r="A100" s="25">
        <v>94</v>
      </c>
      <c r="B100" s="14">
        <v>228</v>
      </c>
      <c r="C100" s="13" t="s">
        <v>134</v>
      </c>
      <c r="D100" s="9" t="s">
        <v>7</v>
      </c>
      <c r="E100" s="13" t="s">
        <v>135</v>
      </c>
      <c r="F100" s="9" t="s">
        <v>16</v>
      </c>
      <c r="G100" s="13" t="s">
        <v>135</v>
      </c>
      <c r="H100" s="21" t="s">
        <v>517</v>
      </c>
      <c r="I100" s="19" t="s">
        <v>435</v>
      </c>
      <c r="J100" s="12" t="s">
        <v>136</v>
      </c>
      <c r="K100" s="19"/>
      <c r="L100" s="28" t="s">
        <v>11</v>
      </c>
      <c r="M100" s="19"/>
      <c r="N100" s="19"/>
      <c r="O100" s="19"/>
      <c r="P100" s="19"/>
      <c r="Q100" s="19"/>
      <c r="R100" s="19"/>
      <c r="S100" s="19"/>
      <c r="T100" s="19">
        <f t="shared" si="82"/>
        <v>1</v>
      </c>
      <c r="U100" s="19"/>
      <c r="V100" s="19"/>
      <c r="W100" s="19"/>
      <c r="X100" s="19"/>
      <c r="Y100" s="19"/>
      <c r="Z100" s="19" t="s">
        <v>475</v>
      </c>
      <c r="AA100" s="19"/>
      <c r="AB100" s="19" t="s">
        <v>478</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8">
        <f t="shared" ref="CC100:CC101" si="99">COUNTIF($BD100:$CB100,2)</f>
        <v>19</v>
      </c>
      <c r="CD100" s="47">
        <f t="shared" ref="CD100:CD101" si="100">CC100/COUNTA($BD100:$CB100)</f>
        <v>0.76</v>
      </c>
      <c r="CE100" s="28">
        <f t="shared" ref="CE100:CE101" si="101">COUNTIF($BD100:$CB100,1)</f>
        <v>5</v>
      </c>
      <c r="CF100" s="47">
        <f t="shared" ref="CF100:CF101" si="102">CE100/COUNTA($BD100:$CB100)</f>
        <v>0.2</v>
      </c>
      <c r="CG100" s="28">
        <f t="shared" ref="CG100:CG101" si="103">COUNTIF($BD100:$CB100,0)</f>
        <v>1</v>
      </c>
      <c r="CH100" s="47">
        <f t="shared" ref="CH100:CH101" si="104">CG100/COUNTA($BD100:$CB100)</f>
        <v>0.04</v>
      </c>
      <c r="CI100" s="28">
        <f t="shared" ref="CI100:CI101" si="105">(((CC100*2)+(CE100*1)+(CG100*0)))/COUNTA($BD100:$CB100)</f>
        <v>1.72</v>
      </c>
      <c r="CJ100" s="28" t="str">
        <f t="shared" ref="CJ100:CJ101" si="106">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customFormat="1" ht="15.75" hidden="1" customHeight="1" x14ac:dyDescent="0.25">
      <c r="A101" s="25">
        <v>95</v>
      </c>
      <c r="B101" s="14">
        <v>229</v>
      </c>
      <c r="C101" s="13" t="s">
        <v>137</v>
      </c>
      <c r="D101" s="9" t="s">
        <v>9</v>
      </c>
      <c r="E101" s="13" t="s">
        <v>138</v>
      </c>
      <c r="F101" s="9" t="s">
        <v>9</v>
      </c>
      <c r="G101" s="13" t="s">
        <v>138</v>
      </c>
      <c r="H101" s="21" t="s">
        <v>518</v>
      </c>
      <c r="I101" s="19" t="s">
        <v>435</v>
      </c>
      <c r="J101" s="12" t="s">
        <v>136</v>
      </c>
      <c r="K101" s="19"/>
      <c r="L101" s="28" t="s">
        <v>11</v>
      </c>
      <c r="M101" s="19"/>
      <c r="N101" s="19"/>
      <c r="O101" s="19"/>
      <c r="P101" s="19"/>
      <c r="Q101" s="19"/>
      <c r="R101" s="19"/>
      <c r="S101" s="19"/>
      <c r="T101" s="19">
        <f t="shared" si="82"/>
        <v>1</v>
      </c>
      <c r="U101" s="19"/>
      <c r="V101" s="19"/>
      <c r="W101" s="19"/>
      <c r="X101" s="19"/>
      <c r="Y101" s="19" t="s">
        <v>475</v>
      </c>
      <c r="Z101" s="19" t="s">
        <v>439</v>
      </c>
      <c r="AA101" s="19" t="s">
        <v>478</v>
      </c>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8">
        <f t="shared" si="99"/>
        <v>21</v>
      </c>
      <c r="CD101" s="47">
        <f t="shared" si="100"/>
        <v>0.84</v>
      </c>
      <c r="CE101" s="28">
        <f t="shared" si="101"/>
        <v>3</v>
      </c>
      <c r="CF101" s="47">
        <f t="shared" si="102"/>
        <v>0.12</v>
      </c>
      <c r="CG101" s="28">
        <f t="shared" si="103"/>
        <v>1</v>
      </c>
      <c r="CH101" s="47">
        <f t="shared" si="104"/>
        <v>0.04</v>
      </c>
      <c r="CI101" s="28">
        <f t="shared" si="105"/>
        <v>1.8</v>
      </c>
      <c r="CJ101" s="28" t="str">
        <f t="shared" si="106"/>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customFormat="1" ht="15.75" hidden="1" customHeight="1" x14ac:dyDescent="0.25">
      <c r="A102" s="25">
        <v>96</v>
      </c>
      <c r="B102" s="42">
        <v>232</v>
      </c>
      <c r="C102" s="182" t="s">
        <v>519</v>
      </c>
      <c r="D102" s="181"/>
      <c r="E102" s="175"/>
      <c r="F102" s="7" t="s">
        <v>421</v>
      </c>
      <c r="G102" s="7" t="s">
        <v>421</v>
      </c>
      <c r="H102" s="7" t="s">
        <v>421</v>
      </c>
      <c r="I102" s="7" t="s">
        <v>421</v>
      </c>
      <c r="J102" s="7" t="s">
        <v>421</v>
      </c>
      <c r="K102" s="7" t="s">
        <v>421</v>
      </c>
      <c r="L102" s="7" t="s">
        <v>421</v>
      </c>
      <c r="M102" s="7" t="s">
        <v>421</v>
      </c>
      <c r="N102" s="7" t="s">
        <v>421</v>
      </c>
      <c r="O102" s="7" t="s">
        <v>421</v>
      </c>
      <c r="P102" s="7" t="s">
        <v>421</v>
      </c>
      <c r="Q102" s="7" t="s">
        <v>421</v>
      </c>
      <c r="R102" s="7" t="s">
        <v>421</v>
      </c>
      <c r="S102" s="7" t="s">
        <v>421</v>
      </c>
      <c r="T102" s="19">
        <f t="shared" si="82"/>
        <v>0</v>
      </c>
      <c r="U102" s="7" t="s">
        <v>421</v>
      </c>
      <c r="V102" s="7" t="s">
        <v>421</v>
      </c>
      <c r="W102" s="7" t="s">
        <v>421</v>
      </c>
      <c r="X102" s="7" t="s">
        <v>421</v>
      </c>
      <c r="Y102" s="7" t="s">
        <v>421</v>
      </c>
      <c r="Z102" s="7" t="s">
        <v>421</v>
      </c>
      <c r="AA102" s="7" t="s">
        <v>421</v>
      </c>
      <c r="AB102" s="7" t="s">
        <v>421</v>
      </c>
      <c r="AC102" s="7" t="s">
        <v>421</v>
      </c>
      <c r="AD102" s="7" t="s">
        <v>421</v>
      </c>
      <c r="AE102" s="7" t="s">
        <v>421</v>
      </c>
      <c r="AF102" s="7" t="s">
        <v>421</v>
      </c>
      <c r="AG102" s="7" t="s">
        <v>421</v>
      </c>
      <c r="AH102" s="7" t="s">
        <v>421</v>
      </c>
      <c r="AI102" s="7" t="s">
        <v>421</v>
      </c>
      <c r="AJ102" s="7" t="s">
        <v>421</v>
      </c>
      <c r="AK102" s="7" t="s">
        <v>421</v>
      </c>
      <c r="AL102" s="7" t="s">
        <v>421</v>
      </c>
      <c r="AM102" s="7" t="s">
        <v>421</v>
      </c>
      <c r="AN102" s="7" t="s">
        <v>421</v>
      </c>
      <c r="AO102" s="7" t="s">
        <v>421</v>
      </c>
      <c r="AP102" s="7" t="s">
        <v>421</v>
      </c>
      <c r="AQ102" s="7" t="s">
        <v>421</v>
      </c>
      <c r="AR102" s="7" t="s">
        <v>421</v>
      </c>
      <c r="AS102" s="7" t="s">
        <v>421</v>
      </c>
      <c r="AT102" s="7" t="s">
        <v>421</v>
      </c>
      <c r="AU102" s="7" t="s">
        <v>421</v>
      </c>
      <c r="AV102" s="7" t="s">
        <v>421</v>
      </c>
      <c r="AW102" s="7" t="s">
        <v>421</v>
      </c>
      <c r="AX102" s="7" t="s">
        <v>421</v>
      </c>
      <c r="AY102" s="7" t="s">
        <v>421</v>
      </c>
      <c r="AZ102" s="7" t="s">
        <v>421</v>
      </c>
      <c r="BA102" s="7" t="s">
        <v>421</v>
      </c>
      <c r="BB102" s="7" t="s">
        <v>421</v>
      </c>
      <c r="BC102" s="7" t="s">
        <v>421</v>
      </c>
      <c r="BD102" s="7" t="s">
        <v>421</v>
      </c>
      <c r="BE102" s="7" t="s">
        <v>421</v>
      </c>
      <c r="BF102" s="7" t="s">
        <v>421</v>
      </c>
      <c r="BG102" s="7" t="s">
        <v>421</v>
      </c>
      <c r="BH102" s="7" t="s">
        <v>421</v>
      </c>
      <c r="BI102" s="7" t="s">
        <v>421</v>
      </c>
      <c r="BJ102" s="7" t="s">
        <v>421</v>
      </c>
      <c r="BK102" s="7" t="s">
        <v>421</v>
      </c>
      <c r="BL102" s="7" t="s">
        <v>421</v>
      </c>
      <c r="BM102" s="7" t="s">
        <v>421</v>
      </c>
      <c r="BN102" s="7" t="s">
        <v>421</v>
      </c>
      <c r="BO102" s="7" t="s">
        <v>421</v>
      </c>
      <c r="BP102" s="7" t="s">
        <v>421</v>
      </c>
      <c r="BQ102" s="7" t="s">
        <v>421</v>
      </c>
      <c r="BR102" s="7" t="s">
        <v>421</v>
      </c>
      <c r="BS102" s="7" t="s">
        <v>421</v>
      </c>
      <c r="BT102" s="7" t="s">
        <v>421</v>
      </c>
      <c r="BU102" s="7" t="s">
        <v>421</v>
      </c>
      <c r="BV102" s="7" t="s">
        <v>421</v>
      </c>
      <c r="BW102" s="7" t="s">
        <v>421</v>
      </c>
      <c r="BX102" s="7" t="s">
        <v>421</v>
      </c>
      <c r="BY102" s="7" t="s">
        <v>421</v>
      </c>
      <c r="BZ102" s="7" t="s">
        <v>421</v>
      </c>
      <c r="CA102" s="7" t="s">
        <v>421</v>
      </c>
      <c r="CB102" s="7" t="s">
        <v>421</v>
      </c>
      <c r="CC102" s="7" t="s">
        <v>421</v>
      </c>
      <c r="CD102" s="7" t="s">
        <v>421</v>
      </c>
      <c r="CE102" s="7" t="s">
        <v>421</v>
      </c>
      <c r="CF102" s="7" t="s">
        <v>421</v>
      </c>
      <c r="CG102" s="7" t="s">
        <v>421</v>
      </c>
      <c r="CH102" s="7" t="s">
        <v>421</v>
      </c>
      <c r="CI102" s="7" t="s">
        <v>421</v>
      </c>
      <c r="CJ102" s="7" t="s">
        <v>421</v>
      </c>
      <c r="CK102" s="1"/>
      <c r="CL102" s="1"/>
      <c r="CM102" s="1"/>
      <c r="CN102" s="1"/>
      <c r="CO102" s="1"/>
      <c r="CP102" s="1"/>
      <c r="CQ102" s="1"/>
      <c r="CR102" s="1"/>
      <c r="CS102" s="1"/>
      <c r="CT102" s="1"/>
      <c r="CU102" s="1"/>
      <c r="CV102" s="1"/>
      <c r="CW102" s="1"/>
      <c r="CX102" s="1"/>
      <c r="CY102" s="1"/>
      <c r="CZ102" s="1"/>
      <c r="DA102" s="1"/>
      <c r="DB102" s="1"/>
      <c r="DC102" s="1"/>
      <c r="DD102" s="1"/>
    </row>
    <row r="103" spans="1:108" customFormat="1" ht="15.75" hidden="1" customHeight="1" x14ac:dyDescent="0.25">
      <c r="A103" s="25">
        <v>97</v>
      </c>
      <c r="B103" s="42">
        <v>233</v>
      </c>
      <c r="C103" s="182" t="s">
        <v>139</v>
      </c>
      <c r="D103" s="181"/>
      <c r="E103" s="175"/>
      <c r="F103" s="7" t="s">
        <v>421</v>
      </c>
      <c r="G103" s="7" t="s">
        <v>421</v>
      </c>
      <c r="H103" s="7" t="s">
        <v>421</v>
      </c>
      <c r="I103" s="7" t="s">
        <v>421</v>
      </c>
      <c r="J103" s="7" t="s">
        <v>421</v>
      </c>
      <c r="K103" s="7" t="s">
        <v>421</v>
      </c>
      <c r="L103" s="7" t="s">
        <v>421</v>
      </c>
      <c r="M103" s="7" t="s">
        <v>421</v>
      </c>
      <c r="N103" s="7" t="s">
        <v>421</v>
      </c>
      <c r="O103" s="7" t="s">
        <v>421</v>
      </c>
      <c r="P103" s="7" t="s">
        <v>421</v>
      </c>
      <c r="Q103" s="7" t="s">
        <v>421</v>
      </c>
      <c r="R103" s="7" t="s">
        <v>421</v>
      </c>
      <c r="S103" s="7" t="s">
        <v>421</v>
      </c>
      <c r="T103" s="19">
        <f t="shared" si="82"/>
        <v>0</v>
      </c>
      <c r="U103" s="7" t="s">
        <v>421</v>
      </c>
      <c r="V103" s="7" t="s">
        <v>421</v>
      </c>
      <c r="W103" s="7" t="s">
        <v>421</v>
      </c>
      <c r="X103" s="7" t="s">
        <v>421</v>
      </c>
      <c r="Y103" s="7" t="s">
        <v>421</v>
      </c>
      <c r="Z103" s="7" t="s">
        <v>421</v>
      </c>
      <c r="AA103" s="7" t="s">
        <v>421</v>
      </c>
      <c r="AB103" s="7" t="s">
        <v>421</v>
      </c>
      <c r="AC103" s="7" t="s">
        <v>421</v>
      </c>
      <c r="AD103" s="7" t="s">
        <v>421</v>
      </c>
      <c r="AE103" s="7" t="s">
        <v>421</v>
      </c>
      <c r="AF103" s="7" t="s">
        <v>421</v>
      </c>
      <c r="AG103" s="7" t="s">
        <v>421</v>
      </c>
      <c r="AH103" s="7" t="s">
        <v>421</v>
      </c>
      <c r="AI103" s="7" t="s">
        <v>421</v>
      </c>
      <c r="AJ103" s="7" t="s">
        <v>421</v>
      </c>
      <c r="AK103" s="7" t="s">
        <v>421</v>
      </c>
      <c r="AL103" s="7" t="s">
        <v>421</v>
      </c>
      <c r="AM103" s="7" t="s">
        <v>421</v>
      </c>
      <c r="AN103" s="7" t="s">
        <v>421</v>
      </c>
      <c r="AO103" s="7" t="s">
        <v>421</v>
      </c>
      <c r="AP103" s="7" t="s">
        <v>421</v>
      </c>
      <c r="AQ103" s="7" t="s">
        <v>421</v>
      </c>
      <c r="AR103" s="7" t="s">
        <v>421</v>
      </c>
      <c r="AS103" s="7" t="s">
        <v>421</v>
      </c>
      <c r="AT103" s="7" t="s">
        <v>421</v>
      </c>
      <c r="AU103" s="7" t="s">
        <v>421</v>
      </c>
      <c r="AV103" s="7" t="s">
        <v>421</v>
      </c>
      <c r="AW103" s="7" t="s">
        <v>421</v>
      </c>
      <c r="AX103" s="7" t="s">
        <v>421</v>
      </c>
      <c r="AY103" s="7" t="s">
        <v>421</v>
      </c>
      <c r="AZ103" s="7" t="s">
        <v>421</v>
      </c>
      <c r="BA103" s="7" t="s">
        <v>421</v>
      </c>
      <c r="BB103" s="7" t="s">
        <v>421</v>
      </c>
      <c r="BC103" s="7" t="s">
        <v>421</v>
      </c>
      <c r="BD103" s="7" t="s">
        <v>421</v>
      </c>
      <c r="BE103" s="7" t="s">
        <v>421</v>
      </c>
      <c r="BF103" s="7" t="s">
        <v>421</v>
      </c>
      <c r="BG103" s="7" t="s">
        <v>421</v>
      </c>
      <c r="BH103" s="7" t="s">
        <v>421</v>
      </c>
      <c r="BI103" s="7" t="s">
        <v>421</v>
      </c>
      <c r="BJ103" s="7" t="s">
        <v>421</v>
      </c>
      <c r="BK103" s="7" t="s">
        <v>421</v>
      </c>
      <c r="BL103" s="7" t="s">
        <v>421</v>
      </c>
      <c r="BM103" s="7" t="s">
        <v>421</v>
      </c>
      <c r="BN103" s="7" t="s">
        <v>421</v>
      </c>
      <c r="BO103" s="7" t="s">
        <v>421</v>
      </c>
      <c r="BP103" s="7" t="s">
        <v>421</v>
      </c>
      <c r="BQ103" s="7" t="s">
        <v>421</v>
      </c>
      <c r="BR103" s="7" t="s">
        <v>421</v>
      </c>
      <c r="BS103" s="7" t="s">
        <v>421</v>
      </c>
      <c r="BT103" s="7" t="s">
        <v>421</v>
      </c>
      <c r="BU103" s="7" t="s">
        <v>421</v>
      </c>
      <c r="BV103" s="7" t="s">
        <v>421</v>
      </c>
      <c r="BW103" s="7" t="s">
        <v>421</v>
      </c>
      <c r="BX103" s="7" t="s">
        <v>421</v>
      </c>
      <c r="BY103" s="7" t="s">
        <v>421</v>
      </c>
      <c r="BZ103" s="7" t="s">
        <v>421</v>
      </c>
      <c r="CA103" s="7" t="s">
        <v>421</v>
      </c>
      <c r="CB103" s="7" t="s">
        <v>421</v>
      </c>
      <c r="CC103" s="7" t="s">
        <v>421</v>
      </c>
      <c r="CD103" s="7" t="s">
        <v>421</v>
      </c>
      <c r="CE103" s="7" t="s">
        <v>421</v>
      </c>
      <c r="CF103" s="7" t="s">
        <v>421</v>
      </c>
      <c r="CG103" s="7" t="s">
        <v>421</v>
      </c>
      <c r="CH103" s="7" t="s">
        <v>421</v>
      </c>
      <c r="CI103" s="7" t="s">
        <v>421</v>
      </c>
      <c r="CJ103" s="7" t="s">
        <v>421</v>
      </c>
      <c r="CK103" s="1"/>
      <c r="CL103" s="1"/>
      <c r="CM103" s="1"/>
      <c r="CN103" s="1"/>
      <c r="CO103" s="1"/>
      <c r="CP103" s="1"/>
      <c r="CQ103" s="1"/>
      <c r="CR103" s="1"/>
      <c r="CS103" s="1"/>
      <c r="CT103" s="1"/>
      <c r="CU103" s="1"/>
      <c r="CV103" s="1"/>
      <c r="CW103" s="1"/>
      <c r="CX103" s="1"/>
      <c r="CY103" s="1"/>
      <c r="CZ103" s="1"/>
      <c r="DA103" s="1"/>
      <c r="DB103" s="1"/>
      <c r="DC103" s="1"/>
      <c r="DD103" s="1"/>
    </row>
    <row r="104" spans="1:108" customFormat="1" ht="47.25" hidden="1" x14ac:dyDescent="0.25">
      <c r="A104" s="25">
        <v>98</v>
      </c>
      <c r="B104" s="14">
        <v>234</v>
      </c>
      <c r="C104" s="13" t="s">
        <v>140</v>
      </c>
      <c r="D104" s="9" t="s">
        <v>16</v>
      </c>
      <c r="E104" s="13" t="s">
        <v>141</v>
      </c>
      <c r="F104" s="9" t="s">
        <v>16</v>
      </c>
      <c r="G104" s="13" t="s">
        <v>141</v>
      </c>
      <c r="H104" s="21" t="s">
        <v>520</v>
      </c>
      <c r="I104" s="19" t="s">
        <v>435</v>
      </c>
      <c r="J104" s="12" t="s">
        <v>136</v>
      </c>
      <c r="K104" s="19"/>
      <c r="L104" s="19"/>
      <c r="M104" s="28" t="s">
        <v>11</v>
      </c>
      <c r="N104" s="19"/>
      <c r="O104" s="19"/>
      <c r="P104" s="19"/>
      <c r="Q104" s="19"/>
      <c r="R104" s="19"/>
      <c r="S104" s="19"/>
      <c r="T104" s="19">
        <f t="shared" si="82"/>
        <v>1</v>
      </c>
      <c r="U104" s="19"/>
      <c r="V104" s="19"/>
      <c r="W104" s="19"/>
      <c r="X104" s="19"/>
      <c r="Y104" s="19"/>
      <c r="Z104" s="19"/>
      <c r="AA104" s="19"/>
      <c r="AB104" s="19"/>
      <c r="AC104" s="19"/>
      <c r="AD104" s="19"/>
      <c r="AE104" s="19" t="s">
        <v>438</v>
      </c>
      <c r="AF104" s="19" t="s">
        <v>439</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8">
        <f>COUNTIF($BD104:$CB104,2)</f>
        <v>20</v>
      </c>
      <c r="CD104" s="47">
        <f>CC104/COUNTA($BD104:$CB104)</f>
        <v>0.8</v>
      </c>
      <c r="CE104" s="28">
        <f>COUNTIF($BD104:$CB104,1)</f>
        <v>5</v>
      </c>
      <c r="CF104" s="47">
        <f>CE104/COUNTA($BD104:$CB104)</f>
        <v>0.2</v>
      </c>
      <c r="CG104" s="28">
        <f>COUNTIF($BD104:$CB104,0)</f>
        <v>0</v>
      </c>
      <c r="CH104" s="47">
        <f>CG104/COUNTA($BD104:$CB104)</f>
        <v>0</v>
      </c>
      <c r="CI104" s="28">
        <f>(((CC104*2)+(CE104*1)+(CG104*0)))/COUNTA($BD104:$CB104)</f>
        <v>1.8</v>
      </c>
      <c r="CJ104" s="28"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customFormat="1" ht="110.25" hidden="1" x14ac:dyDescent="0.25">
      <c r="A105" s="25">
        <v>99</v>
      </c>
      <c r="B105" s="14">
        <v>235</v>
      </c>
      <c r="C105" s="13" t="s">
        <v>521</v>
      </c>
      <c r="D105" s="9" t="s">
        <v>16</v>
      </c>
      <c r="E105" s="13" t="s">
        <v>521</v>
      </c>
      <c r="F105" s="9" t="s">
        <v>16</v>
      </c>
      <c r="G105" s="13" t="s">
        <v>522</v>
      </c>
      <c r="H105" s="21" t="s">
        <v>523</v>
      </c>
      <c r="I105" s="19" t="s">
        <v>435</v>
      </c>
      <c r="J105" s="12" t="s">
        <v>136</v>
      </c>
      <c r="K105" s="19"/>
      <c r="L105" s="19"/>
      <c r="M105" s="28"/>
      <c r="N105" s="19"/>
      <c r="O105" s="19"/>
      <c r="P105" s="19"/>
      <c r="Q105" s="19"/>
      <c r="R105" s="28" t="s">
        <v>11</v>
      </c>
      <c r="S105" s="19"/>
      <c r="T105" s="19">
        <f t="shared" si="82"/>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t="s">
        <v>524</v>
      </c>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8"/>
      <c r="CD105" s="47"/>
      <c r="CE105" s="28"/>
      <c r="CF105" s="47"/>
      <c r="CG105" s="28"/>
      <c r="CH105" s="47"/>
      <c r="CI105" s="28"/>
      <c r="CJ105" s="28"/>
      <c r="CK105" s="1"/>
      <c r="CL105" s="1"/>
      <c r="CM105" s="1"/>
      <c r="CN105" s="1"/>
      <c r="CO105" s="1"/>
      <c r="CP105" s="1"/>
      <c r="CQ105" s="1"/>
      <c r="CR105" s="1"/>
      <c r="CS105" s="1"/>
      <c r="CT105" s="1"/>
      <c r="CU105" s="1"/>
      <c r="CV105" s="1"/>
      <c r="CW105" s="1"/>
      <c r="CX105" s="1"/>
      <c r="CY105" s="1"/>
      <c r="CZ105" s="1"/>
      <c r="DA105" s="1"/>
      <c r="DB105" s="1"/>
      <c r="DC105" s="1"/>
      <c r="DD105" s="1"/>
    </row>
    <row r="106" spans="1:108" customFormat="1" ht="15.75" hidden="1" customHeight="1" x14ac:dyDescent="0.25">
      <c r="A106" s="25">
        <v>100</v>
      </c>
      <c r="B106" s="42">
        <v>239</v>
      </c>
      <c r="C106" s="182" t="s">
        <v>142</v>
      </c>
      <c r="D106" s="181"/>
      <c r="E106" s="175"/>
      <c r="F106" s="7" t="s">
        <v>421</v>
      </c>
      <c r="G106" s="7" t="s">
        <v>421</v>
      </c>
      <c r="H106" s="7" t="s">
        <v>421</v>
      </c>
      <c r="I106" s="7" t="s">
        <v>421</v>
      </c>
      <c r="J106" s="7" t="s">
        <v>421</v>
      </c>
      <c r="K106" s="7" t="s">
        <v>421</v>
      </c>
      <c r="L106" s="7" t="s">
        <v>421</v>
      </c>
      <c r="M106" s="7" t="s">
        <v>421</v>
      </c>
      <c r="N106" s="7" t="s">
        <v>421</v>
      </c>
      <c r="O106" s="7" t="s">
        <v>421</v>
      </c>
      <c r="P106" s="7" t="s">
        <v>421</v>
      </c>
      <c r="Q106" s="7" t="s">
        <v>421</v>
      </c>
      <c r="R106" s="7" t="s">
        <v>421</v>
      </c>
      <c r="S106" s="7" t="s">
        <v>421</v>
      </c>
      <c r="T106" s="19">
        <f t="shared" si="82"/>
        <v>0</v>
      </c>
      <c r="U106" s="7" t="s">
        <v>421</v>
      </c>
      <c r="V106" s="7" t="s">
        <v>421</v>
      </c>
      <c r="W106" s="7" t="s">
        <v>421</v>
      </c>
      <c r="X106" s="7" t="s">
        <v>421</v>
      </c>
      <c r="Y106" s="7" t="s">
        <v>421</v>
      </c>
      <c r="Z106" s="7" t="s">
        <v>421</v>
      </c>
      <c r="AA106" s="7" t="s">
        <v>421</v>
      </c>
      <c r="AB106" s="7" t="s">
        <v>421</v>
      </c>
      <c r="AC106" s="7" t="s">
        <v>421</v>
      </c>
      <c r="AD106" s="7" t="s">
        <v>421</v>
      </c>
      <c r="AE106" s="7" t="s">
        <v>421</v>
      </c>
      <c r="AF106" s="7" t="s">
        <v>421</v>
      </c>
      <c r="AG106" s="7" t="s">
        <v>421</v>
      </c>
      <c r="AH106" s="7" t="s">
        <v>421</v>
      </c>
      <c r="AI106" s="7" t="s">
        <v>421</v>
      </c>
      <c r="AJ106" s="7" t="s">
        <v>421</v>
      </c>
      <c r="AK106" s="7" t="s">
        <v>421</v>
      </c>
      <c r="AL106" s="7" t="s">
        <v>421</v>
      </c>
      <c r="AM106" s="7" t="s">
        <v>421</v>
      </c>
      <c r="AN106" s="7" t="s">
        <v>421</v>
      </c>
      <c r="AO106" s="7" t="s">
        <v>421</v>
      </c>
      <c r="AP106" s="7" t="s">
        <v>421</v>
      </c>
      <c r="AQ106" s="7" t="s">
        <v>421</v>
      </c>
      <c r="AR106" s="7" t="s">
        <v>421</v>
      </c>
      <c r="AS106" s="7" t="s">
        <v>421</v>
      </c>
      <c r="AT106" s="7" t="s">
        <v>421</v>
      </c>
      <c r="AU106" s="7" t="s">
        <v>421</v>
      </c>
      <c r="AV106" s="7" t="s">
        <v>421</v>
      </c>
      <c r="AW106" s="7" t="s">
        <v>421</v>
      </c>
      <c r="AX106" s="7" t="s">
        <v>421</v>
      </c>
      <c r="AY106" s="7" t="s">
        <v>421</v>
      </c>
      <c r="AZ106" s="7" t="s">
        <v>421</v>
      </c>
      <c r="BA106" s="7" t="s">
        <v>421</v>
      </c>
      <c r="BB106" s="7" t="s">
        <v>421</v>
      </c>
      <c r="BC106" s="7" t="s">
        <v>421</v>
      </c>
      <c r="BD106" s="7" t="s">
        <v>421</v>
      </c>
      <c r="BE106" s="7" t="s">
        <v>421</v>
      </c>
      <c r="BF106" s="7" t="s">
        <v>421</v>
      </c>
      <c r="BG106" s="7" t="s">
        <v>421</v>
      </c>
      <c r="BH106" s="7" t="s">
        <v>421</v>
      </c>
      <c r="BI106" s="7" t="s">
        <v>421</v>
      </c>
      <c r="BJ106" s="7" t="s">
        <v>421</v>
      </c>
      <c r="BK106" s="7" t="s">
        <v>421</v>
      </c>
      <c r="BL106" s="7" t="s">
        <v>421</v>
      </c>
      <c r="BM106" s="7" t="s">
        <v>421</v>
      </c>
      <c r="BN106" s="7" t="s">
        <v>421</v>
      </c>
      <c r="BO106" s="7" t="s">
        <v>421</v>
      </c>
      <c r="BP106" s="7" t="s">
        <v>421</v>
      </c>
      <c r="BQ106" s="7" t="s">
        <v>421</v>
      </c>
      <c r="BR106" s="7" t="s">
        <v>421</v>
      </c>
      <c r="BS106" s="7" t="s">
        <v>421</v>
      </c>
      <c r="BT106" s="7" t="s">
        <v>421</v>
      </c>
      <c r="BU106" s="7" t="s">
        <v>421</v>
      </c>
      <c r="BV106" s="7" t="s">
        <v>421</v>
      </c>
      <c r="BW106" s="7" t="s">
        <v>421</v>
      </c>
      <c r="BX106" s="7" t="s">
        <v>421</v>
      </c>
      <c r="BY106" s="7" t="s">
        <v>421</v>
      </c>
      <c r="BZ106" s="7" t="s">
        <v>421</v>
      </c>
      <c r="CA106" s="7" t="s">
        <v>421</v>
      </c>
      <c r="CB106" s="7" t="s">
        <v>421</v>
      </c>
      <c r="CC106" s="7" t="s">
        <v>421</v>
      </c>
      <c r="CD106" s="7" t="s">
        <v>421</v>
      </c>
      <c r="CE106" s="7" t="s">
        <v>421</v>
      </c>
      <c r="CF106" s="7" t="s">
        <v>421</v>
      </c>
      <c r="CG106" s="7" t="s">
        <v>421</v>
      </c>
      <c r="CH106" s="7" t="s">
        <v>421</v>
      </c>
      <c r="CI106" s="7" t="s">
        <v>421</v>
      </c>
      <c r="CJ106" s="7" t="s">
        <v>421</v>
      </c>
      <c r="CK106" s="1"/>
      <c r="CL106" s="1"/>
      <c r="CM106" s="1"/>
      <c r="CN106" s="1"/>
      <c r="CO106" s="1"/>
      <c r="CP106" s="1"/>
      <c r="CQ106" s="1"/>
      <c r="CR106" s="1"/>
      <c r="CS106" s="1"/>
      <c r="CT106" s="1"/>
      <c r="CU106" s="1"/>
      <c r="CV106" s="1"/>
      <c r="CW106" s="1"/>
      <c r="CX106" s="1"/>
      <c r="CY106" s="1"/>
      <c r="CZ106" s="1"/>
      <c r="DA106" s="1"/>
      <c r="DB106" s="1"/>
      <c r="DC106" s="1"/>
      <c r="DD106" s="1"/>
    </row>
    <row r="107" spans="1:108" customFormat="1" ht="15.75" hidden="1" customHeight="1" x14ac:dyDescent="0.25">
      <c r="A107" s="25">
        <v>101</v>
      </c>
      <c r="B107" s="61">
        <v>240</v>
      </c>
      <c r="C107" s="13" t="s">
        <v>143</v>
      </c>
      <c r="D107" s="9" t="s">
        <v>16</v>
      </c>
      <c r="E107" s="13" t="s">
        <v>144</v>
      </c>
      <c r="F107" s="9" t="s">
        <v>16</v>
      </c>
      <c r="G107" s="13" t="s">
        <v>144</v>
      </c>
      <c r="H107" s="2" t="s">
        <v>525</v>
      </c>
      <c r="I107" s="19" t="s">
        <v>435</v>
      </c>
      <c r="J107" s="12" t="s">
        <v>136</v>
      </c>
      <c r="K107" s="19"/>
      <c r="L107" s="19"/>
      <c r="M107" s="19"/>
      <c r="N107" s="19"/>
      <c r="O107" s="19"/>
      <c r="P107" s="19"/>
      <c r="Q107" s="28" t="s">
        <v>11</v>
      </c>
      <c r="R107" s="19"/>
      <c r="S107" s="19"/>
      <c r="T107" s="19">
        <f t="shared" si="82"/>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t="s">
        <v>475</v>
      </c>
      <c r="AT107" s="19" t="s">
        <v>436</v>
      </c>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8">
        <f>COUNTIF($BD107:$CB107,2)</f>
        <v>0</v>
      </c>
      <c r="CD107" s="47" t="e">
        <f>CC107/COUNTA($BD107:$CB107)</f>
        <v>#DIV/0!</v>
      </c>
      <c r="CE107" s="28">
        <f>COUNTIF($BD107:$CB107,1)</f>
        <v>0</v>
      </c>
      <c r="CF107" s="47" t="e">
        <f>CE107/COUNTA($BD107:$CB107)</f>
        <v>#DIV/0!</v>
      </c>
      <c r="CG107" s="28">
        <f>COUNTIF($BD107:$CB107,0)</f>
        <v>0</v>
      </c>
      <c r="CH107" s="47" t="e">
        <f>CG107/COUNTA($BD107:$CB107)</f>
        <v>#DIV/0!</v>
      </c>
      <c r="CI107" s="28" t="e">
        <f>(((CC107*2)+(CE107*1)+(CG107*0)))/COUNTA($BD107:$CB107)</f>
        <v>#DIV/0!</v>
      </c>
      <c r="CJ107" s="28"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customFormat="1" ht="15.75" hidden="1" customHeight="1" x14ac:dyDescent="0.25">
      <c r="A108" s="25">
        <v>102</v>
      </c>
      <c r="B108" s="42">
        <v>243</v>
      </c>
      <c r="C108" s="182" t="s">
        <v>145</v>
      </c>
      <c r="D108" s="181"/>
      <c r="E108" s="175"/>
      <c r="F108" s="7" t="s">
        <v>421</v>
      </c>
      <c r="G108" s="7" t="s">
        <v>421</v>
      </c>
      <c r="H108" s="7" t="s">
        <v>421</v>
      </c>
      <c r="I108" s="7" t="s">
        <v>421</v>
      </c>
      <c r="J108" s="7" t="s">
        <v>421</v>
      </c>
      <c r="K108" s="7" t="s">
        <v>421</v>
      </c>
      <c r="L108" s="7" t="s">
        <v>421</v>
      </c>
      <c r="M108" s="7" t="s">
        <v>421</v>
      </c>
      <c r="N108" s="7" t="s">
        <v>421</v>
      </c>
      <c r="O108" s="7" t="s">
        <v>421</v>
      </c>
      <c r="P108" s="7" t="s">
        <v>421</v>
      </c>
      <c r="Q108" s="7" t="s">
        <v>421</v>
      </c>
      <c r="R108" s="7" t="s">
        <v>421</v>
      </c>
      <c r="S108" s="7" t="s">
        <v>421</v>
      </c>
      <c r="T108" s="19">
        <f t="shared" si="82"/>
        <v>0</v>
      </c>
      <c r="U108" s="7" t="s">
        <v>421</v>
      </c>
      <c r="V108" s="7" t="s">
        <v>421</v>
      </c>
      <c r="W108" s="7" t="s">
        <v>421</v>
      </c>
      <c r="X108" s="7" t="s">
        <v>421</v>
      </c>
      <c r="Y108" s="7" t="s">
        <v>421</v>
      </c>
      <c r="Z108" s="7" t="s">
        <v>421</v>
      </c>
      <c r="AA108" s="7" t="s">
        <v>421</v>
      </c>
      <c r="AB108" s="7" t="s">
        <v>421</v>
      </c>
      <c r="AC108" s="7" t="s">
        <v>421</v>
      </c>
      <c r="AD108" s="7" t="s">
        <v>421</v>
      </c>
      <c r="AE108" s="7" t="s">
        <v>421</v>
      </c>
      <c r="AF108" s="7" t="s">
        <v>421</v>
      </c>
      <c r="AG108" s="7" t="s">
        <v>421</v>
      </c>
      <c r="AH108" s="7" t="s">
        <v>421</v>
      </c>
      <c r="AI108" s="7" t="s">
        <v>421</v>
      </c>
      <c r="AJ108" s="7" t="s">
        <v>421</v>
      </c>
      <c r="AK108" s="7" t="s">
        <v>421</v>
      </c>
      <c r="AL108" s="7" t="s">
        <v>421</v>
      </c>
      <c r="AM108" s="7" t="s">
        <v>421</v>
      </c>
      <c r="AN108" s="7" t="s">
        <v>421</v>
      </c>
      <c r="AO108" s="7" t="s">
        <v>421</v>
      </c>
      <c r="AP108" s="7" t="s">
        <v>421</v>
      </c>
      <c r="AQ108" s="7" t="s">
        <v>421</v>
      </c>
      <c r="AR108" s="7" t="s">
        <v>421</v>
      </c>
      <c r="AS108" s="7" t="s">
        <v>421</v>
      </c>
      <c r="AT108" s="7" t="s">
        <v>421</v>
      </c>
      <c r="AU108" s="7" t="s">
        <v>421</v>
      </c>
      <c r="AV108" s="7" t="s">
        <v>421</v>
      </c>
      <c r="AW108" s="7" t="s">
        <v>421</v>
      </c>
      <c r="AX108" s="7" t="s">
        <v>421</v>
      </c>
      <c r="AY108" s="7" t="s">
        <v>421</v>
      </c>
      <c r="AZ108" s="7" t="s">
        <v>421</v>
      </c>
      <c r="BA108" s="7" t="s">
        <v>421</v>
      </c>
      <c r="BB108" s="7" t="s">
        <v>421</v>
      </c>
      <c r="BC108" s="7" t="s">
        <v>421</v>
      </c>
      <c r="BD108" s="7" t="s">
        <v>421</v>
      </c>
      <c r="BE108" s="7" t="s">
        <v>421</v>
      </c>
      <c r="BF108" s="7" t="s">
        <v>421</v>
      </c>
      <c r="BG108" s="7" t="s">
        <v>421</v>
      </c>
      <c r="BH108" s="7" t="s">
        <v>421</v>
      </c>
      <c r="BI108" s="7" t="s">
        <v>421</v>
      </c>
      <c r="BJ108" s="7" t="s">
        <v>421</v>
      </c>
      <c r="BK108" s="7" t="s">
        <v>421</v>
      </c>
      <c r="BL108" s="7" t="s">
        <v>421</v>
      </c>
      <c r="BM108" s="7" t="s">
        <v>421</v>
      </c>
      <c r="BN108" s="7" t="s">
        <v>421</v>
      </c>
      <c r="BO108" s="7" t="s">
        <v>421</v>
      </c>
      <c r="BP108" s="7" t="s">
        <v>421</v>
      </c>
      <c r="BQ108" s="7" t="s">
        <v>421</v>
      </c>
      <c r="BR108" s="7" t="s">
        <v>421</v>
      </c>
      <c r="BS108" s="7" t="s">
        <v>421</v>
      </c>
      <c r="BT108" s="7" t="s">
        <v>421</v>
      </c>
      <c r="BU108" s="7" t="s">
        <v>421</v>
      </c>
      <c r="BV108" s="7" t="s">
        <v>421</v>
      </c>
      <c r="BW108" s="7" t="s">
        <v>421</v>
      </c>
      <c r="BX108" s="7" t="s">
        <v>421</v>
      </c>
      <c r="BY108" s="7" t="s">
        <v>421</v>
      </c>
      <c r="BZ108" s="7" t="s">
        <v>421</v>
      </c>
      <c r="CA108" s="7" t="s">
        <v>421</v>
      </c>
      <c r="CB108" s="7" t="s">
        <v>421</v>
      </c>
      <c r="CC108" s="7" t="s">
        <v>421</v>
      </c>
      <c r="CD108" s="7" t="s">
        <v>421</v>
      </c>
      <c r="CE108" s="7" t="s">
        <v>421</v>
      </c>
      <c r="CF108" s="7" t="s">
        <v>421</v>
      </c>
      <c r="CG108" s="7" t="s">
        <v>421</v>
      </c>
      <c r="CH108" s="7" t="s">
        <v>421</v>
      </c>
      <c r="CI108" s="7" t="s">
        <v>421</v>
      </c>
      <c r="CJ108" s="7" t="s">
        <v>421</v>
      </c>
      <c r="CK108" s="1"/>
      <c r="CL108" s="1"/>
      <c r="CM108" s="1"/>
      <c r="CN108" s="1"/>
      <c r="CO108" s="1"/>
      <c r="CP108" s="1"/>
      <c r="CQ108" s="1"/>
      <c r="CR108" s="1"/>
      <c r="CS108" s="1"/>
      <c r="CT108" s="1"/>
      <c r="CU108" s="1"/>
      <c r="CV108" s="1"/>
      <c r="CW108" s="1"/>
      <c r="CX108" s="1"/>
      <c r="CY108" s="1"/>
      <c r="CZ108" s="1"/>
      <c r="DA108" s="1"/>
      <c r="DB108" s="1"/>
      <c r="DC108" s="1"/>
      <c r="DD108" s="1"/>
    </row>
    <row r="109" spans="1:108" customFormat="1" ht="15.75" hidden="1" customHeight="1" x14ac:dyDescent="0.25">
      <c r="A109" s="25">
        <v>103</v>
      </c>
      <c r="B109" s="63">
        <v>244</v>
      </c>
      <c r="C109" s="13" t="s">
        <v>526</v>
      </c>
      <c r="D109" s="9" t="s">
        <v>16</v>
      </c>
      <c r="E109" s="13" t="s">
        <v>527</v>
      </c>
      <c r="F109" s="9" t="s">
        <v>16</v>
      </c>
      <c r="G109" s="13" t="s">
        <v>528</v>
      </c>
      <c r="H109" s="21" t="s">
        <v>529</v>
      </c>
      <c r="I109" s="19" t="s">
        <v>435</v>
      </c>
      <c r="J109" s="12" t="s">
        <v>136</v>
      </c>
      <c r="K109" s="19"/>
      <c r="L109" s="19"/>
      <c r="M109" s="19"/>
      <c r="N109" s="19"/>
      <c r="O109" s="28"/>
      <c r="P109" s="28" t="s">
        <v>11</v>
      </c>
      <c r="Q109" s="19"/>
      <c r="R109" s="19"/>
      <c r="S109" s="19"/>
      <c r="T109" s="19">
        <f t="shared" si="82"/>
        <v>1</v>
      </c>
      <c r="U109" s="19"/>
      <c r="V109" s="19"/>
      <c r="W109" s="19"/>
      <c r="X109" s="19"/>
      <c r="Y109" s="19"/>
      <c r="Z109" s="19"/>
      <c r="AA109" s="19"/>
      <c r="AB109" s="19"/>
      <c r="AC109" s="19"/>
      <c r="AD109" s="19"/>
      <c r="AE109" s="19"/>
      <c r="AF109" s="19"/>
      <c r="AG109" s="19"/>
      <c r="AH109" s="19"/>
      <c r="AI109" s="19"/>
      <c r="AJ109" s="19"/>
      <c r="AK109" s="19"/>
      <c r="AL109" s="19"/>
      <c r="AM109" s="19" t="s">
        <v>438</v>
      </c>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8">
        <f>COUNTIF($BD109:$CB109,2)</f>
        <v>0</v>
      </c>
      <c r="CD109" s="47" t="e">
        <f>CC109/COUNTA($BD109:$CB109)</f>
        <v>#DIV/0!</v>
      </c>
      <c r="CE109" s="28">
        <f>COUNTIF($BD109:$CB109,1)</f>
        <v>0</v>
      </c>
      <c r="CF109" s="47" t="e">
        <f>CE109/COUNTA($BD109:$CB109)</f>
        <v>#DIV/0!</v>
      </c>
      <c r="CG109" s="28">
        <f>COUNTIF($BD109:$CB109,0)</f>
        <v>0</v>
      </c>
      <c r="CH109" s="47" t="e">
        <f>CG109/COUNTA($BD109:$CB109)</f>
        <v>#DIV/0!</v>
      </c>
      <c r="CI109" s="28" t="e">
        <f>(((CC109*2)+(CE109*1)+(CG109*0)))/COUNTA($BD109:$CB109)</f>
        <v>#DIV/0!</v>
      </c>
      <c r="CJ109" s="28"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customFormat="1" ht="15.75" hidden="1" customHeight="1" x14ac:dyDescent="0.25">
      <c r="A110" s="25">
        <v>104</v>
      </c>
      <c r="B110" s="63">
        <v>244</v>
      </c>
      <c r="C110" s="13" t="s">
        <v>526</v>
      </c>
      <c r="D110" s="9" t="s">
        <v>16</v>
      </c>
      <c r="E110" s="13" t="s">
        <v>527</v>
      </c>
      <c r="F110" s="9" t="s">
        <v>16</v>
      </c>
      <c r="G110" s="13" t="s">
        <v>530</v>
      </c>
      <c r="H110" s="21" t="s">
        <v>531</v>
      </c>
      <c r="I110" s="19" t="s">
        <v>435</v>
      </c>
      <c r="J110" s="12" t="s">
        <v>136</v>
      </c>
      <c r="K110" s="19"/>
      <c r="L110" s="19"/>
      <c r="M110" s="19"/>
      <c r="N110" s="19"/>
      <c r="O110" s="28" t="s">
        <v>11</v>
      </c>
      <c r="P110" s="28"/>
      <c r="Q110" s="19"/>
      <c r="R110" s="19"/>
      <c r="S110" s="19"/>
      <c r="T110" s="19">
        <f t="shared" si="82"/>
        <v>1</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8"/>
      <c r="CD110" s="47"/>
      <c r="CE110" s="28"/>
      <c r="CF110" s="47"/>
      <c r="CG110" s="28"/>
      <c r="CH110" s="47"/>
      <c r="CI110" s="28"/>
      <c r="CJ110" s="28"/>
      <c r="CK110" s="1"/>
      <c r="CL110" s="1"/>
      <c r="CM110" s="1"/>
      <c r="CN110" s="1"/>
      <c r="CO110" s="1"/>
      <c r="CP110" s="1"/>
      <c r="CQ110" s="1"/>
      <c r="CR110" s="1"/>
      <c r="CS110" s="1"/>
      <c r="CT110" s="1"/>
      <c r="CU110" s="1"/>
      <c r="CV110" s="1"/>
      <c r="CW110" s="1"/>
      <c r="CX110" s="1"/>
      <c r="CY110" s="1"/>
      <c r="CZ110" s="1"/>
      <c r="DA110" s="1"/>
      <c r="DB110" s="1"/>
      <c r="DC110" s="1"/>
      <c r="DD110" s="1"/>
    </row>
    <row r="111" spans="1:108" customFormat="1" ht="15.75" hidden="1" customHeight="1" x14ac:dyDescent="0.25">
      <c r="A111" s="25">
        <v>105</v>
      </c>
      <c r="B111" s="14">
        <v>249</v>
      </c>
      <c r="C111" s="13" t="s">
        <v>532</v>
      </c>
      <c r="D111" s="9" t="s">
        <v>16</v>
      </c>
      <c r="E111" s="13" t="s">
        <v>533</v>
      </c>
      <c r="F111" s="9" t="s">
        <v>16</v>
      </c>
      <c r="G111" s="13" t="s">
        <v>146</v>
      </c>
      <c r="H111" s="13" t="s">
        <v>534</v>
      </c>
      <c r="I111" s="19" t="s">
        <v>435</v>
      </c>
      <c r="J111" s="12" t="s">
        <v>136</v>
      </c>
      <c r="K111" s="19"/>
      <c r="L111" s="19"/>
      <c r="M111" s="19"/>
      <c r="N111" s="19"/>
      <c r="O111" s="19" t="s">
        <v>11</v>
      </c>
      <c r="P111" s="19"/>
      <c r="Q111" s="19"/>
      <c r="R111" s="19"/>
      <c r="S111" s="19"/>
      <c r="T111" s="19">
        <f t="shared" si="82"/>
        <v>1</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8">
        <f>COUNTIF($BD111:$CB111,2)</f>
        <v>0</v>
      </c>
      <c r="CD111" s="47" t="e">
        <f>CC111/COUNTA($BD111:$CB111)</f>
        <v>#DIV/0!</v>
      </c>
      <c r="CE111" s="28">
        <f>COUNTIF($BD111:$CB111,1)</f>
        <v>0</v>
      </c>
      <c r="CF111" s="47" t="e">
        <f>CE111/COUNTA($BD111:$CB111)</f>
        <v>#DIV/0!</v>
      </c>
      <c r="CG111" s="28">
        <f>COUNTIF($BD111:$CB111,0)</f>
        <v>0</v>
      </c>
      <c r="CH111" s="47" t="e">
        <f>CG111/COUNTA($BD111:$CB111)</f>
        <v>#DIV/0!</v>
      </c>
      <c r="CI111" s="28" t="e">
        <f>(((CC111*2)+(CE111*1)+(CG111*0)))/COUNTA($BD111:$CB111)</f>
        <v>#DIV/0!</v>
      </c>
      <c r="CJ111" s="28"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customFormat="1" ht="15.75" hidden="1" customHeight="1" x14ac:dyDescent="0.25">
      <c r="A112" s="25">
        <v>106</v>
      </c>
      <c r="B112" s="42">
        <v>253</v>
      </c>
      <c r="C112" s="64" t="s">
        <v>535</v>
      </c>
      <c r="D112" s="65"/>
      <c r="E112" s="65"/>
      <c r="F112" s="7" t="s">
        <v>421</v>
      </c>
      <c r="G112" s="7" t="s">
        <v>421</v>
      </c>
      <c r="H112" s="7" t="s">
        <v>421</v>
      </c>
      <c r="I112" s="7" t="s">
        <v>421</v>
      </c>
      <c r="J112" s="7" t="s">
        <v>421</v>
      </c>
      <c r="K112" s="7" t="s">
        <v>421</v>
      </c>
      <c r="L112" s="7" t="s">
        <v>421</v>
      </c>
      <c r="M112" s="7" t="s">
        <v>421</v>
      </c>
      <c r="N112" s="7" t="s">
        <v>421</v>
      </c>
      <c r="O112" s="7" t="s">
        <v>421</v>
      </c>
      <c r="P112" s="7" t="s">
        <v>421</v>
      </c>
      <c r="Q112" s="7" t="s">
        <v>421</v>
      </c>
      <c r="R112" s="7" t="s">
        <v>421</v>
      </c>
      <c r="S112" s="7" t="s">
        <v>421</v>
      </c>
      <c r="T112" s="19">
        <f t="shared" si="82"/>
        <v>0</v>
      </c>
      <c r="U112" s="7" t="s">
        <v>421</v>
      </c>
      <c r="V112" s="7" t="s">
        <v>421</v>
      </c>
      <c r="W112" s="7" t="s">
        <v>421</v>
      </c>
      <c r="X112" s="7" t="s">
        <v>421</v>
      </c>
      <c r="Y112" s="7" t="s">
        <v>421</v>
      </c>
      <c r="Z112" s="7" t="s">
        <v>421</v>
      </c>
      <c r="AA112" s="7" t="s">
        <v>421</v>
      </c>
      <c r="AB112" s="7" t="s">
        <v>421</v>
      </c>
      <c r="AC112" s="7" t="s">
        <v>421</v>
      </c>
      <c r="AD112" s="7" t="s">
        <v>421</v>
      </c>
      <c r="AE112" s="7" t="s">
        <v>421</v>
      </c>
      <c r="AF112" s="7" t="s">
        <v>421</v>
      </c>
      <c r="AG112" s="7" t="s">
        <v>421</v>
      </c>
      <c r="AH112" s="7" t="s">
        <v>421</v>
      </c>
      <c r="AI112" s="7" t="s">
        <v>421</v>
      </c>
      <c r="AJ112" s="7" t="s">
        <v>421</v>
      </c>
      <c r="AK112" s="7" t="s">
        <v>421</v>
      </c>
      <c r="AL112" s="7" t="s">
        <v>421</v>
      </c>
      <c r="AM112" s="7" t="s">
        <v>421</v>
      </c>
      <c r="AN112" s="7" t="s">
        <v>421</v>
      </c>
      <c r="AO112" s="7" t="s">
        <v>421</v>
      </c>
      <c r="AP112" s="7" t="s">
        <v>421</v>
      </c>
      <c r="AQ112" s="7" t="s">
        <v>421</v>
      </c>
      <c r="AR112" s="7" t="s">
        <v>421</v>
      </c>
      <c r="AS112" s="7" t="s">
        <v>421</v>
      </c>
      <c r="AT112" s="7" t="s">
        <v>421</v>
      </c>
      <c r="AU112" s="7" t="s">
        <v>421</v>
      </c>
      <c r="AV112" s="7" t="s">
        <v>421</v>
      </c>
      <c r="AW112" s="7" t="s">
        <v>421</v>
      </c>
      <c r="AX112" s="7" t="s">
        <v>421</v>
      </c>
      <c r="AY112" s="7" t="s">
        <v>421</v>
      </c>
      <c r="AZ112" s="7" t="s">
        <v>421</v>
      </c>
      <c r="BA112" s="7" t="s">
        <v>421</v>
      </c>
      <c r="BB112" s="7" t="s">
        <v>421</v>
      </c>
      <c r="BC112" s="7" t="s">
        <v>421</v>
      </c>
      <c r="BD112" s="7" t="s">
        <v>421</v>
      </c>
      <c r="BE112" s="7" t="s">
        <v>421</v>
      </c>
      <c r="BF112" s="7" t="s">
        <v>421</v>
      </c>
      <c r="BG112" s="7" t="s">
        <v>421</v>
      </c>
      <c r="BH112" s="7" t="s">
        <v>421</v>
      </c>
      <c r="BI112" s="7" t="s">
        <v>421</v>
      </c>
      <c r="BJ112" s="7" t="s">
        <v>421</v>
      </c>
      <c r="BK112" s="7" t="s">
        <v>421</v>
      </c>
      <c r="BL112" s="7" t="s">
        <v>421</v>
      </c>
      <c r="BM112" s="7" t="s">
        <v>421</v>
      </c>
      <c r="BN112" s="7" t="s">
        <v>421</v>
      </c>
      <c r="BO112" s="7" t="s">
        <v>421</v>
      </c>
      <c r="BP112" s="7" t="s">
        <v>421</v>
      </c>
      <c r="BQ112" s="7" t="s">
        <v>421</v>
      </c>
      <c r="BR112" s="7" t="s">
        <v>421</v>
      </c>
      <c r="BS112" s="7" t="s">
        <v>421</v>
      </c>
      <c r="BT112" s="7" t="s">
        <v>421</v>
      </c>
      <c r="BU112" s="7" t="s">
        <v>421</v>
      </c>
      <c r="BV112" s="7" t="s">
        <v>421</v>
      </c>
      <c r="BW112" s="7" t="s">
        <v>421</v>
      </c>
      <c r="BX112" s="7" t="s">
        <v>421</v>
      </c>
      <c r="BY112" s="7" t="s">
        <v>421</v>
      </c>
      <c r="BZ112" s="7" t="s">
        <v>421</v>
      </c>
      <c r="CA112" s="7" t="s">
        <v>421</v>
      </c>
      <c r="CB112" s="7" t="s">
        <v>421</v>
      </c>
      <c r="CC112" s="7" t="s">
        <v>421</v>
      </c>
      <c r="CD112" s="7" t="s">
        <v>421</v>
      </c>
      <c r="CE112" s="7" t="s">
        <v>421</v>
      </c>
      <c r="CF112" s="7" t="s">
        <v>421</v>
      </c>
      <c r="CG112" s="7" t="s">
        <v>421</v>
      </c>
      <c r="CH112" s="7" t="s">
        <v>421</v>
      </c>
      <c r="CI112" s="7" t="s">
        <v>421</v>
      </c>
      <c r="CJ112" s="7" t="s">
        <v>421</v>
      </c>
      <c r="CK112" s="1"/>
      <c r="CL112" s="1"/>
      <c r="CM112" s="1"/>
      <c r="CN112" s="1"/>
      <c r="CO112" s="1"/>
      <c r="CP112" s="1"/>
      <c r="CQ112" s="1"/>
      <c r="CR112" s="1"/>
      <c r="CS112" s="1"/>
      <c r="CT112" s="1"/>
      <c r="CU112" s="1"/>
      <c r="CV112" s="1"/>
      <c r="CW112" s="1"/>
      <c r="CX112" s="1"/>
      <c r="CY112" s="1"/>
      <c r="CZ112" s="1"/>
      <c r="DA112" s="1"/>
      <c r="DB112" s="1"/>
      <c r="DC112" s="1"/>
      <c r="DD112" s="1"/>
    </row>
    <row r="113" spans="1:108" customFormat="1" ht="15.75" hidden="1" customHeight="1" x14ac:dyDescent="0.25">
      <c r="A113" s="25">
        <v>107</v>
      </c>
      <c r="B113" s="42">
        <v>254</v>
      </c>
      <c r="C113" s="64" t="s">
        <v>147</v>
      </c>
      <c r="D113" s="65"/>
      <c r="E113" s="65"/>
      <c r="F113" s="7" t="s">
        <v>421</v>
      </c>
      <c r="G113" s="7" t="s">
        <v>421</v>
      </c>
      <c r="H113" s="7" t="s">
        <v>421</v>
      </c>
      <c r="I113" s="7" t="s">
        <v>421</v>
      </c>
      <c r="J113" s="7" t="s">
        <v>421</v>
      </c>
      <c r="K113" s="7" t="s">
        <v>421</v>
      </c>
      <c r="L113" s="7" t="s">
        <v>421</v>
      </c>
      <c r="M113" s="7" t="s">
        <v>421</v>
      </c>
      <c r="N113" s="7" t="s">
        <v>421</v>
      </c>
      <c r="O113" s="7" t="s">
        <v>421</v>
      </c>
      <c r="P113" s="7" t="s">
        <v>421</v>
      </c>
      <c r="Q113" s="7" t="s">
        <v>421</v>
      </c>
      <c r="R113" s="7" t="s">
        <v>421</v>
      </c>
      <c r="S113" s="7" t="s">
        <v>421</v>
      </c>
      <c r="T113" s="19">
        <f t="shared" si="82"/>
        <v>0</v>
      </c>
      <c r="U113" s="7" t="s">
        <v>421</v>
      </c>
      <c r="V113" s="7" t="s">
        <v>421</v>
      </c>
      <c r="W113" s="7" t="s">
        <v>421</v>
      </c>
      <c r="X113" s="7" t="s">
        <v>421</v>
      </c>
      <c r="Y113" s="7" t="s">
        <v>421</v>
      </c>
      <c r="Z113" s="7" t="s">
        <v>421</v>
      </c>
      <c r="AA113" s="7" t="s">
        <v>421</v>
      </c>
      <c r="AB113" s="7" t="s">
        <v>421</v>
      </c>
      <c r="AC113" s="7" t="s">
        <v>421</v>
      </c>
      <c r="AD113" s="7" t="s">
        <v>421</v>
      </c>
      <c r="AE113" s="7" t="s">
        <v>421</v>
      </c>
      <c r="AF113" s="7" t="s">
        <v>421</v>
      </c>
      <c r="AG113" s="7" t="s">
        <v>421</v>
      </c>
      <c r="AH113" s="7" t="s">
        <v>421</v>
      </c>
      <c r="AI113" s="7" t="s">
        <v>421</v>
      </c>
      <c r="AJ113" s="7" t="s">
        <v>421</v>
      </c>
      <c r="AK113" s="7" t="s">
        <v>421</v>
      </c>
      <c r="AL113" s="7" t="s">
        <v>421</v>
      </c>
      <c r="AM113" s="7" t="s">
        <v>421</v>
      </c>
      <c r="AN113" s="7" t="s">
        <v>421</v>
      </c>
      <c r="AO113" s="7" t="s">
        <v>421</v>
      </c>
      <c r="AP113" s="7" t="s">
        <v>421</v>
      </c>
      <c r="AQ113" s="7" t="s">
        <v>421</v>
      </c>
      <c r="AR113" s="7" t="s">
        <v>421</v>
      </c>
      <c r="AS113" s="7" t="s">
        <v>421</v>
      </c>
      <c r="AT113" s="7" t="s">
        <v>421</v>
      </c>
      <c r="AU113" s="7" t="s">
        <v>421</v>
      </c>
      <c r="AV113" s="7" t="s">
        <v>421</v>
      </c>
      <c r="AW113" s="7" t="s">
        <v>421</v>
      </c>
      <c r="AX113" s="7" t="s">
        <v>421</v>
      </c>
      <c r="AY113" s="7" t="s">
        <v>421</v>
      </c>
      <c r="AZ113" s="7" t="s">
        <v>421</v>
      </c>
      <c r="BA113" s="7" t="s">
        <v>421</v>
      </c>
      <c r="BB113" s="7" t="s">
        <v>421</v>
      </c>
      <c r="BC113" s="7" t="s">
        <v>421</v>
      </c>
      <c r="BD113" s="7" t="s">
        <v>421</v>
      </c>
      <c r="BE113" s="7" t="s">
        <v>421</v>
      </c>
      <c r="BF113" s="7" t="s">
        <v>421</v>
      </c>
      <c r="BG113" s="7" t="s">
        <v>421</v>
      </c>
      <c r="BH113" s="7" t="s">
        <v>421</v>
      </c>
      <c r="BI113" s="7" t="s">
        <v>421</v>
      </c>
      <c r="BJ113" s="7" t="s">
        <v>421</v>
      </c>
      <c r="BK113" s="7" t="s">
        <v>421</v>
      </c>
      <c r="BL113" s="7" t="s">
        <v>421</v>
      </c>
      <c r="BM113" s="7" t="s">
        <v>421</v>
      </c>
      <c r="BN113" s="7" t="s">
        <v>421</v>
      </c>
      <c r="BO113" s="7" t="s">
        <v>421</v>
      </c>
      <c r="BP113" s="7" t="s">
        <v>421</v>
      </c>
      <c r="BQ113" s="7" t="s">
        <v>421</v>
      </c>
      <c r="BR113" s="7" t="s">
        <v>421</v>
      </c>
      <c r="BS113" s="7" t="s">
        <v>421</v>
      </c>
      <c r="BT113" s="7" t="s">
        <v>421</v>
      </c>
      <c r="BU113" s="7" t="s">
        <v>421</v>
      </c>
      <c r="BV113" s="7" t="s">
        <v>421</v>
      </c>
      <c r="BW113" s="7" t="s">
        <v>421</v>
      </c>
      <c r="BX113" s="7" t="s">
        <v>421</v>
      </c>
      <c r="BY113" s="7" t="s">
        <v>421</v>
      </c>
      <c r="BZ113" s="7" t="s">
        <v>421</v>
      </c>
      <c r="CA113" s="7" t="s">
        <v>421</v>
      </c>
      <c r="CB113" s="7" t="s">
        <v>421</v>
      </c>
      <c r="CC113" s="7" t="s">
        <v>421</v>
      </c>
      <c r="CD113" s="7" t="s">
        <v>421</v>
      </c>
      <c r="CE113" s="7" t="s">
        <v>421</v>
      </c>
      <c r="CF113" s="7" t="s">
        <v>421</v>
      </c>
      <c r="CG113" s="7" t="s">
        <v>421</v>
      </c>
      <c r="CH113" s="7" t="s">
        <v>421</v>
      </c>
      <c r="CI113" s="7" t="s">
        <v>421</v>
      </c>
      <c r="CJ113" s="7" t="s">
        <v>421</v>
      </c>
      <c r="CK113" s="1"/>
      <c r="CL113" s="1"/>
      <c r="CM113" s="1"/>
      <c r="CN113" s="1"/>
      <c r="CO113" s="1"/>
      <c r="CP113" s="1"/>
      <c r="CQ113" s="1"/>
      <c r="CR113" s="1"/>
      <c r="CS113" s="1"/>
      <c r="CT113" s="1"/>
      <c r="CU113" s="1"/>
      <c r="CV113" s="1"/>
      <c r="CW113" s="1"/>
      <c r="CX113" s="1"/>
      <c r="CY113" s="1"/>
      <c r="CZ113" s="1"/>
      <c r="DA113" s="1"/>
      <c r="DB113" s="1"/>
      <c r="DC113" s="1"/>
      <c r="DD113" s="1"/>
    </row>
    <row r="114" spans="1:108" customFormat="1" ht="66" hidden="1" customHeight="1" x14ac:dyDescent="0.25">
      <c r="A114" s="25">
        <v>108</v>
      </c>
      <c r="B114" s="14">
        <v>255</v>
      </c>
      <c r="C114" s="13" t="s">
        <v>148</v>
      </c>
      <c r="D114" s="9" t="s">
        <v>16</v>
      </c>
      <c r="E114" s="13" t="s">
        <v>149</v>
      </c>
      <c r="F114" s="9" t="s">
        <v>16</v>
      </c>
      <c r="G114" s="13" t="s">
        <v>149</v>
      </c>
      <c r="H114" s="13" t="s">
        <v>536</v>
      </c>
      <c r="I114" s="19" t="s">
        <v>424</v>
      </c>
      <c r="J114" s="12" t="s">
        <v>136</v>
      </c>
      <c r="K114" s="19"/>
      <c r="L114" s="19"/>
      <c r="M114" s="19"/>
      <c r="N114" s="19"/>
      <c r="O114" s="19"/>
      <c r="P114" s="19"/>
      <c r="Q114" s="19"/>
      <c r="R114" s="19" t="s">
        <v>11</v>
      </c>
      <c r="S114" s="19"/>
      <c r="T114" s="19">
        <f t="shared" si="82"/>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486</v>
      </c>
      <c r="AX114" s="19" t="s">
        <v>486</v>
      </c>
      <c r="AY114" s="19" t="s">
        <v>486</v>
      </c>
      <c r="AZ114" s="19" t="s">
        <v>486</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8">
        <f>COUNTIF($BD114:$CB114,2)</f>
        <v>0</v>
      </c>
      <c r="CD114" s="47" t="e">
        <f>CC114/COUNTA($BD114:$CB114)</f>
        <v>#DIV/0!</v>
      </c>
      <c r="CE114" s="28">
        <f>COUNTIF($BD114:$CB114,1)</f>
        <v>0</v>
      </c>
      <c r="CF114" s="47" t="e">
        <f>CE114/COUNTA($BD114:$CB114)</f>
        <v>#DIV/0!</v>
      </c>
      <c r="CG114" s="28">
        <f>COUNTIF($BD114:$CB114,0)</f>
        <v>0</v>
      </c>
      <c r="CH114" s="47" t="e">
        <f>CG114/COUNTA($BD114:$CB114)</f>
        <v>#DIV/0!</v>
      </c>
      <c r="CI114" s="28" t="e">
        <f>(((CC114*2)+(CE114*1)+(CG114*0)))/COUNTA($BD114:$CB114)</f>
        <v>#DIV/0!</v>
      </c>
      <c r="CJ114" s="28"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customFormat="1" ht="15.75" hidden="1" customHeight="1" x14ac:dyDescent="0.25">
      <c r="A115" s="25">
        <v>109</v>
      </c>
      <c r="B115" s="42">
        <v>261</v>
      </c>
      <c r="C115" s="64" t="s">
        <v>150</v>
      </c>
      <c r="D115" s="65"/>
      <c r="E115" s="65"/>
      <c r="F115" s="7" t="s">
        <v>421</v>
      </c>
      <c r="G115" s="7" t="s">
        <v>421</v>
      </c>
      <c r="H115" s="7" t="s">
        <v>421</v>
      </c>
      <c r="I115" s="7" t="s">
        <v>421</v>
      </c>
      <c r="J115" s="7" t="s">
        <v>421</v>
      </c>
      <c r="K115" s="7" t="s">
        <v>421</v>
      </c>
      <c r="L115" s="7" t="s">
        <v>421</v>
      </c>
      <c r="M115" s="7" t="s">
        <v>421</v>
      </c>
      <c r="N115" s="7" t="s">
        <v>421</v>
      </c>
      <c r="O115" s="7" t="s">
        <v>421</v>
      </c>
      <c r="P115" s="7" t="s">
        <v>421</v>
      </c>
      <c r="Q115" s="7" t="s">
        <v>421</v>
      </c>
      <c r="R115" s="7" t="s">
        <v>421</v>
      </c>
      <c r="S115" s="7" t="s">
        <v>421</v>
      </c>
      <c r="T115" s="19">
        <f t="shared" si="82"/>
        <v>0</v>
      </c>
      <c r="U115" s="7" t="s">
        <v>421</v>
      </c>
      <c r="V115" s="7" t="s">
        <v>421</v>
      </c>
      <c r="W115" s="7" t="s">
        <v>421</v>
      </c>
      <c r="X115" s="7" t="s">
        <v>421</v>
      </c>
      <c r="Y115" s="7" t="s">
        <v>421</v>
      </c>
      <c r="Z115" s="7" t="s">
        <v>421</v>
      </c>
      <c r="AA115" s="7" t="s">
        <v>421</v>
      </c>
      <c r="AB115" s="7" t="s">
        <v>421</v>
      </c>
      <c r="AC115" s="7" t="s">
        <v>421</v>
      </c>
      <c r="AD115" s="7" t="s">
        <v>421</v>
      </c>
      <c r="AE115" s="7" t="s">
        <v>421</v>
      </c>
      <c r="AF115" s="7" t="s">
        <v>421</v>
      </c>
      <c r="AG115" s="7" t="s">
        <v>421</v>
      </c>
      <c r="AH115" s="7" t="s">
        <v>421</v>
      </c>
      <c r="AI115" s="7" t="s">
        <v>421</v>
      </c>
      <c r="AJ115" s="7" t="s">
        <v>421</v>
      </c>
      <c r="AK115" s="7" t="s">
        <v>421</v>
      </c>
      <c r="AL115" s="7" t="s">
        <v>421</v>
      </c>
      <c r="AM115" s="7" t="s">
        <v>421</v>
      </c>
      <c r="AN115" s="7" t="s">
        <v>421</v>
      </c>
      <c r="AO115" s="7" t="s">
        <v>421</v>
      </c>
      <c r="AP115" s="7" t="s">
        <v>421</v>
      </c>
      <c r="AQ115" s="7" t="s">
        <v>421</v>
      </c>
      <c r="AR115" s="7" t="s">
        <v>421</v>
      </c>
      <c r="AS115" s="7" t="s">
        <v>421</v>
      </c>
      <c r="AT115" s="7" t="s">
        <v>421</v>
      </c>
      <c r="AU115" s="7" t="s">
        <v>421</v>
      </c>
      <c r="AV115" s="7" t="s">
        <v>421</v>
      </c>
      <c r="AW115" s="7" t="s">
        <v>421</v>
      </c>
      <c r="AX115" s="7" t="s">
        <v>421</v>
      </c>
      <c r="AY115" s="7" t="s">
        <v>421</v>
      </c>
      <c r="AZ115" s="7" t="s">
        <v>421</v>
      </c>
      <c r="BA115" s="7" t="s">
        <v>421</v>
      </c>
      <c r="BB115" s="7" t="s">
        <v>421</v>
      </c>
      <c r="BC115" s="7" t="s">
        <v>421</v>
      </c>
      <c r="BD115" s="7" t="s">
        <v>421</v>
      </c>
      <c r="BE115" s="7" t="s">
        <v>421</v>
      </c>
      <c r="BF115" s="7" t="s">
        <v>421</v>
      </c>
      <c r="BG115" s="7" t="s">
        <v>421</v>
      </c>
      <c r="BH115" s="7" t="s">
        <v>421</v>
      </c>
      <c r="BI115" s="7" t="s">
        <v>421</v>
      </c>
      <c r="BJ115" s="7" t="s">
        <v>421</v>
      </c>
      <c r="BK115" s="7" t="s">
        <v>421</v>
      </c>
      <c r="BL115" s="7" t="s">
        <v>421</v>
      </c>
      <c r="BM115" s="7" t="s">
        <v>421</v>
      </c>
      <c r="BN115" s="7" t="s">
        <v>421</v>
      </c>
      <c r="BO115" s="7" t="s">
        <v>421</v>
      </c>
      <c r="BP115" s="7" t="s">
        <v>421</v>
      </c>
      <c r="BQ115" s="7" t="s">
        <v>421</v>
      </c>
      <c r="BR115" s="7" t="s">
        <v>421</v>
      </c>
      <c r="BS115" s="7" t="s">
        <v>421</v>
      </c>
      <c r="BT115" s="7" t="s">
        <v>421</v>
      </c>
      <c r="BU115" s="7" t="s">
        <v>421</v>
      </c>
      <c r="BV115" s="7" t="s">
        <v>421</v>
      </c>
      <c r="BW115" s="7" t="s">
        <v>421</v>
      </c>
      <c r="BX115" s="7" t="s">
        <v>421</v>
      </c>
      <c r="BY115" s="7" t="s">
        <v>421</v>
      </c>
      <c r="BZ115" s="7" t="s">
        <v>421</v>
      </c>
      <c r="CA115" s="7" t="s">
        <v>421</v>
      </c>
      <c r="CB115" s="7" t="s">
        <v>421</v>
      </c>
      <c r="CC115" s="7" t="s">
        <v>421</v>
      </c>
      <c r="CD115" s="7" t="s">
        <v>421</v>
      </c>
      <c r="CE115" s="7" t="s">
        <v>421</v>
      </c>
      <c r="CF115" s="7" t="s">
        <v>421</v>
      </c>
      <c r="CG115" s="7" t="s">
        <v>421</v>
      </c>
      <c r="CH115" s="7" t="s">
        <v>421</v>
      </c>
      <c r="CI115" s="7" t="s">
        <v>421</v>
      </c>
      <c r="CJ115" s="7" t="s">
        <v>421</v>
      </c>
      <c r="CK115" s="1"/>
      <c r="CL115" s="1"/>
      <c r="CM115" s="1"/>
      <c r="CN115" s="1"/>
      <c r="CO115" s="1"/>
      <c r="CP115" s="1"/>
      <c r="CQ115" s="1"/>
      <c r="CR115" s="1"/>
      <c r="CS115" s="1"/>
      <c r="CT115" s="1"/>
      <c r="CU115" s="1"/>
      <c r="CV115" s="1"/>
      <c r="CW115" s="1"/>
      <c r="CX115" s="1"/>
      <c r="CY115" s="1"/>
      <c r="CZ115" s="1"/>
      <c r="DA115" s="1"/>
      <c r="DB115" s="1"/>
      <c r="DC115" s="1"/>
      <c r="DD115" s="1"/>
    </row>
    <row r="116" spans="1:108" customFormat="1" ht="36" hidden="1" customHeight="1" x14ac:dyDescent="0.25">
      <c r="A116" s="25">
        <v>110</v>
      </c>
      <c r="B116" s="14">
        <v>262</v>
      </c>
      <c r="C116" s="13" t="s">
        <v>151</v>
      </c>
      <c r="D116" s="9" t="s">
        <v>16</v>
      </c>
      <c r="E116" s="13" t="s">
        <v>152</v>
      </c>
      <c r="F116" s="9" t="s">
        <v>16</v>
      </c>
      <c r="G116" s="13" t="s">
        <v>152</v>
      </c>
      <c r="H116" s="13" t="s">
        <v>537</v>
      </c>
      <c r="I116" s="19" t="s">
        <v>435</v>
      </c>
      <c r="J116" s="12" t="s">
        <v>136</v>
      </c>
      <c r="K116" s="19"/>
      <c r="L116" s="19"/>
      <c r="M116" s="19"/>
      <c r="N116" s="19"/>
      <c r="O116" s="19"/>
      <c r="P116" s="19"/>
      <c r="Q116" s="19"/>
      <c r="R116" s="19" t="s">
        <v>11</v>
      </c>
      <c r="S116" s="19"/>
      <c r="T116" s="19">
        <f t="shared" si="82"/>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t="s">
        <v>478</v>
      </c>
      <c r="AY116" s="19" t="s">
        <v>436</v>
      </c>
      <c r="AZ116" s="19" t="s">
        <v>436</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8">
        <f>COUNTIF($BD116:$CB116,2)</f>
        <v>0</v>
      </c>
      <c r="CD116" s="47" t="e">
        <f>CC116/COUNTA($BD116:$CB116)</f>
        <v>#DIV/0!</v>
      </c>
      <c r="CE116" s="28">
        <f>COUNTIF($BD116:$CB116,1)</f>
        <v>0</v>
      </c>
      <c r="CF116" s="47" t="e">
        <f>CE116/COUNTA($BD116:$CB116)</f>
        <v>#DIV/0!</v>
      </c>
      <c r="CG116" s="28">
        <f>COUNTIF($BD116:$CB116,0)</f>
        <v>0</v>
      </c>
      <c r="CH116" s="47" t="e">
        <f>CG116/COUNTA($BD116:$CB116)</f>
        <v>#DIV/0!</v>
      </c>
      <c r="CI116" s="28" t="e">
        <f>(((CC116*2)+(CE116*1)+(CG116*0)))/COUNTA($BD116:$CB116)</f>
        <v>#DIV/0!</v>
      </c>
      <c r="CJ116" s="28"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customFormat="1" ht="15.75" hidden="1" customHeight="1" x14ac:dyDescent="0.25">
      <c r="A117" s="25">
        <v>111</v>
      </c>
      <c r="B117" s="42">
        <v>265</v>
      </c>
      <c r="C117" s="64" t="s">
        <v>153</v>
      </c>
      <c r="D117" s="65"/>
      <c r="E117" s="65"/>
      <c r="F117" s="7" t="s">
        <v>421</v>
      </c>
      <c r="G117" s="7" t="s">
        <v>421</v>
      </c>
      <c r="H117" s="7" t="s">
        <v>421</v>
      </c>
      <c r="I117" s="7" t="s">
        <v>421</v>
      </c>
      <c r="J117" s="7" t="s">
        <v>421</v>
      </c>
      <c r="K117" s="7" t="s">
        <v>421</v>
      </c>
      <c r="L117" s="7" t="s">
        <v>421</v>
      </c>
      <c r="M117" s="7" t="s">
        <v>421</v>
      </c>
      <c r="N117" s="7" t="s">
        <v>421</v>
      </c>
      <c r="O117" s="7" t="s">
        <v>421</v>
      </c>
      <c r="P117" s="7" t="s">
        <v>421</v>
      </c>
      <c r="Q117" s="7" t="s">
        <v>421</v>
      </c>
      <c r="R117" s="7" t="s">
        <v>421</v>
      </c>
      <c r="S117" s="7" t="s">
        <v>421</v>
      </c>
      <c r="T117" s="19">
        <f t="shared" si="82"/>
        <v>0</v>
      </c>
      <c r="U117" s="7" t="s">
        <v>421</v>
      </c>
      <c r="V117" s="7" t="s">
        <v>421</v>
      </c>
      <c r="W117" s="7" t="s">
        <v>421</v>
      </c>
      <c r="X117" s="7" t="s">
        <v>421</v>
      </c>
      <c r="Y117" s="7" t="s">
        <v>421</v>
      </c>
      <c r="Z117" s="7" t="s">
        <v>421</v>
      </c>
      <c r="AA117" s="7" t="s">
        <v>421</v>
      </c>
      <c r="AB117" s="7" t="s">
        <v>421</v>
      </c>
      <c r="AC117" s="7" t="s">
        <v>421</v>
      </c>
      <c r="AD117" s="7" t="s">
        <v>421</v>
      </c>
      <c r="AE117" s="7" t="s">
        <v>421</v>
      </c>
      <c r="AF117" s="7" t="s">
        <v>421</v>
      </c>
      <c r="AG117" s="7" t="s">
        <v>421</v>
      </c>
      <c r="AH117" s="7" t="s">
        <v>421</v>
      </c>
      <c r="AI117" s="7" t="s">
        <v>421</v>
      </c>
      <c r="AJ117" s="7" t="s">
        <v>421</v>
      </c>
      <c r="AK117" s="7" t="s">
        <v>421</v>
      </c>
      <c r="AL117" s="7" t="s">
        <v>421</v>
      </c>
      <c r="AM117" s="7" t="s">
        <v>421</v>
      </c>
      <c r="AN117" s="7" t="s">
        <v>421</v>
      </c>
      <c r="AO117" s="7" t="s">
        <v>421</v>
      </c>
      <c r="AP117" s="7" t="s">
        <v>421</v>
      </c>
      <c r="AQ117" s="7" t="s">
        <v>421</v>
      </c>
      <c r="AR117" s="7" t="s">
        <v>421</v>
      </c>
      <c r="AS117" s="7" t="s">
        <v>421</v>
      </c>
      <c r="AT117" s="7" t="s">
        <v>421</v>
      </c>
      <c r="AU117" s="7" t="s">
        <v>421</v>
      </c>
      <c r="AV117" s="7" t="s">
        <v>421</v>
      </c>
      <c r="AW117" s="7" t="s">
        <v>421</v>
      </c>
      <c r="AX117" s="7" t="s">
        <v>421</v>
      </c>
      <c r="AY117" s="7" t="s">
        <v>421</v>
      </c>
      <c r="AZ117" s="7" t="s">
        <v>421</v>
      </c>
      <c r="BA117" s="7" t="s">
        <v>421</v>
      </c>
      <c r="BB117" s="7" t="s">
        <v>421</v>
      </c>
      <c r="BC117" s="7" t="s">
        <v>421</v>
      </c>
      <c r="BD117" s="7" t="s">
        <v>421</v>
      </c>
      <c r="BE117" s="7" t="s">
        <v>421</v>
      </c>
      <c r="BF117" s="7" t="s">
        <v>421</v>
      </c>
      <c r="BG117" s="7" t="s">
        <v>421</v>
      </c>
      <c r="BH117" s="7" t="s">
        <v>421</v>
      </c>
      <c r="BI117" s="7" t="s">
        <v>421</v>
      </c>
      <c r="BJ117" s="7" t="s">
        <v>421</v>
      </c>
      <c r="BK117" s="7" t="s">
        <v>421</v>
      </c>
      <c r="BL117" s="7" t="s">
        <v>421</v>
      </c>
      <c r="BM117" s="7" t="s">
        <v>421</v>
      </c>
      <c r="BN117" s="7" t="s">
        <v>421</v>
      </c>
      <c r="BO117" s="7" t="s">
        <v>421</v>
      </c>
      <c r="BP117" s="7" t="s">
        <v>421</v>
      </c>
      <c r="BQ117" s="7" t="s">
        <v>421</v>
      </c>
      <c r="BR117" s="7" t="s">
        <v>421</v>
      </c>
      <c r="BS117" s="7" t="s">
        <v>421</v>
      </c>
      <c r="BT117" s="7" t="s">
        <v>421</v>
      </c>
      <c r="BU117" s="7" t="s">
        <v>421</v>
      </c>
      <c r="BV117" s="7" t="s">
        <v>421</v>
      </c>
      <c r="BW117" s="7" t="s">
        <v>421</v>
      </c>
      <c r="BX117" s="7" t="s">
        <v>421</v>
      </c>
      <c r="BY117" s="7" t="s">
        <v>421</v>
      </c>
      <c r="BZ117" s="7" t="s">
        <v>421</v>
      </c>
      <c r="CA117" s="7" t="s">
        <v>421</v>
      </c>
      <c r="CB117" s="7" t="s">
        <v>421</v>
      </c>
      <c r="CC117" s="7" t="s">
        <v>421</v>
      </c>
      <c r="CD117" s="7" t="s">
        <v>421</v>
      </c>
      <c r="CE117" s="7" t="s">
        <v>421</v>
      </c>
      <c r="CF117" s="7" t="s">
        <v>421</v>
      </c>
      <c r="CG117" s="7" t="s">
        <v>421</v>
      </c>
      <c r="CH117" s="7" t="s">
        <v>421</v>
      </c>
      <c r="CI117" s="7" t="s">
        <v>421</v>
      </c>
      <c r="CJ117" s="7" t="s">
        <v>421</v>
      </c>
      <c r="CK117" s="1"/>
      <c r="CL117" s="1"/>
      <c r="CM117" s="1"/>
      <c r="CN117" s="1"/>
      <c r="CO117" s="1"/>
      <c r="CP117" s="1"/>
      <c r="CQ117" s="1"/>
      <c r="CR117" s="1"/>
      <c r="CS117" s="1"/>
      <c r="CT117" s="1"/>
      <c r="CU117" s="1"/>
      <c r="CV117" s="1"/>
      <c r="CW117" s="1"/>
      <c r="CX117" s="1"/>
      <c r="CY117" s="1"/>
      <c r="CZ117" s="1"/>
      <c r="DA117" s="1"/>
      <c r="DB117" s="1"/>
      <c r="DC117" s="1"/>
      <c r="DD117" s="1"/>
    </row>
    <row r="118" spans="1:108" customFormat="1" ht="63" hidden="1" customHeight="1" x14ac:dyDescent="0.25">
      <c r="A118" s="25">
        <v>112</v>
      </c>
      <c r="B118" s="14">
        <v>266</v>
      </c>
      <c r="C118" s="8" t="s">
        <v>154</v>
      </c>
      <c r="D118" s="9" t="s">
        <v>16</v>
      </c>
      <c r="E118" s="13" t="s">
        <v>155</v>
      </c>
      <c r="F118" s="9" t="s">
        <v>16</v>
      </c>
      <c r="G118" s="13" t="s">
        <v>538</v>
      </c>
      <c r="H118" s="21" t="s">
        <v>539</v>
      </c>
      <c r="I118" s="19" t="s">
        <v>435</v>
      </c>
      <c r="J118" s="12" t="s">
        <v>136</v>
      </c>
      <c r="K118" s="19"/>
      <c r="L118" s="19"/>
      <c r="M118" s="19"/>
      <c r="N118" s="19"/>
      <c r="O118" s="19"/>
      <c r="P118" s="19"/>
      <c r="Q118" s="19"/>
      <c r="R118" s="28" t="s">
        <v>11</v>
      </c>
      <c r="S118" s="19"/>
      <c r="T118" s="19">
        <f t="shared" si="82"/>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t="s">
        <v>475</v>
      </c>
      <c r="AX118" s="19" t="s">
        <v>436</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8">
        <f>COUNTIF($BD118:$CB118,2)</f>
        <v>0</v>
      </c>
      <c r="CD118" s="47" t="e">
        <f>CC118/COUNTA($BD118:$CB118)</f>
        <v>#DIV/0!</v>
      </c>
      <c r="CE118" s="28">
        <f>COUNTIF($BD118:$CB118,1)</f>
        <v>0</v>
      </c>
      <c r="CF118" s="47" t="e">
        <f>CE118/COUNTA($BD118:$CB118)</f>
        <v>#DIV/0!</v>
      </c>
      <c r="CG118" s="28">
        <f>COUNTIF($BD118:$CB118,0)</f>
        <v>0</v>
      </c>
      <c r="CH118" s="47" t="e">
        <f>CG118/COUNTA($BD118:$CB118)</f>
        <v>#DIV/0!</v>
      </c>
      <c r="CI118" s="28" t="e">
        <f>(((CC118*2)+(CE118*1)+(CG118*0)))/COUNTA($BD118:$CB118)</f>
        <v>#DIV/0!</v>
      </c>
      <c r="CJ118" s="28"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customFormat="1" ht="15.75" hidden="1" customHeight="1" x14ac:dyDescent="0.25">
      <c r="A119" s="25">
        <v>113</v>
      </c>
      <c r="B119" s="42">
        <v>276</v>
      </c>
      <c r="C119" s="64" t="s">
        <v>156</v>
      </c>
      <c r="D119" s="65"/>
      <c r="E119" s="65"/>
      <c r="F119" s="7" t="s">
        <v>421</v>
      </c>
      <c r="G119" s="7" t="s">
        <v>421</v>
      </c>
      <c r="H119" s="7" t="s">
        <v>421</v>
      </c>
      <c r="I119" s="7" t="s">
        <v>421</v>
      </c>
      <c r="J119" s="7" t="s">
        <v>421</v>
      </c>
      <c r="K119" s="7" t="s">
        <v>421</v>
      </c>
      <c r="L119" s="7" t="s">
        <v>421</v>
      </c>
      <c r="M119" s="7" t="s">
        <v>421</v>
      </c>
      <c r="N119" s="7" t="s">
        <v>421</v>
      </c>
      <c r="O119" s="7" t="s">
        <v>421</v>
      </c>
      <c r="P119" s="7" t="s">
        <v>421</v>
      </c>
      <c r="Q119" s="7" t="s">
        <v>421</v>
      </c>
      <c r="R119" s="7" t="s">
        <v>421</v>
      </c>
      <c r="S119" s="7" t="s">
        <v>421</v>
      </c>
      <c r="T119" s="19">
        <f t="shared" si="82"/>
        <v>0</v>
      </c>
      <c r="U119" s="7" t="s">
        <v>421</v>
      </c>
      <c r="V119" s="7" t="s">
        <v>421</v>
      </c>
      <c r="W119" s="7" t="s">
        <v>421</v>
      </c>
      <c r="X119" s="7" t="s">
        <v>421</v>
      </c>
      <c r="Y119" s="7" t="s">
        <v>421</v>
      </c>
      <c r="Z119" s="7" t="s">
        <v>421</v>
      </c>
      <c r="AA119" s="7" t="s">
        <v>421</v>
      </c>
      <c r="AB119" s="7" t="s">
        <v>421</v>
      </c>
      <c r="AC119" s="7" t="s">
        <v>421</v>
      </c>
      <c r="AD119" s="7" t="s">
        <v>421</v>
      </c>
      <c r="AE119" s="7" t="s">
        <v>421</v>
      </c>
      <c r="AF119" s="7" t="s">
        <v>421</v>
      </c>
      <c r="AG119" s="7" t="s">
        <v>421</v>
      </c>
      <c r="AH119" s="7" t="s">
        <v>421</v>
      </c>
      <c r="AI119" s="7" t="s">
        <v>421</v>
      </c>
      <c r="AJ119" s="7" t="s">
        <v>421</v>
      </c>
      <c r="AK119" s="7" t="s">
        <v>421</v>
      </c>
      <c r="AL119" s="7" t="s">
        <v>421</v>
      </c>
      <c r="AM119" s="7" t="s">
        <v>421</v>
      </c>
      <c r="AN119" s="7" t="s">
        <v>421</v>
      </c>
      <c r="AO119" s="7" t="s">
        <v>421</v>
      </c>
      <c r="AP119" s="7" t="s">
        <v>421</v>
      </c>
      <c r="AQ119" s="7" t="s">
        <v>421</v>
      </c>
      <c r="AR119" s="7" t="s">
        <v>421</v>
      </c>
      <c r="AS119" s="7" t="s">
        <v>421</v>
      </c>
      <c r="AT119" s="7" t="s">
        <v>421</v>
      </c>
      <c r="AU119" s="7" t="s">
        <v>421</v>
      </c>
      <c r="AV119" s="7" t="s">
        <v>421</v>
      </c>
      <c r="AW119" s="7" t="s">
        <v>421</v>
      </c>
      <c r="AX119" s="7" t="s">
        <v>421</v>
      </c>
      <c r="AY119" s="7" t="s">
        <v>421</v>
      </c>
      <c r="AZ119" s="7" t="s">
        <v>421</v>
      </c>
      <c r="BA119" s="7" t="s">
        <v>421</v>
      </c>
      <c r="BB119" s="7" t="s">
        <v>421</v>
      </c>
      <c r="BC119" s="7" t="s">
        <v>421</v>
      </c>
      <c r="BD119" s="7" t="s">
        <v>421</v>
      </c>
      <c r="BE119" s="7" t="s">
        <v>421</v>
      </c>
      <c r="BF119" s="7" t="s">
        <v>421</v>
      </c>
      <c r="BG119" s="7" t="s">
        <v>421</v>
      </c>
      <c r="BH119" s="7" t="s">
        <v>421</v>
      </c>
      <c r="BI119" s="7" t="s">
        <v>421</v>
      </c>
      <c r="BJ119" s="7" t="s">
        <v>421</v>
      </c>
      <c r="BK119" s="7" t="s">
        <v>421</v>
      </c>
      <c r="BL119" s="7" t="s">
        <v>421</v>
      </c>
      <c r="BM119" s="7" t="s">
        <v>421</v>
      </c>
      <c r="BN119" s="7" t="s">
        <v>421</v>
      </c>
      <c r="BO119" s="7" t="s">
        <v>421</v>
      </c>
      <c r="BP119" s="7" t="s">
        <v>421</v>
      </c>
      <c r="BQ119" s="7" t="s">
        <v>421</v>
      </c>
      <c r="BR119" s="7" t="s">
        <v>421</v>
      </c>
      <c r="BS119" s="7" t="s">
        <v>421</v>
      </c>
      <c r="BT119" s="7" t="s">
        <v>421</v>
      </c>
      <c r="BU119" s="7" t="s">
        <v>421</v>
      </c>
      <c r="BV119" s="7" t="s">
        <v>421</v>
      </c>
      <c r="BW119" s="7" t="s">
        <v>421</v>
      </c>
      <c r="BX119" s="7" t="s">
        <v>421</v>
      </c>
      <c r="BY119" s="7" t="s">
        <v>421</v>
      </c>
      <c r="BZ119" s="7" t="s">
        <v>421</v>
      </c>
      <c r="CA119" s="7" t="s">
        <v>421</v>
      </c>
      <c r="CB119" s="7" t="s">
        <v>421</v>
      </c>
      <c r="CC119" s="7" t="s">
        <v>421</v>
      </c>
      <c r="CD119" s="7" t="s">
        <v>421</v>
      </c>
      <c r="CE119" s="7" t="s">
        <v>421</v>
      </c>
      <c r="CF119" s="7" t="s">
        <v>421</v>
      </c>
      <c r="CG119" s="7" t="s">
        <v>421</v>
      </c>
      <c r="CH119" s="7" t="s">
        <v>421</v>
      </c>
      <c r="CI119" s="7" t="s">
        <v>421</v>
      </c>
      <c r="CJ119" s="7" t="s">
        <v>421</v>
      </c>
      <c r="CK119" s="1"/>
      <c r="CL119" s="1"/>
      <c r="CM119" s="1"/>
      <c r="CN119" s="1"/>
      <c r="CO119" s="1"/>
      <c r="CP119" s="1"/>
      <c r="CQ119" s="1"/>
      <c r="CR119" s="1"/>
      <c r="CS119" s="1"/>
      <c r="CT119" s="1"/>
      <c r="CU119" s="1"/>
      <c r="CV119" s="1"/>
      <c r="CW119" s="1"/>
      <c r="CX119" s="1"/>
      <c r="CY119" s="1"/>
      <c r="CZ119" s="1"/>
      <c r="DA119" s="1"/>
      <c r="DB119" s="1"/>
      <c r="DC119" s="1"/>
      <c r="DD119" s="1"/>
    </row>
    <row r="120" spans="1:108" customFormat="1" ht="49.5" hidden="1" customHeight="1" x14ac:dyDescent="0.25">
      <c r="A120" s="25">
        <v>114</v>
      </c>
      <c r="B120" s="14">
        <v>277</v>
      </c>
      <c r="C120" s="13" t="s">
        <v>157</v>
      </c>
      <c r="D120" s="9" t="s">
        <v>16</v>
      </c>
      <c r="E120" s="13" t="s">
        <v>158</v>
      </c>
      <c r="F120" s="9" t="s">
        <v>16</v>
      </c>
      <c r="G120" s="13" t="s">
        <v>158</v>
      </c>
      <c r="H120" s="13" t="s">
        <v>540</v>
      </c>
      <c r="I120" s="19" t="s">
        <v>435</v>
      </c>
      <c r="J120" s="12" t="s">
        <v>136</v>
      </c>
      <c r="K120" s="19"/>
      <c r="L120" s="19"/>
      <c r="M120" s="19"/>
      <c r="N120" s="19"/>
      <c r="O120" s="19"/>
      <c r="P120" s="19"/>
      <c r="Q120" s="19"/>
      <c r="R120" s="28" t="s">
        <v>11</v>
      </c>
      <c r="S120" s="19"/>
      <c r="T120" s="19">
        <f t="shared" si="82"/>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t="s">
        <v>478</v>
      </c>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8">
        <f>COUNTIF($BD120:$CB120,2)</f>
        <v>0</v>
      </c>
      <c r="CD120" s="47" t="e">
        <f>CC120/COUNTA($BD120:$CB120)</f>
        <v>#DIV/0!</v>
      </c>
      <c r="CE120" s="28">
        <f>COUNTIF($BD120:$CB120,1)</f>
        <v>0</v>
      </c>
      <c r="CF120" s="47" t="e">
        <f>CE120/COUNTA($BD120:$CB120)</f>
        <v>#DIV/0!</v>
      </c>
      <c r="CG120" s="28">
        <f>COUNTIF($BD120:$CB120,0)</f>
        <v>0</v>
      </c>
      <c r="CH120" s="47" t="e">
        <f>CG120/COUNTA($BD120:$CB120)</f>
        <v>#DIV/0!</v>
      </c>
      <c r="CI120" s="28" t="e">
        <f>(((CC120*2)+(CE120*1)+(CG120*0)))/COUNTA($BD120:$CB120)</f>
        <v>#DIV/0!</v>
      </c>
      <c r="CJ120" s="28"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customFormat="1" ht="15.75" hidden="1" customHeight="1" x14ac:dyDescent="0.25">
      <c r="A121" s="25">
        <v>115</v>
      </c>
      <c r="B121" s="42">
        <v>281</v>
      </c>
      <c r="C121" s="64" t="s">
        <v>159</v>
      </c>
      <c r="D121" s="65"/>
      <c r="E121" s="65"/>
      <c r="F121" s="7" t="s">
        <v>421</v>
      </c>
      <c r="G121" s="7" t="s">
        <v>421</v>
      </c>
      <c r="H121" s="7" t="s">
        <v>421</v>
      </c>
      <c r="I121" s="7" t="s">
        <v>421</v>
      </c>
      <c r="J121" s="7" t="s">
        <v>421</v>
      </c>
      <c r="K121" s="7" t="s">
        <v>421</v>
      </c>
      <c r="L121" s="7" t="s">
        <v>421</v>
      </c>
      <c r="M121" s="7" t="s">
        <v>421</v>
      </c>
      <c r="N121" s="7" t="s">
        <v>421</v>
      </c>
      <c r="O121" s="7" t="s">
        <v>421</v>
      </c>
      <c r="P121" s="7" t="s">
        <v>421</v>
      </c>
      <c r="Q121" s="7" t="s">
        <v>421</v>
      </c>
      <c r="R121" s="7" t="s">
        <v>421</v>
      </c>
      <c r="S121" s="7" t="s">
        <v>421</v>
      </c>
      <c r="T121" s="19">
        <f t="shared" si="82"/>
        <v>0</v>
      </c>
      <c r="U121" s="7" t="s">
        <v>421</v>
      </c>
      <c r="V121" s="7" t="s">
        <v>421</v>
      </c>
      <c r="W121" s="7" t="s">
        <v>421</v>
      </c>
      <c r="X121" s="7" t="s">
        <v>421</v>
      </c>
      <c r="Y121" s="7" t="s">
        <v>421</v>
      </c>
      <c r="Z121" s="7" t="s">
        <v>421</v>
      </c>
      <c r="AA121" s="7" t="s">
        <v>421</v>
      </c>
      <c r="AB121" s="7" t="s">
        <v>421</v>
      </c>
      <c r="AC121" s="7" t="s">
        <v>421</v>
      </c>
      <c r="AD121" s="7" t="s">
        <v>421</v>
      </c>
      <c r="AE121" s="7" t="s">
        <v>421</v>
      </c>
      <c r="AF121" s="7" t="s">
        <v>421</v>
      </c>
      <c r="AG121" s="7" t="s">
        <v>421</v>
      </c>
      <c r="AH121" s="7" t="s">
        <v>421</v>
      </c>
      <c r="AI121" s="7" t="s">
        <v>421</v>
      </c>
      <c r="AJ121" s="7" t="s">
        <v>421</v>
      </c>
      <c r="AK121" s="7" t="s">
        <v>421</v>
      </c>
      <c r="AL121" s="7" t="s">
        <v>421</v>
      </c>
      <c r="AM121" s="7" t="s">
        <v>421</v>
      </c>
      <c r="AN121" s="7" t="s">
        <v>421</v>
      </c>
      <c r="AO121" s="7" t="s">
        <v>421</v>
      </c>
      <c r="AP121" s="7" t="s">
        <v>421</v>
      </c>
      <c r="AQ121" s="7" t="s">
        <v>421</v>
      </c>
      <c r="AR121" s="7" t="s">
        <v>421</v>
      </c>
      <c r="AS121" s="7" t="s">
        <v>421</v>
      </c>
      <c r="AT121" s="7" t="s">
        <v>421</v>
      </c>
      <c r="AU121" s="7" t="s">
        <v>421</v>
      </c>
      <c r="AV121" s="7" t="s">
        <v>421</v>
      </c>
      <c r="AW121" s="7" t="s">
        <v>421</v>
      </c>
      <c r="AX121" s="7" t="s">
        <v>421</v>
      </c>
      <c r="AY121" s="7" t="s">
        <v>421</v>
      </c>
      <c r="AZ121" s="7" t="s">
        <v>421</v>
      </c>
      <c r="BA121" s="7" t="s">
        <v>421</v>
      </c>
      <c r="BB121" s="7" t="s">
        <v>421</v>
      </c>
      <c r="BC121" s="7" t="s">
        <v>421</v>
      </c>
      <c r="BD121" s="7" t="s">
        <v>421</v>
      </c>
      <c r="BE121" s="7" t="s">
        <v>421</v>
      </c>
      <c r="BF121" s="7" t="s">
        <v>421</v>
      </c>
      <c r="BG121" s="7" t="s">
        <v>421</v>
      </c>
      <c r="BH121" s="7" t="s">
        <v>421</v>
      </c>
      <c r="BI121" s="7" t="s">
        <v>421</v>
      </c>
      <c r="BJ121" s="7" t="s">
        <v>421</v>
      </c>
      <c r="BK121" s="7" t="s">
        <v>421</v>
      </c>
      <c r="BL121" s="7" t="s">
        <v>421</v>
      </c>
      <c r="BM121" s="7" t="s">
        <v>421</v>
      </c>
      <c r="BN121" s="7" t="s">
        <v>421</v>
      </c>
      <c r="BO121" s="7" t="s">
        <v>421</v>
      </c>
      <c r="BP121" s="7" t="s">
        <v>421</v>
      </c>
      <c r="BQ121" s="7" t="s">
        <v>421</v>
      </c>
      <c r="BR121" s="7" t="s">
        <v>421</v>
      </c>
      <c r="BS121" s="7" t="s">
        <v>421</v>
      </c>
      <c r="BT121" s="7" t="s">
        <v>421</v>
      </c>
      <c r="BU121" s="7" t="s">
        <v>421</v>
      </c>
      <c r="BV121" s="7" t="s">
        <v>421</v>
      </c>
      <c r="BW121" s="7" t="s">
        <v>421</v>
      </c>
      <c r="BX121" s="7" t="s">
        <v>421</v>
      </c>
      <c r="BY121" s="7" t="s">
        <v>421</v>
      </c>
      <c r="BZ121" s="7" t="s">
        <v>421</v>
      </c>
      <c r="CA121" s="7" t="s">
        <v>421</v>
      </c>
      <c r="CB121" s="7" t="s">
        <v>421</v>
      </c>
      <c r="CC121" s="7" t="s">
        <v>421</v>
      </c>
      <c r="CD121" s="7" t="s">
        <v>421</v>
      </c>
      <c r="CE121" s="7" t="s">
        <v>421</v>
      </c>
      <c r="CF121" s="7" t="s">
        <v>421</v>
      </c>
      <c r="CG121" s="7" t="s">
        <v>421</v>
      </c>
      <c r="CH121" s="7" t="s">
        <v>421</v>
      </c>
      <c r="CI121" s="7" t="s">
        <v>421</v>
      </c>
      <c r="CJ121" s="7" t="s">
        <v>421</v>
      </c>
      <c r="CK121" s="1"/>
      <c r="CL121" s="1"/>
      <c r="CM121" s="1"/>
      <c r="CN121" s="1"/>
      <c r="CO121" s="1"/>
      <c r="CP121" s="1"/>
      <c r="CQ121" s="1"/>
      <c r="CR121" s="1"/>
      <c r="CS121" s="1"/>
      <c r="CT121" s="1"/>
      <c r="CU121" s="1"/>
      <c r="CV121" s="1"/>
      <c r="CW121" s="1"/>
      <c r="CX121" s="1"/>
      <c r="CY121" s="1"/>
      <c r="CZ121" s="1"/>
      <c r="DA121" s="1"/>
      <c r="DB121" s="1"/>
      <c r="DC121" s="1"/>
      <c r="DD121" s="1"/>
    </row>
    <row r="122" spans="1:108" customFormat="1" ht="42.75" hidden="1" customHeight="1" x14ac:dyDescent="0.25">
      <c r="A122" s="25">
        <v>116</v>
      </c>
      <c r="B122" s="14">
        <v>282</v>
      </c>
      <c r="C122" s="13" t="s">
        <v>160</v>
      </c>
      <c r="D122" s="9" t="s">
        <v>16</v>
      </c>
      <c r="E122" s="13" t="s">
        <v>541</v>
      </c>
      <c r="F122" s="9" t="s">
        <v>16</v>
      </c>
      <c r="G122" s="13" t="s">
        <v>541</v>
      </c>
      <c r="H122" s="13" t="s">
        <v>542</v>
      </c>
      <c r="I122" s="19" t="s">
        <v>435</v>
      </c>
      <c r="J122" s="12" t="s">
        <v>136</v>
      </c>
      <c r="K122" s="19"/>
      <c r="L122" s="19"/>
      <c r="M122" s="19"/>
      <c r="N122" s="19"/>
      <c r="O122" s="19"/>
      <c r="P122" s="19"/>
      <c r="Q122" s="19"/>
      <c r="R122" s="19" t="s">
        <v>11</v>
      </c>
      <c r="S122" s="19"/>
      <c r="T122" s="19">
        <f t="shared" si="82"/>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439</v>
      </c>
      <c r="AX122" s="19" t="s">
        <v>436</v>
      </c>
      <c r="AY122" s="19" t="s">
        <v>439</v>
      </c>
      <c r="AZ122" s="19" t="s">
        <v>436</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8">
        <f>COUNTIF($BD122:$CB122,2)</f>
        <v>0</v>
      </c>
      <c r="CD122" s="47" t="e">
        <f>CC122/COUNTA($BD122:$CB122)</f>
        <v>#DIV/0!</v>
      </c>
      <c r="CE122" s="28">
        <f>COUNTIF($BD122:$CB122,1)</f>
        <v>0</v>
      </c>
      <c r="CF122" s="47" t="e">
        <f>CE122/COUNTA($BD122:$CB122)</f>
        <v>#DIV/0!</v>
      </c>
      <c r="CG122" s="28">
        <f>COUNTIF($BD122:$CB122,0)</f>
        <v>0</v>
      </c>
      <c r="CH122" s="47" t="e">
        <f>CG122/COUNTA($BD122:$CB122)</f>
        <v>#DIV/0!</v>
      </c>
      <c r="CI122" s="28" t="e">
        <f>(((CC122*2)+(CE122*1)+(CG122*0)))/COUNTA($BD122:$CB122)</f>
        <v>#DIV/0!</v>
      </c>
      <c r="CJ122" s="28"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customFormat="1" ht="15.75" hidden="1" customHeight="1" x14ac:dyDescent="0.25">
      <c r="A123" s="25">
        <v>117</v>
      </c>
      <c r="B123" s="42">
        <v>285</v>
      </c>
      <c r="C123" s="64" t="s">
        <v>161</v>
      </c>
      <c r="D123" s="65"/>
      <c r="E123" s="65"/>
      <c r="F123" s="7" t="s">
        <v>421</v>
      </c>
      <c r="G123" s="7" t="s">
        <v>421</v>
      </c>
      <c r="H123" s="7" t="s">
        <v>421</v>
      </c>
      <c r="I123" s="7" t="s">
        <v>421</v>
      </c>
      <c r="J123" s="7" t="s">
        <v>421</v>
      </c>
      <c r="K123" s="7" t="s">
        <v>421</v>
      </c>
      <c r="L123" s="7" t="s">
        <v>421</v>
      </c>
      <c r="M123" s="7" t="s">
        <v>421</v>
      </c>
      <c r="N123" s="7" t="s">
        <v>421</v>
      </c>
      <c r="O123" s="7" t="s">
        <v>421</v>
      </c>
      <c r="P123" s="7" t="s">
        <v>421</v>
      </c>
      <c r="Q123" s="7" t="s">
        <v>421</v>
      </c>
      <c r="R123" s="7" t="s">
        <v>421</v>
      </c>
      <c r="S123" s="7" t="s">
        <v>421</v>
      </c>
      <c r="T123" s="19">
        <f t="shared" si="82"/>
        <v>0</v>
      </c>
      <c r="U123" s="7" t="s">
        <v>421</v>
      </c>
      <c r="V123" s="7" t="s">
        <v>421</v>
      </c>
      <c r="W123" s="7" t="s">
        <v>421</v>
      </c>
      <c r="X123" s="7" t="s">
        <v>421</v>
      </c>
      <c r="Y123" s="7" t="s">
        <v>421</v>
      </c>
      <c r="Z123" s="7" t="s">
        <v>421</v>
      </c>
      <c r="AA123" s="7" t="s">
        <v>421</v>
      </c>
      <c r="AB123" s="7" t="s">
        <v>421</v>
      </c>
      <c r="AC123" s="7" t="s">
        <v>421</v>
      </c>
      <c r="AD123" s="7" t="s">
        <v>421</v>
      </c>
      <c r="AE123" s="7" t="s">
        <v>421</v>
      </c>
      <c r="AF123" s="7" t="s">
        <v>421</v>
      </c>
      <c r="AG123" s="7" t="s">
        <v>421</v>
      </c>
      <c r="AH123" s="7" t="s">
        <v>421</v>
      </c>
      <c r="AI123" s="7" t="s">
        <v>421</v>
      </c>
      <c r="AJ123" s="7" t="s">
        <v>421</v>
      </c>
      <c r="AK123" s="7" t="s">
        <v>421</v>
      </c>
      <c r="AL123" s="7" t="s">
        <v>421</v>
      </c>
      <c r="AM123" s="7" t="s">
        <v>421</v>
      </c>
      <c r="AN123" s="7" t="s">
        <v>421</v>
      </c>
      <c r="AO123" s="7" t="s">
        <v>421</v>
      </c>
      <c r="AP123" s="7" t="s">
        <v>421</v>
      </c>
      <c r="AQ123" s="7" t="s">
        <v>421</v>
      </c>
      <c r="AR123" s="7" t="s">
        <v>421</v>
      </c>
      <c r="AS123" s="7" t="s">
        <v>421</v>
      </c>
      <c r="AT123" s="7" t="s">
        <v>421</v>
      </c>
      <c r="AU123" s="7" t="s">
        <v>421</v>
      </c>
      <c r="AV123" s="7" t="s">
        <v>421</v>
      </c>
      <c r="AW123" s="7" t="s">
        <v>421</v>
      </c>
      <c r="AX123" s="7" t="s">
        <v>421</v>
      </c>
      <c r="AY123" s="7" t="s">
        <v>421</v>
      </c>
      <c r="AZ123" s="7" t="s">
        <v>421</v>
      </c>
      <c r="BA123" s="7" t="s">
        <v>421</v>
      </c>
      <c r="BB123" s="7" t="s">
        <v>421</v>
      </c>
      <c r="BC123" s="7" t="s">
        <v>421</v>
      </c>
      <c r="BD123" s="7" t="s">
        <v>421</v>
      </c>
      <c r="BE123" s="7" t="s">
        <v>421</v>
      </c>
      <c r="BF123" s="7" t="s">
        <v>421</v>
      </c>
      <c r="BG123" s="7" t="s">
        <v>421</v>
      </c>
      <c r="BH123" s="7" t="s">
        <v>421</v>
      </c>
      <c r="BI123" s="7" t="s">
        <v>421</v>
      </c>
      <c r="BJ123" s="7" t="s">
        <v>421</v>
      </c>
      <c r="BK123" s="7" t="s">
        <v>421</v>
      </c>
      <c r="BL123" s="7" t="s">
        <v>421</v>
      </c>
      <c r="BM123" s="7" t="s">
        <v>421</v>
      </c>
      <c r="BN123" s="7" t="s">
        <v>421</v>
      </c>
      <c r="BO123" s="7" t="s">
        <v>421</v>
      </c>
      <c r="BP123" s="7" t="s">
        <v>421</v>
      </c>
      <c r="BQ123" s="7" t="s">
        <v>421</v>
      </c>
      <c r="BR123" s="7" t="s">
        <v>421</v>
      </c>
      <c r="BS123" s="7" t="s">
        <v>421</v>
      </c>
      <c r="BT123" s="7" t="s">
        <v>421</v>
      </c>
      <c r="BU123" s="7" t="s">
        <v>421</v>
      </c>
      <c r="BV123" s="7" t="s">
        <v>421</v>
      </c>
      <c r="BW123" s="7" t="s">
        <v>421</v>
      </c>
      <c r="BX123" s="7" t="s">
        <v>421</v>
      </c>
      <c r="BY123" s="7" t="s">
        <v>421</v>
      </c>
      <c r="BZ123" s="7" t="s">
        <v>421</v>
      </c>
      <c r="CA123" s="7" t="s">
        <v>421</v>
      </c>
      <c r="CB123" s="7" t="s">
        <v>421</v>
      </c>
      <c r="CC123" s="7" t="s">
        <v>421</v>
      </c>
      <c r="CD123" s="7" t="s">
        <v>421</v>
      </c>
      <c r="CE123" s="7" t="s">
        <v>421</v>
      </c>
      <c r="CF123" s="7" t="s">
        <v>421</v>
      </c>
      <c r="CG123" s="7" t="s">
        <v>421</v>
      </c>
      <c r="CH123" s="7" t="s">
        <v>421</v>
      </c>
      <c r="CI123" s="7" t="s">
        <v>421</v>
      </c>
      <c r="CJ123" s="7" t="s">
        <v>421</v>
      </c>
      <c r="CK123" s="1"/>
      <c r="CL123" s="1"/>
      <c r="CM123" s="1"/>
      <c r="CN123" s="1"/>
      <c r="CO123" s="1"/>
      <c r="CP123" s="1"/>
      <c r="CQ123" s="1"/>
      <c r="CR123" s="1"/>
      <c r="CS123" s="1"/>
      <c r="CT123" s="1"/>
      <c r="CU123" s="1"/>
      <c r="CV123" s="1"/>
      <c r="CW123" s="1"/>
      <c r="CX123" s="1"/>
      <c r="CY123" s="1"/>
      <c r="CZ123" s="1"/>
      <c r="DA123" s="1"/>
      <c r="DB123" s="1"/>
      <c r="DC123" s="1"/>
      <c r="DD123" s="1"/>
    </row>
    <row r="124" spans="1:108" ht="15.75" hidden="1" customHeight="1" x14ac:dyDescent="0.25">
      <c r="A124" s="95">
        <v>118</v>
      </c>
      <c r="B124" s="105">
        <v>289</v>
      </c>
      <c r="C124" s="124" t="s">
        <v>162</v>
      </c>
      <c r="D124" s="125"/>
      <c r="E124" s="125"/>
      <c r="F124" s="106" t="s">
        <v>421</v>
      </c>
      <c r="G124" s="106" t="s">
        <v>421</v>
      </c>
      <c r="H124" s="106" t="s">
        <v>421</v>
      </c>
      <c r="I124" s="106" t="s">
        <v>421</v>
      </c>
      <c r="J124" s="106" t="s">
        <v>421</v>
      </c>
      <c r="K124" s="106" t="s">
        <v>421</v>
      </c>
      <c r="L124" s="7" t="s">
        <v>421</v>
      </c>
      <c r="M124" s="7" t="s">
        <v>421</v>
      </c>
      <c r="N124" s="7" t="s">
        <v>421</v>
      </c>
      <c r="O124" s="7" t="s">
        <v>421</v>
      </c>
      <c r="P124" s="7" t="s">
        <v>421</v>
      </c>
      <c r="Q124" s="7" t="s">
        <v>421</v>
      </c>
      <c r="R124" s="7" t="s">
        <v>421</v>
      </c>
      <c r="S124" s="7" t="s">
        <v>421</v>
      </c>
      <c r="T124" s="19">
        <f t="shared" si="82"/>
        <v>0</v>
      </c>
      <c r="U124" s="106" t="s">
        <v>421</v>
      </c>
      <c r="V124" s="106" t="s">
        <v>421</v>
      </c>
      <c r="W124" s="106" t="s">
        <v>421</v>
      </c>
      <c r="X124" s="106" t="s">
        <v>421</v>
      </c>
      <c r="Y124" s="7" t="s">
        <v>421</v>
      </c>
      <c r="Z124" s="7" t="s">
        <v>421</v>
      </c>
      <c r="AA124" s="7" t="s">
        <v>421</v>
      </c>
      <c r="AB124" s="7" t="s">
        <v>421</v>
      </c>
      <c r="AC124" s="7" t="s">
        <v>421</v>
      </c>
      <c r="AD124" s="7" t="s">
        <v>421</v>
      </c>
      <c r="AE124" s="7" t="s">
        <v>421</v>
      </c>
      <c r="AF124" s="7" t="s">
        <v>421</v>
      </c>
      <c r="AG124" s="7" t="s">
        <v>421</v>
      </c>
      <c r="AH124" s="7" t="s">
        <v>421</v>
      </c>
      <c r="AI124" s="7" t="s">
        <v>421</v>
      </c>
      <c r="AJ124" s="7" t="s">
        <v>421</v>
      </c>
      <c r="AK124" s="7" t="s">
        <v>421</v>
      </c>
      <c r="AL124" s="7" t="s">
        <v>421</v>
      </c>
      <c r="AM124" s="7" t="s">
        <v>421</v>
      </c>
      <c r="AN124" s="7" t="s">
        <v>421</v>
      </c>
      <c r="AO124" s="7" t="s">
        <v>421</v>
      </c>
      <c r="AP124" s="7" t="s">
        <v>421</v>
      </c>
      <c r="AQ124" s="7" t="s">
        <v>421</v>
      </c>
      <c r="AR124" s="7" t="s">
        <v>421</v>
      </c>
      <c r="AS124" s="7" t="s">
        <v>421</v>
      </c>
      <c r="AT124" s="7" t="s">
        <v>421</v>
      </c>
      <c r="AU124" s="7" t="s">
        <v>421</v>
      </c>
      <c r="AV124" s="7" t="s">
        <v>421</v>
      </c>
      <c r="AW124" s="7" t="s">
        <v>421</v>
      </c>
      <c r="AX124" s="7" t="s">
        <v>421</v>
      </c>
      <c r="AY124" s="7" t="s">
        <v>421</v>
      </c>
      <c r="AZ124" s="7" t="s">
        <v>421</v>
      </c>
      <c r="BA124" s="7" t="s">
        <v>421</v>
      </c>
      <c r="BB124" s="7" t="s">
        <v>421</v>
      </c>
      <c r="BC124" s="7" t="s">
        <v>421</v>
      </c>
      <c r="BD124" s="7" t="s">
        <v>421</v>
      </c>
      <c r="BE124" s="7" t="s">
        <v>421</v>
      </c>
      <c r="BF124" s="7" t="s">
        <v>421</v>
      </c>
      <c r="BG124" s="7" t="s">
        <v>421</v>
      </c>
      <c r="BH124" s="7" t="s">
        <v>421</v>
      </c>
      <c r="BI124" s="7" t="s">
        <v>421</v>
      </c>
      <c r="BJ124" s="7" t="s">
        <v>421</v>
      </c>
      <c r="BK124" s="7" t="s">
        <v>421</v>
      </c>
      <c r="BL124" s="7" t="s">
        <v>421</v>
      </c>
      <c r="BM124" s="7" t="s">
        <v>421</v>
      </c>
      <c r="BN124" s="7" t="s">
        <v>421</v>
      </c>
      <c r="BO124" s="7" t="s">
        <v>421</v>
      </c>
      <c r="BP124" s="7" t="s">
        <v>421</v>
      </c>
      <c r="BQ124" s="7" t="s">
        <v>421</v>
      </c>
      <c r="BR124" s="7" t="s">
        <v>421</v>
      </c>
      <c r="BS124" s="7" t="s">
        <v>421</v>
      </c>
      <c r="BT124" s="7" t="s">
        <v>421</v>
      </c>
      <c r="BU124" s="7" t="s">
        <v>421</v>
      </c>
      <c r="BV124" s="7" t="s">
        <v>421</v>
      </c>
      <c r="BW124" s="7" t="s">
        <v>421</v>
      </c>
      <c r="BX124" s="7" t="s">
        <v>421</v>
      </c>
      <c r="BY124" s="7" t="s">
        <v>421</v>
      </c>
      <c r="BZ124" s="7" t="s">
        <v>421</v>
      </c>
      <c r="CA124" s="7" t="s">
        <v>421</v>
      </c>
      <c r="CB124" s="7" t="s">
        <v>421</v>
      </c>
      <c r="CC124" s="7" t="s">
        <v>421</v>
      </c>
      <c r="CD124" s="7" t="s">
        <v>421</v>
      </c>
      <c r="CE124" s="7" t="s">
        <v>421</v>
      </c>
      <c r="CF124" s="7" t="s">
        <v>421</v>
      </c>
      <c r="CG124" s="7" t="s">
        <v>421</v>
      </c>
      <c r="CH124" s="7" t="s">
        <v>421</v>
      </c>
      <c r="CI124" s="7" t="s">
        <v>421</v>
      </c>
      <c r="CJ124" s="7" t="s">
        <v>421</v>
      </c>
      <c r="CK124" s="99"/>
      <c r="CL124" s="99"/>
      <c r="CM124" s="99"/>
      <c r="CN124" s="99"/>
      <c r="CO124" s="99"/>
      <c r="CP124" s="99"/>
      <c r="CQ124" s="99"/>
      <c r="CR124" s="99"/>
      <c r="CS124" s="99"/>
      <c r="CT124" s="99"/>
      <c r="CU124" s="99"/>
      <c r="CV124" s="99"/>
      <c r="CW124" s="99"/>
      <c r="CX124" s="99"/>
      <c r="CY124" s="99"/>
      <c r="CZ124" s="99"/>
      <c r="DA124" s="99"/>
      <c r="DB124" s="99"/>
      <c r="DC124" s="99"/>
      <c r="DD124" s="99"/>
    </row>
    <row r="125" spans="1:108" customFormat="1" ht="34.5" hidden="1" customHeight="1" x14ac:dyDescent="0.25">
      <c r="A125" s="25">
        <v>119</v>
      </c>
      <c r="B125" s="42">
        <v>290</v>
      </c>
      <c r="C125" s="64" t="s">
        <v>163</v>
      </c>
      <c r="D125" s="65"/>
      <c r="E125" s="65"/>
      <c r="F125" s="7" t="s">
        <v>421</v>
      </c>
      <c r="G125" s="7" t="s">
        <v>421</v>
      </c>
      <c r="H125" s="7" t="s">
        <v>421</v>
      </c>
      <c r="I125" s="7" t="s">
        <v>421</v>
      </c>
      <c r="J125" s="7" t="s">
        <v>421</v>
      </c>
      <c r="K125" s="7" t="s">
        <v>421</v>
      </c>
      <c r="L125" s="7" t="s">
        <v>421</v>
      </c>
      <c r="M125" s="7" t="s">
        <v>421</v>
      </c>
      <c r="N125" s="7" t="s">
        <v>421</v>
      </c>
      <c r="O125" s="7" t="s">
        <v>421</v>
      </c>
      <c r="P125" s="7" t="s">
        <v>421</v>
      </c>
      <c r="Q125" s="7" t="s">
        <v>421</v>
      </c>
      <c r="R125" s="7" t="s">
        <v>421</v>
      </c>
      <c r="S125" s="7" t="s">
        <v>421</v>
      </c>
      <c r="T125" s="19">
        <f t="shared" si="82"/>
        <v>0</v>
      </c>
      <c r="U125" s="7" t="s">
        <v>421</v>
      </c>
      <c r="V125" s="7" t="s">
        <v>421</v>
      </c>
      <c r="W125" s="7" t="s">
        <v>421</v>
      </c>
      <c r="X125" s="7" t="s">
        <v>421</v>
      </c>
      <c r="Y125" s="7" t="s">
        <v>421</v>
      </c>
      <c r="Z125" s="7" t="s">
        <v>421</v>
      </c>
      <c r="AA125" s="7" t="s">
        <v>421</v>
      </c>
      <c r="AB125" s="7" t="s">
        <v>421</v>
      </c>
      <c r="AC125" s="7" t="s">
        <v>421</v>
      </c>
      <c r="AD125" s="7" t="s">
        <v>421</v>
      </c>
      <c r="AE125" s="7" t="s">
        <v>421</v>
      </c>
      <c r="AF125" s="7" t="s">
        <v>421</v>
      </c>
      <c r="AG125" s="7" t="s">
        <v>421</v>
      </c>
      <c r="AH125" s="7" t="s">
        <v>421</v>
      </c>
      <c r="AI125" s="7" t="s">
        <v>421</v>
      </c>
      <c r="AJ125" s="7" t="s">
        <v>421</v>
      </c>
      <c r="AK125" s="7" t="s">
        <v>421</v>
      </c>
      <c r="AL125" s="7" t="s">
        <v>421</v>
      </c>
      <c r="AM125" s="7" t="s">
        <v>421</v>
      </c>
      <c r="AN125" s="7" t="s">
        <v>421</v>
      </c>
      <c r="AO125" s="7" t="s">
        <v>421</v>
      </c>
      <c r="AP125" s="7" t="s">
        <v>421</v>
      </c>
      <c r="AQ125" s="7" t="s">
        <v>421</v>
      </c>
      <c r="AR125" s="7" t="s">
        <v>421</v>
      </c>
      <c r="AS125" s="7" t="s">
        <v>421</v>
      </c>
      <c r="AT125" s="7" t="s">
        <v>421</v>
      </c>
      <c r="AU125" s="7" t="s">
        <v>421</v>
      </c>
      <c r="AV125" s="7" t="s">
        <v>421</v>
      </c>
      <c r="AW125" s="7" t="s">
        <v>421</v>
      </c>
      <c r="AX125" s="7" t="s">
        <v>421</v>
      </c>
      <c r="AY125" s="7" t="s">
        <v>421</v>
      </c>
      <c r="AZ125" s="7" t="s">
        <v>421</v>
      </c>
      <c r="BA125" s="7" t="s">
        <v>421</v>
      </c>
      <c r="BB125" s="7" t="s">
        <v>421</v>
      </c>
      <c r="BC125" s="7" t="s">
        <v>421</v>
      </c>
      <c r="BD125" s="7" t="s">
        <v>421</v>
      </c>
      <c r="BE125" s="7" t="s">
        <v>421</v>
      </c>
      <c r="BF125" s="7" t="s">
        <v>421</v>
      </c>
      <c r="BG125" s="7" t="s">
        <v>421</v>
      </c>
      <c r="BH125" s="7" t="s">
        <v>421</v>
      </c>
      <c r="BI125" s="7" t="s">
        <v>421</v>
      </c>
      <c r="BJ125" s="7" t="s">
        <v>421</v>
      </c>
      <c r="BK125" s="7" t="s">
        <v>421</v>
      </c>
      <c r="BL125" s="7" t="s">
        <v>421</v>
      </c>
      <c r="BM125" s="7" t="s">
        <v>421</v>
      </c>
      <c r="BN125" s="7" t="s">
        <v>421</v>
      </c>
      <c r="BO125" s="7" t="s">
        <v>421</v>
      </c>
      <c r="BP125" s="7" t="s">
        <v>421</v>
      </c>
      <c r="BQ125" s="7" t="s">
        <v>421</v>
      </c>
      <c r="BR125" s="7" t="s">
        <v>421</v>
      </c>
      <c r="BS125" s="7" t="s">
        <v>421</v>
      </c>
      <c r="BT125" s="7" t="s">
        <v>421</v>
      </c>
      <c r="BU125" s="7" t="s">
        <v>421</v>
      </c>
      <c r="BV125" s="7" t="s">
        <v>421</v>
      </c>
      <c r="BW125" s="7" t="s">
        <v>421</v>
      </c>
      <c r="BX125" s="7" t="s">
        <v>421</v>
      </c>
      <c r="BY125" s="7" t="s">
        <v>421</v>
      </c>
      <c r="BZ125" s="7" t="s">
        <v>421</v>
      </c>
      <c r="CA125" s="7" t="s">
        <v>421</v>
      </c>
      <c r="CB125" s="7" t="s">
        <v>421</v>
      </c>
      <c r="CC125" s="7" t="s">
        <v>421</v>
      </c>
      <c r="CD125" s="7" t="s">
        <v>421</v>
      </c>
      <c r="CE125" s="7" t="s">
        <v>421</v>
      </c>
      <c r="CF125" s="7" t="s">
        <v>421</v>
      </c>
      <c r="CG125" s="7" t="s">
        <v>421</v>
      </c>
      <c r="CH125" s="7" t="s">
        <v>421</v>
      </c>
      <c r="CI125" s="7" t="s">
        <v>421</v>
      </c>
      <c r="CJ125" s="7" t="s">
        <v>421</v>
      </c>
      <c r="CK125" s="1"/>
      <c r="CL125" s="1"/>
      <c r="CM125" s="1"/>
      <c r="CN125" s="1"/>
      <c r="CO125" s="1"/>
      <c r="CP125" s="1"/>
      <c r="CQ125" s="1"/>
      <c r="CR125" s="1"/>
      <c r="CS125" s="1"/>
      <c r="CT125" s="1"/>
      <c r="CU125" s="1"/>
      <c r="CV125" s="1"/>
      <c r="CW125" s="1"/>
      <c r="CX125" s="1"/>
      <c r="CY125" s="1"/>
      <c r="CZ125" s="1"/>
      <c r="DA125" s="1"/>
      <c r="DB125" s="1"/>
      <c r="DC125" s="1"/>
      <c r="DD125" s="1"/>
    </row>
    <row r="126" spans="1:108" customFormat="1" ht="15.75" hidden="1" customHeight="1" x14ac:dyDescent="0.25">
      <c r="A126" s="25">
        <v>120</v>
      </c>
      <c r="B126" s="54">
        <v>291</v>
      </c>
      <c r="C126" s="13" t="s">
        <v>164</v>
      </c>
      <c r="D126" s="9" t="s">
        <v>7</v>
      </c>
      <c r="E126" s="13" t="s">
        <v>165</v>
      </c>
      <c r="F126" s="9" t="s">
        <v>16</v>
      </c>
      <c r="G126" s="13" t="s">
        <v>165</v>
      </c>
      <c r="H126" s="19" t="s">
        <v>543</v>
      </c>
      <c r="I126" s="19" t="s">
        <v>435</v>
      </c>
      <c r="J126" s="12" t="s">
        <v>136</v>
      </c>
      <c r="K126" s="28"/>
      <c r="L126" s="28"/>
      <c r="M126" s="28"/>
      <c r="N126" s="28" t="s">
        <v>11</v>
      </c>
      <c r="O126" s="28"/>
      <c r="P126" s="28"/>
      <c r="Q126" s="28"/>
      <c r="R126" s="28"/>
      <c r="S126" s="28"/>
      <c r="T126" s="19">
        <f t="shared" si="82"/>
        <v>1</v>
      </c>
      <c r="U126" s="19"/>
      <c r="V126" s="19"/>
      <c r="W126" s="19"/>
      <c r="X126" s="19"/>
      <c r="Y126" s="19"/>
      <c r="Z126" s="19"/>
      <c r="AA126" s="19"/>
      <c r="AB126" s="19"/>
      <c r="AC126" s="19"/>
      <c r="AD126" s="19"/>
      <c r="AE126" s="19"/>
      <c r="AF126" s="19"/>
      <c r="AG126" s="19" t="s">
        <v>475</v>
      </c>
      <c r="AH126" s="19" t="s">
        <v>436</v>
      </c>
      <c r="AI126" s="19"/>
      <c r="AJ126" s="19"/>
      <c r="AK126" s="19"/>
      <c r="AL126" s="19"/>
      <c r="AM126" s="19"/>
      <c r="AN126" s="19"/>
      <c r="AO126" s="19"/>
      <c r="AP126" s="19"/>
      <c r="AQ126" s="19"/>
      <c r="AR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8">
        <f t="shared" ref="CC126:CC127" si="107">COUNTIF($BD126:$CB126,2)</f>
        <v>20</v>
      </c>
      <c r="CD126" s="47">
        <f t="shared" ref="CD126:CD127" si="108">CC126/COUNTA($BD126:$CB126)</f>
        <v>0.8</v>
      </c>
      <c r="CE126" s="28">
        <f t="shared" ref="CE126:CE127" si="109">COUNTIF($BD126:$CB126,1)</f>
        <v>5</v>
      </c>
      <c r="CF126" s="47">
        <f t="shared" ref="CF126:CF127" si="110">CE126/COUNTA($BD126:$CB126)</f>
        <v>0.2</v>
      </c>
      <c r="CG126" s="28">
        <f t="shared" ref="CG126:CG127" si="111">COUNTIF($BD126:$CB126,0)</f>
        <v>0</v>
      </c>
      <c r="CH126" s="47">
        <f t="shared" ref="CH126:CH127" si="112">CG126/COUNTA($BD126:$CB126)</f>
        <v>0</v>
      </c>
      <c r="CI126" s="28">
        <f t="shared" ref="CI126:CI127" si="113">(((CC126*2)+(CE126*1)+(CG126*0)))/COUNTA($BD126:$CB126)</f>
        <v>1.8</v>
      </c>
      <c r="CJ126" s="28" t="str">
        <f t="shared" ref="CJ126:CJ127" si="114">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customFormat="1" ht="15.75" hidden="1" customHeight="1" x14ac:dyDescent="0.25">
      <c r="A127" s="25">
        <v>121</v>
      </c>
      <c r="B127" s="54">
        <v>291</v>
      </c>
      <c r="C127" s="13" t="s">
        <v>164</v>
      </c>
      <c r="D127" s="9" t="s">
        <v>7</v>
      </c>
      <c r="E127" s="13" t="s">
        <v>165</v>
      </c>
      <c r="F127" s="9" t="s">
        <v>16</v>
      </c>
      <c r="G127" s="13" t="s">
        <v>165</v>
      </c>
      <c r="H127" s="19" t="s">
        <v>544</v>
      </c>
      <c r="I127" s="19" t="s">
        <v>435</v>
      </c>
      <c r="J127" s="12" t="s">
        <v>136</v>
      </c>
      <c r="K127" s="28"/>
      <c r="L127" s="28"/>
      <c r="M127" s="28"/>
      <c r="N127" s="28"/>
      <c r="O127" s="28" t="s">
        <v>11</v>
      </c>
      <c r="P127" s="28"/>
      <c r="Q127" s="28"/>
      <c r="R127" s="28"/>
      <c r="S127" s="28"/>
      <c r="T127" s="19">
        <f t="shared" si="82"/>
        <v>1</v>
      </c>
      <c r="U127" s="19"/>
      <c r="V127" s="19"/>
      <c r="W127" s="19"/>
      <c r="X127" s="19"/>
      <c r="Y127" s="19"/>
      <c r="Z127" s="19"/>
      <c r="AA127" s="19"/>
      <c r="AB127" s="19"/>
      <c r="AC127" s="19"/>
      <c r="AD127" s="19"/>
      <c r="AE127" s="19"/>
      <c r="AF127" s="19"/>
      <c r="AG127" s="19"/>
      <c r="AH127" s="19"/>
      <c r="AI127" s="19"/>
      <c r="AJ127" s="19"/>
      <c r="AK127" s="19"/>
      <c r="AL127" s="19" t="s">
        <v>438</v>
      </c>
      <c r="AM127" s="19"/>
      <c r="AN127" s="19"/>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8">
        <f t="shared" si="107"/>
        <v>20</v>
      </c>
      <c r="CD127" s="47">
        <f t="shared" si="108"/>
        <v>0.8</v>
      </c>
      <c r="CE127" s="28">
        <f t="shared" si="109"/>
        <v>4</v>
      </c>
      <c r="CF127" s="47">
        <f t="shared" si="110"/>
        <v>0.16</v>
      </c>
      <c r="CG127" s="28">
        <f t="shared" si="111"/>
        <v>1</v>
      </c>
      <c r="CH127" s="47">
        <f t="shared" si="112"/>
        <v>0.04</v>
      </c>
      <c r="CI127" s="28">
        <f t="shared" si="113"/>
        <v>1.76</v>
      </c>
      <c r="CJ127" s="28" t="str">
        <f t="shared" si="114"/>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customFormat="1" ht="15.75" hidden="1" customHeight="1" x14ac:dyDescent="0.25">
      <c r="A128" s="25">
        <v>122</v>
      </c>
      <c r="B128" s="54">
        <v>291</v>
      </c>
      <c r="C128" s="13" t="s">
        <v>164</v>
      </c>
      <c r="D128" s="9" t="s">
        <v>7</v>
      </c>
      <c r="E128" s="13" t="s">
        <v>165</v>
      </c>
      <c r="F128" s="9" t="s">
        <v>16</v>
      </c>
      <c r="G128" s="13" t="s">
        <v>165</v>
      </c>
      <c r="H128" s="19" t="s">
        <v>545</v>
      </c>
      <c r="I128" s="19" t="s">
        <v>435</v>
      </c>
      <c r="J128" s="12" t="s">
        <v>136</v>
      </c>
      <c r="K128" s="28"/>
      <c r="L128" s="28"/>
      <c r="M128" s="28"/>
      <c r="N128" s="28"/>
      <c r="O128" s="28"/>
      <c r="P128" s="28" t="s">
        <v>11</v>
      </c>
      <c r="Q128" s="28"/>
      <c r="R128" s="28"/>
      <c r="S128" s="28"/>
      <c r="T128" s="19">
        <f t="shared" si="82"/>
        <v>1</v>
      </c>
      <c r="U128" s="19"/>
      <c r="V128" s="19"/>
      <c r="W128" s="19"/>
      <c r="X128" s="19"/>
      <c r="Y128" s="19"/>
      <c r="Z128" s="19"/>
      <c r="AA128" s="19"/>
      <c r="AB128" s="19"/>
      <c r="AC128" s="19"/>
      <c r="AD128" s="19"/>
      <c r="AE128" s="19"/>
      <c r="AF128" s="19"/>
      <c r="AG128" s="19"/>
      <c r="AH128" s="19"/>
      <c r="AI128" s="19"/>
      <c r="AJ128" s="19"/>
      <c r="AK128" s="19"/>
      <c r="AL128" s="19"/>
      <c r="AM128" s="19" t="s">
        <v>438</v>
      </c>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8"/>
      <c r="CD128" s="47"/>
      <c r="CE128" s="28"/>
      <c r="CF128" s="47"/>
      <c r="CG128" s="28"/>
      <c r="CH128" s="47"/>
      <c r="CI128" s="28"/>
      <c r="CJ128" s="28"/>
      <c r="CK128" s="1"/>
      <c r="CL128" s="1"/>
      <c r="CM128" s="1"/>
      <c r="CN128" s="1"/>
      <c r="CO128" s="1"/>
      <c r="CP128" s="1"/>
      <c r="CQ128" s="1"/>
      <c r="CR128" s="1"/>
      <c r="CS128" s="1"/>
      <c r="CT128" s="1"/>
      <c r="CU128" s="1"/>
      <c r="CV128" s="1"/>
      <c r="CW128" s="1"/>
      <c r="CX128" s="1"/>
      <c r="CY128" s="1"/>
      <c r="CZ128" s="1"/>
      <c r="DA128" s="1"/>
      <c r="DB128" s="1"/>
      <c r="DC128" s="1"/>
      <c r="DD128" s="1"/>
    </row>
    <row r="129" spans="1:108" customFormat="1" ht="15.75" hidden="1" customHeight="1" x14ac:dyDescent="0.25">
      <c r="A129" s="25">
        <v>123</v>
      </c>
      <c r="B129" s="54">
        <v>291</v>
      </c>
      <c r="C129" s="13" t="s">
        <v>164</v>
      </c>
      <c r="D129" s="9" t="s">
        <v>7</v>
      </c>
      <c r="E129" s="13" t="s">
        <v>165</v>
      </c>
      <c r="F129" s="9" t="s">
        <v>16</v>
      </c>
      <c r="G129" s="13" t="s">
        <v>165</v>
      </c>
      <c r="H129" s="19" t="s">
        <v>546</v>
      </c>
      <c r="I129" s="19" t="s">
        <v>435</v>
      </c>
      <c r="J129" s="12" t="s">
        <v>136</v>
      </c>
      <c r="K129" s="28"/>
      <c r="L129" s="28"/>
      <c r="M129" s="28"/>
      <c r="N129" s="28"/>
      <c r="O129" s="28"/>
      <c r="P129" s="28"/>
      <c r="Q129" s="28" t="s">
        <v>11</v>
      </c>
      <c r="R129" s="28"/>
      <c r="S129" s="28"/>
      <c r="T129" s="19">
        <f t="shared" si="82"/>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t="s">
        <v>475</v>
      </c>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8"/>
      <c r="CD129" s="47"/>
      <c r="CE129" s="28"/>
      <c r="CF129" s="47"/>
      <c r="CG129" s="28"/>
      <c r="CH129" s="47"/>
      <c r="CI129" s="28"/>
      <c r="CJ129" s="28"/>
      <c r="CK129" s="1"/>
      <c r="CL129" s="1"/>
      <c r="CM129" s="1"/>
      <c r="CN129" s="1"/>
      <c r="CO129" s="1"/>
      <c r="CP129" s="1"/>
      <c r="CQ129" s="1"/>
      <c r="CR129" s="1"/>
      <c r="CS129" s="1"/>
      <c r="CT129" s="1"/>
      <c r="CU129" s="1"/>
      <c r="CV129" s="1"/>
      <c r="CW129" s="1"/>
      <c r="CX129" s="1"/>
      <c r="CY129" s="1"/>
      <c r="CZ129" s="1"/>
      <c r="DA129" s="1"/>
      <c r="DB129" s="1"/>
      <c r="DC129" s="1"/>
      <c r="DD129" s="1"/>
    </row>
    <row r="130" spans="1:108" customFormat="1" ht="30" hidden="1" customHeight="1" x14ac:dyDescent="0.25">
      <c r="A130" s="25">
        <v>124</v>
      </c>
      <c r="B130" s="14">
        <v>294</v>
      </c>
      <c r="C130" s="46" t="s">
        <v>547</v>
      </c>
      <c r="D130" s="9" t="s">
        <v>16</v>
      </c>
      <c r="E130" s="46" t="s">
        <v>166</v>
      </c>
      <c r="F130" s="9" t="s">
        <v>16</v>
      </c>
      <c r="G130" s="46" t="s">
        <v>166</v>
      </c>
      <c r="H130" s="19" t="s">
        <v>548</v>
      </c>
      <c r="I130" s="19" t="s">
        <v>435</v>
      </c>
      <c r="J130" s="12" t="s">
        <v>136</v>
      </c>
      <c r="K130" s="28"/>
      <c r="L130" s="28"/>
      <c r="M130" s="28" t="s">
        <v>11</v>
      </c>
      <c r="N130" s="28"/>
      <c r="O130" s="28"/>
      <c r="P130" s="28"/>
      <c r="Q130" s="28"/>
      <c r="R130" s="28"/>
      <c r="S130" s="28"/>
      <c r="T130" s="19">
        <f t="shared" si="82"/>
        <v>1</v>
      </c>
      <c r="U130" s="19"/>
      <c r="V130" s="19"/>
      <c r="W130" s="19"/>
      <c r="X130" s="19"/>
      <c r="Y130" s="19"/>
      <c r="Z130" s="19"/>
      <c r="AA130" s="19"/>
      <c r="AB130" s="19"/>
      <c r="AC130" s="19" t="s">
        <v>438</v>
      </c>
      <c r="AD130" s="19" t="s">
        <v>439</v>
      </c>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8">
        <f t="shared" ref="CC130:CC133" si="115">COUNTIF($BD130:$CB130,2)</f>
        <v>19</v>
      </c>
      <c r="CD130" s="47">
        <f t="shared" ref="CD130:CD133" si="116">CC130/COUNTA($BD130:$CB130)</f>
        <v>0.76</v>
      </c>
      <c r="CE130" s="28">
        <f t="shared" ref="CE130:CE133" si="117">COUNTIF($BD130:$CB130,1)</f>
        <v>6</v>
      </c>
      <c r="CF130" s="47">
        <f t="shared" ref="CF130:CF133" si="118">CE130/COUNTA($BD130:$CB130)</f>
        <v>0.24</v>
      </c>
      <c r="CG130" s="28">
        <f t="shared" ref="CG130:CG133" si="119">COUNTIF($BD130:$CB130,0)</f>
        <v>0</v>
      </c>
      <c r="CH130" s="47">
        <f t="shared" ref="CH130:CH133" si="120">CG130/COUNTA($BD130:$CB130)</f>
        <v>0</v>
      </c>
      <c r="CI130" s="28">
        <f t="shared" ref="CI130:CI133" si="121">(((CC130*2)+(CE130*1)+(CG130*0)))/COUNTA($BD130:$CB130)</f>
        <v>1.76</v>
      </c>
      <c r="CJ130" s="28" t="str">
        <f t="shared" ref="CJ130:CJ133" si="122">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customFormat="1" ht="99.75" hidden="1" customHeight="1" x14ac:dyDescent="0.25">
      <c r="A131" s="25">
        <v>125</v>
      </c>
      <c r="B131" s="14">
        <v>297</v>
      </c>
      <c r="C131" s="13" t="s">
        <v>167</v>
      </c>
      <c r="D131" s="9" t="s">
        <v>7</v>
      </c>
      <c r="E131" s="13" t="s">
        <v>549</v>
      </c>
      <c r="F131" s="9" t="s">
        <v>7</v>
      </c>
      <c r="G131" s="13" t="s">
        <v>549</v>
      </c>
      <c r="H131" s="66" t="s">
        <v>550</v>
      </c>
      <c r="I131" s="19" t="s">
        <v>435</v>
      </c>
      <c r="J131" s="12" t="s">
        <v>136</v>
      </c>
      <c r="K131" s="28"/>
      <c r="L131" s="28"/>
      <c r="M131" s="28"/>
      <c r="N131" s="28"/>
      <c r="O131" s="28"/>
      <c r="P131" s="28"/>
      <c r="Q131" s="28"/>
      <c r="R131" s="28"/>
      <c r="S131" s="28" t="s">
        <v>11</v>
      </c>
      <c r="T131" s="19">
        <f t="shared" si="82"/>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475</v>
      </c>
      <c r="BB131" s="19" t="s">
        <v>439</v>
      </c>
      <c r="BC131" s="19" t="s">
        <v>439</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8">
        <f t="shared" si="115"/>
        <v>0</v>
      </c>
      <c r="CD131" s="47" t="e">
        <f t="shared" si="116"/>
        <v>#DIV/0!</v>
      </c>
      <c r="CE131" s="28">
        <f t="shared" si="117"/>
        <v>0</v>
      </c>
      <c r="CF131" s="47" t="e">
        <f t="shared" si="118"/>
        <v>#DIV/0!</v>
      </c>
      <c r="CG131" s="28">
        <f t="shared" si="119"/>
        <v>0</v>
      </c>
      <c r="CH131" s="47" t="e">
        <f t="shared" si="120"/>
        <v>#DIV/0!</v>
      </c>
      <c r="CI131" s="28" t="e">
        <f t="shared" si="121"/>
        <v>#DIV/0!</v>
      </c>
      <c r="CJ131" s="28" t="e">
        <f t="shared" si="122"/>
        <v>#DIV/0!</v>
      </c>
      <c r="CK131" s="1"/>
      <c r="CL131" s="1"/>
      <c r="CM131" s="1"/>
      <c r="CN131" s="1"/>
      <c r="CO131" s="1"/>
      <c r="CP131" s="1"/>
      <c r="CQ131" s="1"/>
      <c r="CR131" s="1"/>
      <c r="CS131" s="1"/>
      <c r="CT131" s="1"/>
      <c r="CU131" s="1"/>
      <c r="CV131" s="1"/>
      <c r="CW131" s="1"/>
      <c r="CX131" s="1"/>
      <c r="CY131" s="1"/>
      <c r="CZ131" s="1"/>
      <c r="DA131" s="1"/>
      <c r="DB131" s="1"/>
      <c r="DC131" s="1"/>
      <c r="DD131" s="1"/>
    </row>
    <row r="132" spans="1:108" customFormat="1" ht="51.75" hidden="1" customHeight="1" x14ac:dyDescent="0.25">
      <c r="A132" s="25">
        <v>126</v>
      </c>
      <c r="B132" s="14">
        <v>300</v>
      </c>
      <c r="C132" s="13" t="s">
        <v>551</v>
      </c>
      <c r="D132" s="9" t="s">
        <v>7</v>
      </c>
      <c r="E132" s="13" t="s">
        <v>552</v>
      </c>
      <c r="F132" s="9" t="s">
        <v>16</v>
      </c>
      <c r="G132" s="13" t="s">
        <v>552</v>
      </c>
      <c r="H132" s="17" t="s">
        <v>553</v>
      </c>
      <c r="I132" s="19" t="s">
        <v>435</v>
      </c>
      <c r="J132" s="12" t="s">
        <v>136</v>
      </c>
      <c r="K132" s="28"/>
      <c r="L132" s="28"/>
      <c r="M132" s="28"/>
      <c r="N132" s="28"/>
      <c r="O132" s="28"/>
      <c r="P132" s="28"/>
      <c r="Q132" s="28"/>
      <c r="R132" s="28" t="s">
        <v>11</v>
      </c>
      <c r="S132" s="28"/>
      <c r="T132" s="19">
        <f t="shared" si="82"/>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t="s">
        <v>475</v>
      </c>
      <c r="AY132" s="19" t="s">
        <v>439</v>
      </c>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8">
        <f t="shared" si="115"/>
        <v>0</v>
      </c>
      <c r="CD132" s="47" t="e">
        <f t="shared" si="116"/>
        <v>#DIV/0!</v>
      </c>
      <c r="CE132" s="28">
        <f t="shared" si="117"/>
        <v>0</v>
      </c>
      <c r="CF132" s="47" t="e">
        <f t="shared" si="118"/>
        <v>#DIV/0!</v>
      </c>
      <c r="CG132" s="28">
        <f t="shared" si="119"/>
        <v>0</v>
      </c>
      <c r="CH132" s="47" t="e">
        <f t="shared" si="120"/>
        <v>#DIV/0!</v>
      </c>
      <c r="CI132" s="28" t="e">
        <f t="shared" si="121"/>
        <v>#DIV/0!</v>
      </c>
      <c r="CJ132" s="28" t="e">
        <f t="shared" si="122"/>
        <v>#DIV/0!</v>
      </c>
      <c r="CK132" s="1"/>
      <c r="CL132" s="1"/>
      <c r="CM132" s="1"/>
      <c r="CN132" s="1"/>
      <c r="CO132" s="1"/>
      <c r="CP132" s="1"/>
      <c r="CQ132" s="1"/>
      <c r="CR132" s="1"/>
      <c r="CS132" s="1"/>
      <c r="CT132" s="1"/>
      <c r="CU132" s="1"/>
      <c r="CV132" s="1"/>
      <c r="CW132" s="1"/>
      <c r="CX132" s="1"/>
      <c r="CY132" s="1"/>
      <c r="CZ132" s="1"/>
      <c r="DA132" s="1"/>
      <c r="DB132" s="1"/>
      <c r="DC132" s="1"/>
      <c r="DD132" s="1"/>
    </row>
    <row r="133" spans="1:108" customFormat="1" ht="54" hidden="1" customHeight="1" x14ac:dyDescent="0.25">
      <c r="A133" s="25">
        <v>127</v>
      </c>
      <c r="B133" s="14">
        <v>303</v>
      </c>
      <c r="C133" s="13" t="s">
        <v>554</v>
      </c>
      <c r="D133" s="9" t="s">
        <v>7</v>
      </c>
      <c r="E133" s="13" t="s">
        <v>555</v>
      </c>
      <c r="F133" s="9" t="s">
        <v>16</v>
      </c>
      <c r="G133" s="13" t="s">
        <v>555</v>
      </c>
      <c r="H133" s="17" t="s">
        <v>556</v>
      </c>
      <c r="I133" s="19" t="s">
        <v>435</v>
      </c>
      <c r="J133" s="12" t="s">
        <v>136</v>
      </c>
      <c r="K133" s="28"/>
      <c r="L133" s="28"/>
      <c r="M133" s="28"/>
      <c r="N133" s="28"/>
      <c r="O133" s="28"/>
      <c r="P133" s="28"/>
      <c r="Q133" s="28"/>
      <c r="R133" s="28" t="s">
        <v>11</v>
      </c>
      <c r="S133" s="28"/>
      <c r="T133" s="19">
        <f t="shared" si="82"/>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t="s">
        <v>475</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8">
        <f t="shared" si="115"/>
        <v>0</v>
      </c>
      <c r="CD133" s="47" t="e">
        <f t="shared" si="116"/>
        <v>#DIV/0!</v>
      </c>
      <c r="CE133" s="28">
        <f t="shared" si="117"/>
        <v>0</v>
      </c>
      <c r="CF133" s="47" t="e">
        <f t="shared" si="118"/>
        <v>#DIV/0!</v>
      </c>
      <c r="CG133" s="28">
        <f t="shared" si="119"/>
        <v>0</v>
      </c>
      <c r="CH133" s="47" t="e">
        <f t="shared" si="120"/>
        <v>#DIV/0!</v>
      </c>
      <c r="CI133" s="28" t="e">
        <f t="shared" si="121"/>
        <v>#DIV/0!</v>
      </c>
      <c r="CJ133" s="28" t="e">
        <f t="shared" si="122"/>
        <v>#DIV/0!</v>
      </c>
      <c r="CK133" s="1"/>
      <c r="CL133" s="1"/>
      <c r="CM133" s="1"/>
      <c r="CN133" s="1"/>
      <c r="CO133" s="1"/>
      <c r="CP133" s="1"/>
      <c r="CQ133" s="1"/>
      <c r="CR133" s="1"/>
      <c r="CS133" s="1"/>
      <c r="CT133" s="1"/>
      <c r="CU133" s="1"/>
      <c r="CV133" s="1"/>
      <c r="CW133" s="1"/>
      <c r="CX133" s="1"/>
      <c r="CY133" s="1"/>
      <c r="CZ133" s="1"/>
      <c r="DA133" s="1"/>
      <c r="DB133" s="1"/>
      <c r="DC133" s="1"/>
      <c r="DD133" s="1"/>
    </row>
    <row r="134" spans="1:108" customFormat="1" ht="20.25" hidden="1" customHeight="1" x14ac:dyDescent="0.25">
      <c r="A134" s="25">
        <v>128</v>
      </c>
      <c r="B134" s="42">
        <v>309</v>
      </c>
      <c r="C134" s="64" t="s">
        <v>168</v>
      </c>
      <c r="D134" s="65"/>
      <c r="E134" s="65"/>
      <c r="F134" s="7" t="s">
        <v>421</v>
      </c>
      <c r="G134" s="7" t="s">
        <v>421</v>
      </c>
      <c r="H134" s="7" t="s">
        <v>421</v>
      </c>
      <c r="I134" s="7" t="s">
        <v>421</v>
      </c>
      <c r="J134" s="7" t="s">
        <v>421</v>
      </c>
      <c r="K134" s="7" t="s">
        <v>421</v>
      </c>
      <c r="L134" s="7" t="s">
        <v>421</v>
      </c>
      <c r="M134" s="7" t="s">
        <v>421</v>
      </c>
      <c r="N134" s="7" t="s">
        <v>421</v>
      </c>
      <c r="O134" s="7" t="s">
        <v>421</v>
      </c>
      <c r="P134" s="7" t="s">
        <v>421</v>
      </c>
      <c r="Q134" s="7" t="s">
        <v>421</v>
      </c>
      <c r="R134" s="7" t="s">
        <v>421</v>
      </c>
      <c r="S134" s="7" t="s">
        <v>421</v>
      </c>
      <c r="T134" s="19">
        <f t="shared" si="82"/>
        <v>0</v>
      </c>
      <c r="U134" s="7" t="s">
        <v>421</v>
      </c>
      <c r="V134" s="7" t="s">
        <v>421</v>
      </c>
      <c r="W134" s="7" t="s">
        <v>421</v>
      </c>
      <c r="X134" s="7" t="s">
        <v>421</v>
      </c>
      <c r="Y134" s="7" t="s">
        <v>421</v>
      </c>
      <c r="Z134" s="7" t="s">
        <v>421</v>
      </c>
      <c r="AA134" s="7" t="s">
        <v>421</v>
      </c>
      <c r="AB134" s="7" t="s">
        <v>421</v>
      </c>
      <c r="AC134" s="7" t="s">
        <v>421</v>
      </c>
      <c r="AD134" s="7" t="s">
        <v>421</v>
      </c>
      <c r="AE134" s="7" t="s">
        <v>421</v>
      </c>
      <c r="AF134" s="7" t="s">
        <v>421</v>
      </c>
      <c r="AG134" s="7" t="s">
        <v>421</v>
      </c>
      <c r="AH134" s="7" t="s">
        <v>421</v>
      </c>
      <c r="AI134" s="7" t="s">
        <v>421</v>
      </c>
      <c r="AJ134" s="7" t="s">
        <v>421</v>
      </c>
      <c r="AK134" s="7" t="s">
        <v>421</v>
      </c>
      <c r="AL134" s="7" t="s">
        <v>421</v>
      </c>
      <c r="AM134" s="7" t="s">
        <v>421</v>
      </c>
      <c r="AN134" s="7" t="s">
        <v>421</v>
      </c>
      <c r="AO134" s="7" t="s">
        <v>421</v>
      </c>
      <c r="AP134" s="7" t="s">
        <v>421</v>
      </c>
      <c r="AQ134" s="7" t="s">
        <v>421</v>
      </c>
      <c r="AR134" s="7" t="s">
        <v>421</v>
      </c>
      <c r="AS134" s="7" t="s">
        <v>421</v>
      </c>
      <c r="AT134" s="7" t="s">
        <v>421</v>
      </c>
      <c r="AU134" s="7" t="s">
        <v>421</v>
      </c>
      <c r="AV134" s="7" t="s">
        <v>421</v>
      </c>
      <c r="AW134" s="7" t="s">
        <v>421</v>
      </c>
      <c r="AX134" s="7" t="s">
        <v>421</v>
      </c>
      <c r="AY134" s="7" t="s">
        <v>421</v>
      </c>
      <c r="AZ134" s="7" t="s">
        <v>421</v>
      </c>
      <c r="BA134" s="7" t="s">
        <v>421</v>
      </c>
      <c r="BB134" s="7" t="s">
        <v>421</v>
      </c>
      <c r="BC134" s="7" t="s">
        <v>421</v>
      </c>
      <c r="BD134" s="7" t="s">
        <v>421</v>
      </c>
      <c r="BE134" s="7" t="s">
        <v>421</v>
      </c>
      <c r="BF134" s="7" t="s">
        <v>421</v>
      </c>
      <c r="BG134" s="7" t="s">
        <v>421</v>
      </c>
      <c r="BH134" s="7" t="s">
        <v>421</v>
      </c>
      <c r="BI134" s="7" t="s">
        <v>421</v>
      </c>
      <c r="BJ134" s="7" t="s">
        <v>421</v>
      </c>
      <c r="BK134" s="7" t="s">
        <v>421</v>
      </c>
      <c r="BL134" s="7" t="s">
        <v>421</v>
      </c>
      <c r="BM134" s="7" t="s">
        <v>421</v>
      </c>
      <c r="BN134" s="7" t="s">
        <v>421</v>
      </c>
      <c r="BO134" s="7" t="s">
        <v>421</v>
      </c>
      <c r="BP134" s="7" t="s">
        <v>421</v>
      </c>
      <c r="BQ134" s="7" t="s">
        <v>421</v>
      </c>
      <c r="BR134" s="7" t="s">
        <v>421</v>
      </c>
      <c r="BS134" s="7" t="s">
        <v>421</v>
      </c>
      <c r="BT134" s="7" t="s">
        <v>421</v>
      </c>
      <c r="BU134" s="7" t="s">
        <v>421</v>
      </c>
      <c r="BV134" s="7" t="s">
        <v>421</v>
      </c>
      <c r="BW134" s="7" t="s">
        <v>421</v>
      </c>
      <c r="BX134" s="7" t="s">
        <v>421</v>
      </c>
      <c r="BY134" s="7" t="s">
        <v>421</v>
      </c>
      <c r="BZ134" s="7" t="s">
        <v>421</v>
      </c>
      <c r="CA134" s="7" t="s">
        <v>421</v>
      </c>
      <c r="CB134" s="7" t="s">
        <v>421</v>
      </c>
      <c r="CC134" s="7" t="s">
        <v>421</v>
      </c>
      <c r="CD134" s="7" t="s">
        <v>421</v>
      </c>
      <c r="CE134" s="7" t="s">
        <v>421</v>
      </c>
      <c r="CF134" s="7" t="s">
        <v>421</v>
      </c>
      <c r="CG134" s="7" t="s">
        <v>421</v>
      </c>
      <c r="CH134" s="7" t="s">
        <v>421</v>
      </c>
      <c r="CI134" s="7" t="s">
        <v>421</v>
      </c>
      <c r="CJ134" s="7" t="s">
        <v>421</v>
      </c>
      <c r="CK134" s="1"/>
      <c r="CL134" s="1"/>
      <c r="CM134" s="1"/>
      <c r="CN134" s="1"/>
      <c r="CO134" s="1"/>
      <c r="CP134" s="1"/>
      <c r="CQ134" s="1"/>
      <c r="CR134" s="1"/>
      <c r="CS134" s="1"/>
      <c r="CT134" s="1"/>
      <c r="CU134" s="1"/>
      <c r="CV134" s="1"/>
      <c r="CW134" s="1"/>
      <c r="CX134" s="1"/>
      <c r="CY134" s="1"/>
      <c r="CZ134" s="1"/>
      <c r="DA134" s="1"/>
      <c r="DB134" s="1"/>
      <c r="DC134" s="1"/>
      <c r="DD134" s="1"/>
    </row>
    <row r="135" spans="1:108" customFormat="1" ht="15.75" hidden="1" customHeight="1" x14ac:dyDescent="0.25">
      <c r="A135" s="25">
        <v>129</v>
      </c>
      <c r="B135" s="54">
        <v>310</v>
      </c>
      <c r="C135" s="13" t="s">
        <v>169</v>
      </c>
      <c r="D135" s="9" t="s">
        <v>16</v>
      </c>
      <c r="E135" s="13" t="s">
        <v>170</v>
      </c>
      <c r="F135" s="9" t="s">
        <v>16</v>
      </c>
      <c r="G135" s="13" t="s">
        <v>557</v>
      </c>
      <c r="H135" s="21" t="s">
        <v>558</v>
      </c>
      <c r="I135" s="19" t="s">
        <v>435</v>
      </c>
      <c r="J135" s="12" t="s">
        <v>136</v>
      </c>
      <c r="K135" s="19"/>
      <c r="L135" s="19"/>
      <c r="M135" s="19"/>
      <c r="N135" s="28" t="s">
        <v>11</v>
      </c>
      <c r="O135" s="19"/>
      <c r="P135" s="19"/>
      <c r="Q135" s="19"/>
      <c r="R135" s="19"/>
      <c r="S135" s="28"/>
      <c r="T135" s="19">
        <f t="shared" si="82"/>
        <v>1</v>
      </c>
      <c r="U135" s="19"/>
      <c r="V135" s="19"/>
      <c r="W135" s="19"/>
      <c r="X135" s="19"/>
      <c r="Y135" s="19"/>
      <c r="Z135" s="19"/>
      <c r="AA135" s="19"/>
      <c r="AB135" s="19"/>
      <c r="AC135" s="19"/>
      <c r="AD135" s="19"/>
      <c r="AE135" s="19"/>
      <c r="AF135" s="19"/>
      <c r="AG135" s="19"/>
      <c r="AH135" s="19"/>
      <c r="AI135" s="19"/>
      <c r="AJ135" s="19" t="s">
        <v>475</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8">
        <f>COUNTIF($BD135:$CB135,2)</f>
        <v>22</v>
      </c>
      <c r="CD135" s="47">
        <f>CC135/COUNTA($BD135:$CB135)</f>
        <v>0.88</v>
      </c>
      <c r="CE135" s="28">
        <f>COUNTIF($BD135:$CB135,1)</f>
        <v>2</v>
      </c>
      <c r="CF135" s="47">
        <f>CE135/COUNTA($BD135:$CB135)</f>
        <v>0.08</v>
      </c>
      <c r="CG135" s="28">
        <f>COUNTIF($BD135:$CB135,0)</f>
        <v>1</v>
      </c>
      <c r="CH135" s="47">
        <f>CG135/COUNTA($BD135:$CB135)</f>
        <v>0.04</v>
      </c>
      <c r="CI135" s="28">
        <f>(((CC135*2)+(CE135*1)+(CG135*0)))/COUNTA($BD135:$CB135)</f>
        <v>1.84</v>
      </c>
      <c r="CJ135" s="28"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customFormat="1" ht="15.75" hidden="1" customHeight="1" x14ac:dyDescent="0.25">
      <c r="A136" s="25">
        <v>130</v>
      </c>
      <c r="B136" s="54">
        <v>310</v>
      </c>
      <c r="C136" s="13" t="s">
        <v>169</v>
      </c>
      <c r="D136" s="9" t="s">
        <v>16</v>
      </c>
      <c r="E136" s="13" t="s">
        <v>170</v>
      </c>
      <c r="F136" s="9" t="s">
        <v>16</v>
      </c>
      <c r="G136" s="13" t="s">
        <v>559</v>
      </c>
      <c r="H136" s="21" t="s">
        <v>560</v>
      </c>
      <c r="I136" s="19" t="s">
        <v>435</v>
      </c>
      <c r="J136" s="12" t="s">
        <v>136</v>
      </c>
      <c r="K136" s="19"/>
      <c r="L136" s="19"/>
      <c r="M136" s="19"/>
      <c r="N136" s="28"/>
      <c r="O136" s="19"/>
      <c r="P136" s="19"/>
      <c r="Q136" s="19"/>
      <c r="R136" s="19"/>
      <c r="S136" s="28" t="s">
        <v>11</v>
      </c>
      <c r="T136" s="19">
        <f t="shared" si="82"/>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475</v>
      </c>
      <c r="BC136" s="19" t="s">
        <v>439</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8"/>
      <c r="CD136" s="47"/>
      <c r="CE136" s="28"/>
      <c r="CF136" s="47"/>
      <c r="CG136" s="28"/>
      <c r="CH136" s="47"/>
      <c r="CI136" s="28"/>
      <c r="CJ136" s="28"/>
      <c r="CK136" s="1"/>
      <c r="CL136" s="1"/>
      <c r="CM136" s="1"/>
      <c r="CN136" s="1"/>
      <c r="CO136" s="1"/>
      <c r="CP136" s="1"/>
      <c r="CQ136" s="1"/>
      <c r="CR136" s="1"/>
      <c r="CS136" s="1"/>
      <c r="CT136" s="1"/>
      <c r="CU136" s="1"/>
      <c r="CV136" s="1"/>
      <c r="CW136" s="1"/>
      <c r="CX136" s="1"/>
      <c r="CY136" s="1"/>
      <c r="CZ136" s="1"/>
      <c r="DA136" s="1"/>
      <c r="DB136" s="1"/>
      <c r="DC136" s="1"/>
      <c r="DD136" s="1"/>
    </row>
    <row r="137" spans="1:108" customFormat="1" ht="15.75" hidden="1" customHeight="1" x14ac:dyDescent="0.25">
      <c r="A137" s="25">
        <v>131</v>
      </c>
      <c r="B137" s="42">
        <v>313</v>
      </c>
      <c r="C137" s="64" t="s">
        <v>171</v>
      </c>
      <c r="D137" s="65"/>
      <c r="E137" s="65"/>
      <c r="F137" s="7" t="s">
        <v>421</v>
      </c>
      <c r="G137" s="7" t="s">
        <v>421</v>
      </c>
      <c r="H137" s="7" t="s">
        <v>421</v>
      </c>
      <c r="I137" s="7" t="s">
        <v>421</v>
      </c>
      <c r="J137" s="7" t="s">
        <v>421</v>
      </c>
      <c r="K137" s="7" t="s">
        <v>421</v>
      </c>
      <c r="L137" s="7" t="s">
        <v>421</v>
      </c>
      <c r="M137" s="7" t="s">
        <v>421</v>
      </c>
      <c r="N137" s="7" t="s">
        <v>421</v>
      </c>
      <c r="O137" s="7" t="s">
        <v>421</v>
      </c>
      <c r="P137" s="7" t="s">
        <v>421</v>
      </c>
      <c r="Q137" s="7" t="s">
        <v>421</v>
      </c>
      <c r="R137" s="7" t="s">
        <v>421</v>
      </c>
      <c r="S137" s="7" t="s">
        <v>421</v>
      </c>
      <c r="T137" s="19">
        <f t="shared" si="82"/>
        <v>0</v>
      </c>
      <c r="U137" s="7" t="s">
        <v>421</v>
      </c>
      <c r="V137" s="7" t="s">
        <v>421</v>
      </c>
      <c r="W137" s="7" t="s">
        <v>421</v>
      </c>
      <c r="X137" s="7" t="s">
        <v>421</v>
      </c>
      <c r="Y137" s="7" t="s">
        <v>421</v>
      </c>
      <c r="Z137" s="7" t="s">
        <v>421</v>
      </c>
      <c r="AA137" s="7" t="s">
        <v>421</v>
      </c>
      <c r="AB137" s="7" t="s">
        <v>421</v>
      </c>
      <c r="AC137" s="7" t="s">
        <v>421</v>
      </c>
      <c r="AD137" s="7" t="s">
        <v>421</v>
      </c>
      <c r="AE137" s="7" t="s">
        <v>421</v>
      </c>
      <c r="AF137" s="7" t="s">
        <v>421</v>
      </c>
      <c r="AG137" s="7" t="s">
        <v>421</v>
      </c>
      <c r="AH137" s="7" t="s">
        <v>421</v>
      </c>
      <c r="AI137" s="7" t="s">
        <v>421</v>
      </c>
      <c r="AJ137" s="7" t="s">
        <v>421</v>
      </c>
      <c r="AK137" s="7" t="s">
        <v>421</v>
      </c>
      <c r="AL137" s="7" t="s">
        <v>421</v>
      </c>
      <c r="AM137" s="7" t="s">
        <v>421</v>
      </c>
      <c r="AN137" s="7" t="s">
        <v>421</v>
      </c>
      <c r="AO137" s="7" t="s">
        <v>421</v>
      </c>
      <c r="AP137" s="7" t="s">
        <v>421</v>
      </c>
      <c r="AQ137" s="7" t="s">
        <v>421</v>
      </c>
      <c r="AR137" s="7" t="s">
        <v>421</v>
      </c>
      <c r="AS137" s="7" t="s">
        <v>421</v>
      </c>
      <c r="AT137" s="7" t="s">
        <v>421</v>
      </c>
      <c r="AU137" s="7" t="s">
        <v>421</v>
      </c>
      <c r="AV137" s="7" t="s">
        <v>421</v>
      </c>
      <c r="AW137" s="7" t="s">
        <v>421</v>
      </c>
      <c r="AX137" s="7" t="s">
        <v>421</v>
      </c>
      <c r="AY137" s="7" t="s">
        <v>421</v>
      </c>
      <c r="AZ137" s="7" t="s">
        <v>421</v>
      </c>
      <c r="BA137" s="7" t="s">
        <v>421</v>
      </c>
      <c r="BB137" s="7" t="s">
        <v>421</v>
      </c>
      <c r="BC137" s="7" t="s">
        <v>421</v>
      </c>
      <c r="BD137" s="7" t="s">
        <v>421</v>
      </c>
      <c r="BE137" s="7" t="s">
        <v>421</v>
      </c>
      <c r="BF137" s="7" t="s">
        <v>421</v>
      </c>
      <c r="BG137" s="7" t="s">
        <v>421</v>
      </c>
      <c r="BH137" s="7" t="s">
        <v>421</v>
      </c>
      <c r="BI137" s="7" t="s">
        <v>421</v>
      </c>
      <c r="BJ137" s="7" t="s">
        <v>421</v>
      </c>
      <c r="BK137" s="7" t="s">
        <v>421</v>
      </c>
      <c r="BL137" s="7" t="s">
        <v>421</v>
      </c>
      <c r="BM137" s="7" t="s">
        <v>421</v>
      </c>
      <c r="BN137" s="7" t="s">
        <v>421</v>
      </c>
      <c r="BO137" s="7" t="s">
        <v>421</v>
      </c>
      <c r="BP137" s="7" t="s">
        <v>421</v>
      </c>
      <c r="BQ137" s="7" t="s">
        <v>421</v>
      </c>
      <c r="BR137" s="7" t="s">
        <v>421</v>
      </c>
      <c r="BS137" s="7" t="s">
        <v>421</v>
      </c>
      <c r="BT137" s="7" t="s">
        <v>421</v>
      </c>
      <c r="BU137" s="7" t="s">
        <v>421</v>
      </c>
      <c r="BV137" s="7" t="s">
        <v>421</v>
      </c>
      <c r="BW137" s="7" t="s">
        <v>421</v>
      </c>
      <c r="BX137" s="7" t="s">
        <v>421</v>
      </c>
      <c r="BY137" s="7" t="s">
        <v>421</v>
      </c>
      <c r="BZ137" s="7" t="s">
        <v>421</v>
      </c>
      <c r="CA137" s="7" t="s">
        <v>421</v>
      </c>
      <c r="CB137" s="7" t="s">
        <v>421</v>
      </c>
      <c r="CC137" s="7" t="s">
        <v>421</v>
      </c>
      <c r="CD137" s="7" t="s">
        <v>421</v>
      </c>
      <c r="CE137" s="7" t="s">
        <v>421</v>
      </c>
      <c r="CF137" s="7" t="s">
        <v>421</v>
      </c>
      <c r="CG137" s="7" t="s">
        <v>421</v>
      </c>
      <c r="CH137" s="7" t="s">
        <v>421</v>
      </c>
      <c r="CI137" s="7" t="s">
        <v>421</v>
      </c>
      <c r="CJ137" s="7" t="s">
        <v>421</v>
      </c>
      <c r="CK137" s="1"/>
      <c r="CL137" s="1"/>
      <c r="CM137" s="1"/>
      <c r="CN137" s="1"/>
      <c r="CO137" s="1"/>
      <c r="CP137" s="1"/>
      <c r="CQ137" s="1"/>
      <c r="CR137" s="1"/>
      <c r="CS137" s="1"/>
      <c r="CT137" s="1"/>
      <c r="CU137" s="1"/>
      <c r="CV137" s="1"/>
      <c r="CW137" s="1"/>
      <c r="CX137" s="1"/>
      <c r="CY137" s="1"/>
      <c r="CZ137" s="1"/>
      <c r="DA137" s="1"/>
      <c r="DB137" s="1"/>
      <c r="DC137" s="1"/>
      <c r="DD137" s="1"/>
    </row>
    <row r="138" spans="1:108" customFormat="1" ht="15.75" hidden="1" customHeight="1" x14ac:dyDescent="0.25">
      <c r="A138" s="25">
        <v>132</v>
      </c>
      <c r="B138" s="14">
        <v>314</v>
      </c>
      <c r="C138" s="13" t="s">
        <v>172</v>
      </c>
      <c r="D138" s="9" t="s">
        <v>7</v>
      </c>
      <c r="E138" s="13" t="s">
        <v>173</v>
      </c>
      <c r="F138" s="9" t="s">
        <v>16</v>
      </c>
      <c r="G138" s="13" t="s">
        <v>173</v>
      </c>
      <c r="H138" s="21" t="s">
        <v>561</v>
      </c>
      <c r="I138" s="19" t="s">
        <v>435</v>
      </c>
      <c r="J138" s="12" t="s">
        <v>136</v>
      </c>
      <c r="K138" s="19"/>
      <c r="L138" s="28"/>
      <c r="M138" s="28" t="s">
        <v>11</v>
      </c>
      <c r="N138" s="19"/>
      <c r="O138" s="19"/>
      <c r="P138" s="28"/>
      <c r="Q138" s="19"/>
      <c r="R138" s="19"/>
      <c r="S138" s="19"/>
      <c r="T138" s="19">
        <f t="shared" si="82"/>
        <v>1</v>
      </c>
      <c r="U138" s="19"/>
      <c r="V138" s="19"/>
      <c r="W138" s="19"/>
      <c r="X138" s="19"/>
      <c r="Y138" s="19"/>
      <c r="Z138" s="19"/>
      <c r="AA138" s="19"/>
      <c r="AB138" s="19"/>
      <c r="AC138" s="19"/>
      <c r="AD138" s="19" t="s">
        <v>438</v>
      </c>
      <c r="AE138" s="19" t="s">
        <v>439</v>
      </c>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8">
        <f>COUNTIF($BD138:$CB138,2)</f>
        <v>19</v>
      </c>
      <c r="CD138" s="47">
        <f>CC138/COUNTA($BD138:$CB138)</f>
        <v>0.76</v>
      </c>
      <c r="CE138" s="28">
        <f>COUNTIF($BD138:$CB138,1)</f>
        <v>6</v>
      </c>
      <c r="CF138" s="47">
        <f>CE138/COUNTA($BD138:$CB138)</f>
        <v>0.24</v>
      </c>
      <c r="CG138" s="28">
        <f>COUNTIF($BD138:$CB138,0)</f>
        <v>0</v>
      </c>
      <c r="CH138" s="47">
        <f>CG138/COUNTA($BD138:$CB138)</f>
        <v>0</v>
      </c>
      <c r="CI138" s="28">
        <f>(((CC138*2)+(CE138*1)+(CG138*0)))/COUNTA($BD138:$CB138)</f>
        <v>1.76</v>
      </c>
      <c r="CJ138" s="28"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customFormat="1" ht="15.75" hidden="1" customHeight="1" x14ac:dyDescent="0.25">
      <c r="A139" s="25">
        <v>133</v>
      </c>
      <c r="B139" s="42">
        <v>318</v>
      </c>
      <c r="C139" s="64" t="s">
        <v>174</v>
      </c>
      <c r="D139" s="65"/>
      <c r="E139" s="65"/>
      <c r="F139" s="7" t="s">
        <v>421</v>
      </c>
      <c r="G139" s="7" t="s">
        <v>421</v>
      </c>
      <c r="H139" s="7" t="s">
        <v>421</v>
      </c>
      <c r="I139" s="7" t="s">
        <v>421</v>
      </c>
      <c r="J139" s="7" t="s">
        <v>421</v>
      </c>
      <c r="K139" s="7" t="s">
        <v>421</v>
      </c>
      <c r="L139" s="7" t="s">
        <v>421</v>
      </c>
      <c r="M139" s="7" t="s">
        <v>421</v>
      </c>
      <c r="N139" s="7" t="s">
        <v>421</v>
      </c>
      <c r="O139" s="7" t="s">
        <v>421</v>
      </c>
      <c r="P139" s="7" t="s">
        <v>421</v>
      </c>
      <c r="Q139" s="7" t="s">
        <v>421</v>
      </c>
      <c r="R139" s="7" t="s">
        <v>421</v>
      </c>
      <c r="S139" s="7" t="s">
        <v>421</v>
      </c>
      <c r="T139" s="19">
        <f t="shared" si="82"/>
        <v>0</v>
      </c>
      <c r="U139" s="7" t="s">
        <v>421</v>
      </c>
      <c r="V139" s="7" t="s">
        <v>421</v>
      </c>
      <c r="W139" s="7" t="s">
        <v>421</v>
      </c>
      <c r="X139" s="7" t="s">
        <v>421</v>
      </c>
      <c r="Y139" s="7" t="s">
        <v>421</v>
      </c>
      <c r="Z139" s="7" t="s">
        <v>421</v>
      </c>
      <c r="AA139" s="7" t="s">
        <v>421</v>
      </c>
      <c r="AB139" s="7" t="s">
        <v>421</v>
      </c>
      <c r="AC139" s="7" t="s">
        <v>421</v>
      </c>
      <c r="AD139" s="7" t="s">
        <v>421</v>
      </c>
      <c r="AE139" s="7" t="s">
        <v>421</v>
      </c>
      <c r="AF139" s="7" t="s">
        <v>421</v>
      </c>
      <c r="AG139" s="7" t="s">
        <v>421</v>
      </c>
      <c r="AH139" s="7" t="s">
        <v>421</v>
      </c>
      <c r="AI139" s="7" t="s">
        <v>421</v>
      </c>
      <c r="AJ139" s="7" t="s">
        <v>421</v>
      </c>
      <c r="AK139" s="7" t="s">
        <v>421</v>
      </c>
      <c r="AL139" s="7" t="s">
        <v>421</v>
      </c>
      <c r="AM139" s="7" t="s">
        <v>421</v>
      </c>
      <c r="AN139" s="7" t="s">
        <v>421</v>
      </c>
      <c r="AO139" s="7" t="s">
        <v>421</v>
      </c>
      <c r="AP139" s="7" t="s">
        <v>421</v>
      </c>
      <c r="AQ139" s="7" t="s">
        <v>421</v>
      </c>
      <c r="AR139" s="7" t="s">
        <v>421</v>
      </c>
      <c r="AS139" s="7" t="s">
        <v>421</v>
      </c>
      <c r="AT139" s="7" t="s">
        <v>421</v>
      </c>
      <c r="AU139" s="7" t="s">
        <v>421</v>
      </c>
      <c r="AV139" s="7" t="s">
        <v>421</v>
      </c>
      <c r="AW139" s="7" t="s">
        <v>421</v>
      </c>
      <c r="AX139" s="7" t="s">
        <v>421</v>
      </c>
      <c r="AY139" s="7" t="s">
        <v>421</v>
      </c>
      <c r="AZ139" s="7" t="s">
        <v>421</v>
      </c>
      <c r="BA139" s="7" t="s">
        <v>421</v>
      </c>
      <c r="BB139" s="7" t="s">
        <v>421</v>
      </c>
      <c r="BC139" s="7" t="s">
        <v>421</v>
      </c>
      <c r="BD139" s="7" t="s">
        <v>421</v>
      </c>
      <c r="BE139" s="7" t="s">
        <v>421</v>
      </c>
      <c r="BF139" s="7" t="s">
        <v>421</v>
      </c>
      <c r="BG139" s="7" t="s">
        <v>421</v>
      </c>
      <c r="BH139" s="7" t="s">
        <v>421</v>
      </c>
      <c r="BI139" s="7" t="s">
        <v>421</v>
      </c>
      <c r="BJ139" s="7" t="s">
        <v>421</v>
      </c>
      <c r="BK139" s="7" t="s">
        <v>421</v>
      </c>
      <c r="BL139" s="7" t="s">
        <v>421</v>
      </c>
      <c r="BM139" s="7" t="s">
        <v>421</v>
      </c>
      <c r="BN139" s="7" t="s">
        <v>421</v>
      </c>
      <c r="BO139" s="7" t="s">
        <v>421</v>
      </c>
      <c r="BP139" s="7" t="s">
        <v>421</v>
      </c>
      <c r="BQ139" s="7" t="s">
        <v>421</v>
      </c>
      <c r="BR139" s="7" t="s">
        <v>421</v>
      </c>
      <c r="BS139" s="7" t="s">
        <v>421</v>
      </c>
      <c r="BT139" s="7" t="s">
        <v>421</v>
      </c>
      <c r="BU139" s="7" t="s">
        <v>421</v>
      </c>
      <c r="BV139" s="7" t="s">
        <v>421</v>
      </c>
      <c r="BW139" s="7" t="s">
        <v>421</v>
      </c>
      <c r="BX139" s="7" t="s">
        <v>421</v>
      </c>
      <c r="BY139" s="7" t="s">
        <v>421</v>
      </c>
      <c r="BZ139" s="7" t="s">
        <v>421</v>
      </c>
      <c r="CA139" s="7" t="s">
        <v>421</v>
      </c>
      <c r="CB139" s="7" t="s">
        <v>421</v>
      </c>
      <c r="CC139" s="7" t="s">
        <v>421</v>
      </c>
      <c r="CD139" s="7" t="s">
        <v>421</v>
      </c>
      <c r="CE139" s="7" t="s">
        <v>421</v>
      </c>
      <c r="CF139" s="7" t="s">
        <v>421</v>
      </c>
      <c r="CG139" s="7" t="s">
        <v>421</v>
      </c>
      <c r="CH139" s="7" t="s">
        <v>421</v>
      </c>
      <c r="CI139" s="7" t="s">
        <v>421</v>
      </c>
      <c r="CJ139" s="7" t="s">
        <v>421</v>
      </c>
      <c r="CK139" s="1"/>
      <c r="CL139" s="1"/>
      <c r="CM139" s="1"/>
      <c r="CN139" s="1"/>
      <c r="CO139" s="1"/>
      <c r="CP139" s="1"/>
      <c r="CQ139" s="1"/>
      <c r="CR139" s="1"/>
      <c r="CS139" s="1"/>
      <c r="CT139" s="1"/>
      <c r="CU139" s="1"/>
      <c r="CV139" s="1"/>
      <c r="CW139" s="1"/>
      <c r="CX139" s="1"/>
      <c r="CY139" s="1"/>
      <c r="CZ139" s="1"/>
      <c r="DA139" s="1"/>
      <c r="DB139" s="1"/>
      <c r="DC139" s="1"/>
      <c r="DD139" s="1"/>
    </row>
    <row r="140" spans="1:108" customFormat="1" ht="15.75" hidden="1" customHeight="1" x14ac:dyDescent="0.25">
      <c r="A140" s="25">
        <v>134</v>
      </c>
      <c r="B140" s="67">
        <v>319</v>
      </c>
      <c r="C140" s="13" t="s">
        <v>562</v>
      </c>
      <c r="D140" s="9" t="s">
        <v>7</v>
      </c>
      <c r="E140" s="13" t="s">
        <v>563</v>
      </c>
      <c r="F140" s="9" t="s">
        <v>16</v>
      </c>
      <c r="G140" s="13" t="s">
        <v>563</v>
      </c>
      <c r="H140" s="21" t="s">
        <v>564</v>
      </c>
      <c r="I140" s="19" t="s">
        <v>435</v>
      </c>
      <c r="J140" s="12" t="s">
        <v>136</v>
      </c>
      <c r="K140" s="19"/>
      <c r="L140" s="19"/>
      <c r="M140" s="19"/>
      <c r="N140" s="19"/>
      <c r="O140" s="28"/>
      <c r="P140" s="28" t="s">
        <v>11</v>
      </c>
      <c r="Q140" s="28"/>
      <c r="R140" s="19"/>
      <c r="S140" s="19"/>
      <c r="T140" s="19">
        <f t="shared" si="82"/>
        <v>1</v>
      </c>
      <c r="U140" s="19"/>
      <c r="V140" s="19"/>
      <c r="W140" s="19"/>
      <c r="X140" s="19"/>
      <c r="Y140" s="19"/>
      <c r="Z140" s="19"/>
      <c r="AA140" s="19"/>
      <c r="AB140" s="19"/>
      <c r="AC140" s="19"/>
      <c r="AD140" s="19"/>
      <c r="AE140" s="19"/>
      <c r="AF140" s="19"/>
      <c r="AG140" s="19"/>
      <c r="AH140" s="19"/>
      <c r="AI140" s="19"/>
      <c r="AJ140" s="19"/>
      <c r="AK140" s="19" t="s">
        <v>438</v>
      </c>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8">
        <f>COUNTIF($BD140:$CB140,2)</f>
        <v>0</v>
      </c>
      <c r="CD140" s="47" t="e">
        <f>CC140/COUNTA($BD140:$CB140)</f>
        <v>#DIV/0!</v>
      </c>
      <c r="CE140" s="28">
        <f>COUNTIF($BD140:$CB140,1)</f>
        <v>0</v>
      </c>
      <c r="CF140" s="47" t="e">
        <f>CE140/COUNTA($BD140:$CB140)</f>
        <v>#DIV/0!</v>
      </c>
      <c r="CG140" s="28">
        <f>COUNTIF($BD140:$CB140,0)</f>
        <v>0</v>
      </c>
      <c r="CH140" s="47" t="e">
        <f>CG140/COUNTA($BD140:$CB140)</f>
        <v>#DIV/0!</v>
      </c>
      <c r="CI140" s="28" t="e">
        <f>(((CC140*2)+(CE140*1)+(CG140*0)))/COUNTA($BD140:$CB140)</f>
        <v>#DIV/0!</v>
      </c>
      <c r="CJ140" s="28"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customFormat="1" ht="15.75" hidden="1" customHeight="1" x14ac:dyDescent="0.25">
      <c r="A141" s="25">
        <v>135</v>
      </c>
      <c r="B141" s="67">
        <v>319</v>
      </c>
      <c r="C141" s="13" t="s">
        <v>562</v>
      </c>
      <c r="D141" s="9" t="s">
        <v>7</v>
      </c>
      <c r="E141" s="13" t="s">
        <v>563</v>
      </c>
      <c r="F141" s="9" t="s">
        <v>16</v>
      </c>
      <c r="G141" s="13" t="s">
        <v>563</v>
      </c>
      <c r="H141" s="21" t="s">
        <v>565</v>
      </c>
      <c r="I141" s="19" t="s">
        <v>435</v>
      </c>
      <c r="J141" s="12"/>
      <c r="K141" s="19"/>
      <c r="L141" s="19"/>
      <c r="M141" s="19"/>
      <c r="N141" s="19"/>
      <c r="O141" s="28" t="s">
        <v>11</v>
      </c>
      <c r="P141" s="28"/>
      <c r="Q141" s="28"/>
      <c r="R141" s="19"/>
      <c r="S141" s="19"/>
      <c r="T141" s="19">
        <f t="shared" si="82"/>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8"/>
      <c r="CD141" s="47"/>
      <c r="CE141" s="28"/>
      <c r="CF141" s="47"/>
      <c r="CG141" s="28"/>
      <c r="CH141" s="47"/>
      <c r="CI141" s="28"/>
      <c r="CJ141" s="28"/>
      <c r="CK141" s="1"/>
      <c r="CL141" s="1"/>
      <c r="CM141" s="1"/>
      <c r="CN141" s="1"/>
      <c r="CO141" s="1"/>
      <c r="CP141" s="1"/>
      <c r="CQ141" s="1"/>
      <c r="CR141" s="1"/>
      <c r="CS141" s="1"/>
      <c r="CT141" s="1"/>
      <c r="CU141" s="1"/>
      <c r="CV141" s="1"/>
      <c r="CW141" s="1"/>
      <c r="CX141" s="1"/>
      <c r="CY141" s="1"/>
      <c r="CZ141" s="1"/>
      <c r="DA141" s="1"/>
      <c r="DB141" s="1"/>
      <c r="DC141" s="1"/>
      <c r="DD141" s="1"/>
    </row>
    <row r="142" spans="1:108" customFormat="1" ht="15.75" hidden="1" customHeight="1" x14ac:dyDescent="0.25">
      <c r="A142" s="25">
        <v>136</v>
      </c>
      <c r="B142" s="67">
        <v>319</v>
      </c>
      <c r="C142" s="13" t="s">
        <v>562</v>
      </c>
      <c r="D142" s="9" t="s">
        <v>7</v>
      </c>
      <c r="E142" s="13" t="s">
        <v>563</v>
      </c>
      <c r="F142" s="9" t="s">
        <v>16</v>
      </c>
      <c r="G142" s="13" t="s">
        <v>563</v>
      </c>
      <c r="H142" s="21" t="s">
        <v>566</v>
      </c>
      <c r="I142" s="19" t="s">
        <v>435</v>
      </c>
      <c r="J142" s="12" t="s">
        <v>136</v>
      </c>
      <c r="K142" s="19"/>
      <c r="L142" s="19"/>
      <c r="M142" s="19"/>
      <c r="N142" s="19"/>
      <c r="O142" s="28"/>
      <c r="P142" s="19"/>
      <c r="Q142" s="28" t="s">
        <v>11</v>
      </c>
      <c r="R142" s="19"/>
      <c r="S142" s="19"/>
      <c r="T142" s="19">
        <f t="shared" si="82"/>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475</v>
      </c>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8"/>
      <c r="CD142" s="47"/>
      <c r="CE142" s="28"/>
      <c r="CF142" s="47"/>
      <c r="CG142" s="28"/>
      <c r="CH142" s="47"/>
      <c r="CI142" s="28"/>
      <c r="CJ142" s="28"/>
      <c r="CK142" s="1"/>
      <c r="CL142" s="1"/>
      <c r="CM142" s="1"/>
      <c r="CN142" s="1"/>
      <c r="CO142" s="1"/>
      <c r="CP142" s="1"/>
      <c r="CQ142" s="1"/>
      <c r="CR142" s="1"/>
      <c r="CS142" s="1"/>
      <c r="CT142" s="1"/>
      <c r="CU142" s="1"/>
      <c r="CV142" s="1"/>
      <c r="CW142" s="1"/>
      <c r="CX142" s="1"/>
      <c r="CY142" s="1"/>
      <c r="CZ142" s="1"/>
      <c r="DA142" s="1"/>
      <c r="DB142" s="1"/>
      <c r="DC142" s="1"/>
      <c r="DD142" s="1"/>
    </row>
    <row r="143" spans="1:108" ht="15.75" hidden="1" customHeight="1" x14ac:dyDescent="0.25">
      <c r="A143" s="95">
        <v>137</v>
      </c>
      <c r="B143" s="105">
        <v>326</v>
      </c>
      <c r="C143" s="124" t="s">
        <v>175</v>
      </c>
      <c r="D143" s="125"/>
      <c r="E143" s="125"/>
      <c r="F143" s="106" t="s">
        <v>421</v>
      </c>
      <c r="G143" s="106" t="s">
        <v>421</v>
      </c>
      <c r="H143" s="106" t="s">
        <v>421</v>
      </c>
      <c r="I143" s="106" t="s">
        <v>421</v>
      </c>
      <c r="J143" s="106" t="s">
        <v>421</v>
      </c>
      <c r="K143" s="106" t="s">
        <v>421</v>
      </c>
      <c r="L143" s="7" t="s">
        <v>421</v>
      </c>
      <c r="M143" s="7" t="s">
        <v>421</v>
      </c>
      <c r="N143" s="7" t="s">
        <v>421</v>
      </c>
      <c r="O143" s="7" t="s">
        <v>421</v>
      </c>
      <c r="P143" s="7" t="s">
        <v>421</v>
      </c>
      <c r="Q143" s="7" t="s">
        <v>421</v>
      </c>
      <c r="R143" s="7" t="s">
        <v>421</v>
      </c>
      <c r="S143" s="7" t="s">
        <v>421</v>
      </c>
      <c r="T143" s="19">
        <f t="shared" ref="T143:T207" si="123">COUNTIF(K143:S143,"x")</f>
        <v>0</v>
      </c>
      <c r="U143" s="106" t="s">
        <v>421</v>
      </c>
      <c r="V143" s="106" t="s">
        <v>421</v>
      </c>
      <c r="W143" s="106" t="s">
        <v>421</v>
      </c>
      <c r="X143" s="106" t="s">
        <v>421</v>
      </c>
      <c r="Y143" s="7" t="s">
        <v>421</v>
      </c>
      <c r="Z143" s="7" t="s">
        <v>421</v>
      </c>
      <c r="AA143" s="7" t="s">
        <v>421</v>
      </c>
      <c r="AB143" s="7" t="s">
        <v>421</v>
      </c>
      <c r="AC143" s="7" t="s">
        <v>421</v>
      </c>
      <c r="AD143" s="7" t="s">
        <v>421</v>
      </c>
      <c r="AE143" s="7" t="s">
        <v>421</v>
      </c>
      <c r="AF143" s="7" t="s">
        <v>421</v>
      </c>
      <c r="AG143" s="7" t="s">
        <v>421</v>
      </c>
      <c r="AH143" s="7" t="s">
        <v>421</v>
      </c>
      <c r="AI143" s="7" t="s">
        <v>421</v>
      </c>
      <c r="AJ143" s="7" t="s">
        <v>421</v>
      </c>
      <c r="AK143" s="7" t="s">
        <v>421</v>
      </c>
      <c r="AL143" s="7" t="s">
        <v>421</v>
      </c>
      <c r="AM143" s="7" t="s">
        <v>421</v>
      </c>
      <c r="AN143" s="7" t="s">
        <v>421</v>
      </c>
      <c r="AO143" s="7" t="s">
        <v>421</v>
      </c>
      <c r="AP143" s="7" t="s">
        <v>421</v>
      </c>
      <c r="AQ143" s="7" t="s">
        <v>421</v>
      </c>
      <c r="AR143" s="7" t="s">
        <v>421</v>
      </c>
      <c r="AS143" s="7" t="s">
        <v>421</v>
      </c>
      <c r="AT143" s="7" t="s">
        <v>421</v>
      </c>
      <c r="AU143" s="7" t="s">
        <v>421</v>
      </c>
      <c r="AV143" s="7" t="s">
        <v>421</v>
      </c>
      <c r="AW143" s="7" t="s">
        <v>421</v>
      </c>
      <c r="AX143" s="7" t="s">
        <v>421</v>
      </c>
      <c r="AY143" s="7" t="s">
        <v>421</v>
      </c>
      <c r="AZ143" s="7" t="s">
        <v>421</v>
      </c>
      <c r="BA143" s="7" t="s">
        <v>421</v>
      </c>
      <c r="BB143" s="7" t="s">
        <v>421</v>
      </c>
      <c r="BC143" s="7" t="s">
        <v>421</v>
      </c>
      <c r="BD143" s="7" t="s">
        <v>421</v>
      </c>
      <c r="BE143" s="7" t="s">
        <v>421</v>
      </c>
      <c r="BF143" s="7" t="s">
        <v>421</v>
      </c>
      <c r="BG143" s="7" t="s">
        <v>421</v>
      </c>
      <c r="BH143" s="7" t="s">
        <v>421</v>
      </c>
      <c r="BI143" s="7" t="s">
        <v>421</v>
      </c>
      <c r="BJ143" s="7" t="s">
        <v>421</v>
      </c>
      <c r="BK143" s="7" t="s">
        <v>421</v>
      </c>
      <c r="BL143" s="7" t="s">
        <v>421</v>
      </c>
      <c r="BM143" s="7" t="s">
        <v>421</v>
      </c>
      <c r="BN143" s="7" t="s">
        <v>421</v>
      </c>
      <c r="BO143" s="7" t="s">
        <v>421</v>
      </c>
      <c r="BP143" s="7" t="s">
        <v>421</v>
      </c>
      <c r="BQ143" s="7" t="s">
        <v>421</v>
      </c>
      <c r="BR143" s="7" t="s">
        <v>421</v>
      </c>
      <c r="BS143" s="7" t="s">
        <v>421</v>
      </c>
      <c r="BT143" s="7" t="s">
        <v>421</v>
      </c>
      <c r="BU143" s="7" t="s">
        <v>421</v>
      </c>
      <c r="BV143" s="7" t="s">
        <v>421</v>
      </c>
      <c r="BW143" s="7" t="s">
        <v>421</v>
      </c>
      <c r="BX143" s="7" t="s">
        <v>421</v>
      </c>
      <c r="BY143" s="7" t="s">
        <v>421</v>
      </c>
      <c r="BZ143" s="7" t="s">
        <v>421</v>
      </c>
      <c r="CA143" s="7" t="s">
        <v>421</v>
      </c>
      <c r="CB143" s="7" t="s">
        <v>421</v>
      </c>
      <c r="CC143" s="7" t="s">
        <v>421</v>
      </c>
      <c r="CD143" s="7" t="s">
        <v>421</v>
      </c>
      <c r="CE143" s="7" t="s">
        <v>421</v>
      </c>
      <c r="CF143" s="7" t="s">
        <v>421</v>
      </c>
      <c r="CG143" s="7" t="s">
        <v>421</v>
      </c>
      <c r="CH143" s="7" t="s">
        <v>421</v>
      </c>
      <c r="CI143" s="7" t="s">
        <v>421</v>
      </c>
      <c r="CJ143" s="7" t="s">
        <v>421</v>
      </c>
      <c r="CK143" s="99"/>
      <c r="CL143" s="99"/>
      <c r="CM143" s="99"/>
      <c r="CN143" s="99"/>
      <c r="CO143" s="99"/>
      <c r="CP143" s="99"/>
      <c r="CQ143" s="99"/>
      <c r="CR143" s="99"/>
      <c r="CS143" s="99"/>
      <c r="CT143" s="99"/>
      <c r="CU143" s="99"/>
      <c r="CV143" s="99"/>
      <c r="CW143" s="99"/>
      <c r="CX143" s="99"/>
      <c r="CY143" s="99"/>
      <c r="CZ143" s="99"/>
      <c r="DA143" s="99"/>
      <c r="DB143" s="99"/>
      <c r="DC143" s="99"/>
      <c r="DD143" s="99"/>
    </row>
    <row r="144" spans="1:108" ht="93" hidden="1" customHeight="1" x14ac:dyDescent="0.25">
      <c r="A144" s="95">
        <v>138</v>
      </c>
      <c r="B144" s="126">
        <v>327</v>
      </c>
      <c r="C144" s="108" t="s">
        <v>567</v>
      </c>
      <c r="D144" s="109" t="s">
        <v>7</v>
      </c>
      <c r="E144" s="112" t="s">
        <v>568</v>
      </c>
      <c r="F144" s="109" t="s">
        <v>16</v>
      </c>
      <c r="G144" s="120" t="s">
        <v>569</v>
      </c>
      <c r="H144" s="120" t="s">
        <v>570</v>
      </c>
      <c r="I144" s="95" t="s">
        <v>435</v>
      </c>
      <c r="J144" s="114" t="s">
        <v>136</v>
      </c>
      <c r="K144" s="95" t="s">
        <v>11</v>
      </c>
      <c r="L144" s="19"/>
      <c r="M144" s="19"/>
      <c r="N144" s="19"/>
      <c r="O144" s="19"/>
      <c r="P144" s="19"/>
      <c r="Q144" s="19"/>
      <c r="R144" s="19"/>
      <c r="S144" s="19"/>
      <c r="T144" s="19">
        <f t="shared" si="123"/>
        <v>1</v>
      </c>
      <c r="U144" s="95"/>
      <c r="V144" s="95" t="s">
        <v>475</v>
      </c>
      <c r="W144" s="95" t="s">
        <v>475</v>
      </c>
      <c r="X144" s="95" t="s">
        <v>439</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8">
        <f t="shared" ref="CC144:CC145" si="124">COUNTIF($BD144:$CB144,2)</f>
        <v>20</v>
      </c>
      <c r="CD144" s="47">
        <f t="shared" ref="CD144:CD145" si="125">CC144/COUNTA($BD144:$CB144)</f>
        <v>0.8</v>
      </c>
      <c r="CE144" s="28">
        <f t="shared" ref="CE144:CE145" si="126">COUNTIF($BD144:$CB144,1)</f>
        <v>3</v>
      </c>
      <c r="CF144" s="47">
        <f t="shared" ref="CF144:CF145" si="127">CE144/COUNTA($BD144:$CB144)</f>
        <v>0.12</v>
      </c>
      <c r="CG144" s="28">
        <f t="shared" ref="CG144:CG145" si="128">COUNTIF($BD144:$CB144,0)</f>
        <v>2</v>
      </c>
      <c r="CH144" s="47">
        <f t="shared" ref="CH144:CH145" si="129">CG144/COUNTA($BD144:$CB144)</f>
        <v>0.08</v>
      </c>
      <c r="CI144" s="28">
        <f t="shared" ref="CI144:CI145" si="130">(((CC144*2)+(CE144*1)+(CG144*0)))/COUNTA($BD144:$CB144)</f>
        <v>1.72</v>
      </c>
      <c r="CJ144" s="28" t="str">
        <f t="shared" ref="CJ144:CJ145" si="131">IF(CI144&gt;=1.6,"Đạt mục tiêu",IF(CI144&gt;=1,"Cần cố gắng","Chưa đạt"))</f>
        <v>Đạt mục tiêu</v>
      </c>
      <c r="CK144" s="99"/>
      <c r="CL144" s="99"/>
      <c r="CM144" s="99"/>
      <c r="CN144" s="99"/>
      <c r="CO144" s="99"/>
      <c r="CP144" s="99"/>
      <c r="CQ144" s="99"/>
      <c r="CR144" s="99"/>
      <c r="CS144" s="99"/>
      <c r="CT144" s="99"/>
      <c r="CU144" s="99"/>
      <c r="CV144" s="99"/>
      <c r="CW144" s="99"/>
      <c r="CX144" s="99"/>
      <c r="CY144" s="99"/>
      <c r="CZ144" s="99"/>
      <c r="DA144" s="99"/>
      <c r="DB144" s="99"/>
      <c r="DC144" s="99"/>
      <c r="DD144" s="99"/>
    </row>
    <row r="145" spans="1:108" customFormat="1" ht="36" hidden="1" customHeight="1" x14ac:dyDescent="0.25">
      <c r="A145" s="25">
        <v>139</v>
      </c>
      <c r="B145" s="14">
        <v>332</v>
      </c>
      <c r="C145" s="13" t="s">
        <v>176</v>
      </c>
      <c r="D145" s="9" t="s">
        <v>16</v>
      </c>
      <c r="E145" s="13" t="s">
        <v>177</v>
      </c>
      <c r="F145" s="9" t="s">
        <v>16</v>
      </c>
      <c r="G145" s="13" t="s">
        <v>177</v>
      </c>
      <c r="H145" s="13" t="s">
        <v>571</v>
      </c>
      <c r="I145" s="19" t="s">
        <v>424</v>
      </c>
      <c r="J145" s="12" t="s">
        <v>136</v>
      </c>
      <c r="K145" s="19"/>
      <c r="L145" s="19"/>
      <c r="M145" s="19"/>
      <c r="N145" s="19" t="s">
        <v>11</v>
      </c>
      <c r="O145" s="19"/>
      <c r="P145" s="19"/>
      <c r="Q145" s="19"/>
      <c r="R145" s="19"/>
      <c r="S145" s="19"/>
      <c r="T145" s="19">
        <f t="shared" si="123"/>
        <v>1</v>
      </c>
      <c r="U145" s="19"/>
      <c r="V145" s="19"/>
      <c r="W145" s="19"/>
      <c r="X145" s="19"/>
      <c r="Y145" s="19"/>
      <c r="Z145" s="19"/>
      <c r="AA145" s="19"/>
      <c r="AB145" s="19"/>
      <c r="AC145" s="19"/>
      <c r="AD145" s="19"/>
      <c r="AE145" s="19"/>
      <c r="AF145" s="19"/>
      <c r="AG145" s="19" t="s">
        <v>439</v>
      </c>
      <c r="AH145" s="19" t="s">
        <v>439</v>
      </c>
      <c r="AI145" s="19" t="s">
        <v>439</v>
      </c>
      <c r="AJ145" s="19" t="s">
        <v>439</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8">
        <f t="shared" si="124"/>
        <v>20</v>
      </c>
      <c r="CD145" s="47">
        <f t="shared" si="125"/>
        <v>0.8</v>
      </c>
      <c r="CE145" s="28">
        <f t="shared" si="126"/>
        <v>5</v>
      </c>
      <c r="CF145" s="47">
        <f t="shared" si="127"/>
        <v>0.2</v>
      </c>
      <c r="CG145" s="28">
        <f t="shared" si="128"/>
        <v>0</v>
      </c>
      <c r="CH145" s="47">
        <f t="shared" si="129"/>
        <v>0</v>
      </c>
      <c r="CI145" s="28">
        <f t="shared" si="130"/>
        <v>1.8</v>
      </c>
      <c r="CJ145" s="28" t="str">
        <f t="shared" si="131"/>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customFormat="1" ht="37.5" hidden="1" customHeight="1" x14ac:dyDescent="0.25">
      <c r="A146" s="25">
        <v>140</v>
      </c>
      <c r="B146" s="42">
        <v>336</v>
      </c>
      <c r="C146" s="68" t="s">
        <v>178</v>
      </c>
      <c r="D146" s="69"/>
      <c r="E146" s="69"/>
      <c r="F146" s="69"/>
      <c r="G146" s="70"/>
      <c r="H146" s="7" t="s">
        <v>421</v>
      </c>
      <c r="I146" s="7" t="s">
        <v>421</v>
      </c>
      <c r="J146" s="7" t="s">
        <v>421</v>
      </c>
      <c r="K146" s="7" t="s">
        <v>421</v>
      </c>
      <c r="L146" s="7" t="s">
        <v>421</v>
      </c>
      <c r="M146" s="7" t="s">
        <v>421</v>
      </c>
      <c r="N146" s="7" t="s">
        <v>421</v>
      </c>
      <c r="O146" s="7" t="s">
        <v>421</v>
      </c>
      <c r="P146" s="7" t="s">
        <v>421</v>
      </c>
      <c r="Q146" s="7" t="s">
        <v>421</v>
      </c>
      <c r="R146" s="7" t="s">
        <v>421</v>
      </c>
      <c r="S146" s="7" t="s">
        <v>421</v>
      </c>
      <c r="T146" s="19">
        <f t="shared" si="123"/>
        <v>0</v>
      </c>
      <c r="U146" s="7" t="s">
        <v>421</v>
      </c>
      <c r="V146" s="7" t="s">
        <v>421</v>
      </c>
      <c r="W146" s="7" t="s">
        <v>421</v>
      </c>
      <c r="X146" s="7" t="s">
        <v>421</v>
      </c>
      <c r="Y146" s="7" t="s">
        <v>421</v>
      </c>
      <c r="Z146" s="7" t="s">
        <v>421</v>
      </c>
      <c r="AA146" s="7" t="s">
        <v>421</v>
      </c>
      <c r="AB146" s="7" t="s">
        <v>421</v>
      </c>
      <c r="AC146" s="7" t="s">
        <v>421</v>
      </c>
      <c r="AD146" s="7" t="s">
        <v>421</v>
      </c>
      <c r="AE146" s="7" t="s">
        <v>421</v>
      </c>
      <c r="AF146" s="7" t="s">
        <v>421</v>
      </c>
      <c r="AG146" s="7" t="s">
        <v>421</v>
      </c>
      <c r="AH146" s="7" t="s">
        <v>421</v>
      </c>
      <c r="AI146" s="7" t="s">
        <v>421</v>
      </c>
      <c r="AJ146" s="7" t="s">
        <v>421</v>
      </c>
      <c r="AK146" s="7" t="s">
        <v>421</v>
      </c>
      <c r="AL146" s="7" t="s">
        <v>421</v>
      </c>
      <c r="AM146" s="7" t="s">
        <v>421</v>
      </c>
      <c r="AN146" s="7" t="s">
        <v>421</v>
      </c>
      <c r="AO146" s="7" t="s">
        <v>421</v>
      </c>
      <c r="AP146" s="7" t="s">
        <v>421</v>
      </c>
      <c r="AQ146" s="7" t="s">
        <v>421</v>
      </c>
      <c r="AR146" s="7" t="s">
        <v>421</v>
      </c>
      <c r="AS146" s="7" t="s">
        <v>421</v>
      </c>
      <c r="AT146" s="7" t="s">
        <v>421</v>
      </c>
      <c r="AU146" s="7" t="s">
        <v>421</v>
      </c>
      <c r="AV146" s="7" t="s">
        <v>421</v>
      </c>
      <c r="AW146" s="7" t="s">
        <v>421</v>
      </c>
      <c r="AX146" s="7" t="s">
        <v>421</v>
      </c>
      <c r="AY146" s="7" t="s">
        <v>421</v>
      </c>
      <c r="AZ146" s="7" t="s">
        <v>421</v>
      </c>
      <c r="BA146" s="7" t="s">
        <v>421</v>
      </c>
      <c r="BB146" s="7" t="s">
        <v>421</v>
      </c>
      <c r="BC146" s="7" t="s">
        <v>421</v>
      </c>
      <c r="BD146" s="7" t="s">
        <v>421</v>
      </c>
      <c r="BE146" s="7" t="s">
        <v>421</v>
      </c>
      <c r="BF146" s="7" t="s">
        <v>421</v>
      </c>
      <c r="BG146" s="7" t="s">
        <v>421</v>
      </c>
      <c r="BH146" s="7" t="s">
        <v>421</v>
      </c>
      <c r="BI146" s="7" t="s">
        <v>421</v>
      </c>
      <c r="BJ146" s="7" t="s">
        <v>421</v>
      </c>
      <c r="BK146" s="7" t="s">
        <v>421</v>
      </c>
      <c r="BL146" s="7" t="s">
        <v>421</v>
      </c>
      <c r="BM146" s="7" t="s">
        <v>421</v>
      </c>
      <c r="BN146" s="7" t="s">
        <v>421</v>
      </c>
      <c r="BO146" s="7" t="s">
        <v>421</v>
      </c>
      <c r="BP146" s="7" t="s">
        <v>421</v>
      </c>
      <c r="BQ146" s="7" t="s">
        <v>421</v>
      </c>
      <c r="BR146" s="7" t="s">
        <v>421</v>
      </c>
      <c r="BS146" s="7" t="s">
        <v>421</v>
      </c>
      <c r="BT146" s="7" t="s">
        <v>421</v>
      </c>
      <c r="BU146" s="7" t="s">
        <v>421</v>
      </c>
      <c r="BV146" s="7" t="s">
        <v>421</v>
      </c>
      <c r="BW146" s="7" t="s">
        <v>421</v>
      </c>
      <c r="BX146" s="7" t="s">
        <v>421</v>
      </c>
      <c r="BY146" s="7" t="s">
        <v>421</v>
      </c>
      <c r="BZ146" s="7" t="s">
        <v>421</v>
      </c>
      <c r="CA146" s="7" t="s">
        <v>421</v>
      </c>
      <c r="CB146" s="7" t="s">
        <v>421</v>
      </c>
      <c r="CC146" s="7" t="s">
        <v>421</v>
      </c>
      <c r="CD146" s="7" t="s">
        <v>421</v>
      </c>
      <c r="CE146" s="7" t="s">
        <v>421</v>
      </c>
      <c r="CF146" s="7" t="s">
        <v>421</v>
      </c>
      <c r="CG146" s="7" t="s">
        <v>421</v>
      </c>
      <c r="CH146" s="7" t="s">
        <v>421</v>
      </c>
      <c r="CI146" s="7" t="s">
        <v>421</v>
      </c>
      <c r="CJ146" s="7" t="s">
        <v>421</v>
      </c>
      <c r="CK146" s="1"/>
      <c r="CL146" s="1"/>
      <c r="CM146" s="1"/>
      <c r="CN146" s="1"/>
      <c r="CO146" s="1"/>
      <c r="CP146" s="1"/>
      <c r="CQ146" s="1"/>
      <c r="CR146" s="1"/>
      <c r="CS146" s="1"/>
      <c r="CT146" s="1"/>
      <c r="CU146" s="1"/>
      <c r="CV146" s="1"/>
      <c r="CW146" s="1"/>
      <c r="CX146" s="1"/>
      <c r="CY146" s="1"/>
      <c r="CZ146" s="1"/>
      <c r="DA146" s="1"/>
      <c r="DB146" s="1"/>
      <c r="DC146" s="1"/>
      <c r="DD146" s="1"/>
    </row>
    <row r="147" spans="1:108" customFormat="1" ht="15.75" hidden="1" customHeight="1" x14ac:dyDescent="0.25">
      <c r="A147" s="25">
        <v>141</v>
      </c>
      <c r="B147" s="71">
        <v>337</v>
      </c>
      <c r="C147" s="13" t="s">
        <v>179</v>
      </c>
      <c r="D147" s="9" t="s">
        <v>16</v>
      </c>
      <c r="E147" s="13" t="s">
        <v>180</v>
      </c>
      <c r="F147" s="9" t="s">
        <v>16</v>
      </c>
      <c r="G147" s="21" t="s">
        <v>572</v>
      </c>
      <c r="H147" s="21" t="s">
        <v>573</v>
      </c>
      <c r="I147" s="19" t="s">
        <v>435</v>
      </c>
      <c r="J147" s="12" t="s">
        <v>136</v>
      </c>
      <c r="K147" s="19"/>
      <c r="L147" s="28" t="s">
        <v>11</v>
      </c>
      <c r="M147" s="19"/>
      <c r="N147" s="19"/>
      <c r="O147" s="19"/>
      <c r="P147" s="19"/>
      <c r="Q147" s="19"/>
      <c r="R147" s="19"/>
      <c r="S147" s="19"/>
      <c r="T147" s="19">
        <f t="shared" si="123"/>
        <v>1</v>
      </c>
      <c r="U147" s="19"/>
      <c r="V147" s="19"/>
      <c r="W147" s="19"/>
      <c r="X147" s="19"/>
      <c r="Y147" s="19"/>
      <c r="Z147" s="19" t="s">
        <v>475</v>
      </c>
      <c r="AA147" s="19" t="s">
        <v>478</v>
      </c>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8">
        <f>COUNTIF($BD147:$CB147,2)</f>
        <v>20</v>
      </c>
      <c r="CD147" s="47">
        <f>CC147/COUNTA($BD147:$CB147)</f>
        <v>0.8</v>
      </c>
      <c r="CE147" s="28">
        <f>COUNTIF($BD147:$CB147,1)</f>
        <v>4</v>
      </c>
      <c r="CF147" s="47">
        <f>CE147/COUNTA($BD147:$CB147)</f>
        <v>0.16</v>
      </c>
      <c r="CG147" s="28">
        <f>COUNTIF($BD147:$CB147,0)</f>
        <v>1</v>
      </c>
      <c r="CH147" s="47">
        <f>CG147/COUNTA($BD147:$CB147)</f>
        <v>0.04</v>
      </c>
      <c r="CI147" s="28">
        <f>(((CC147*2)+(CE147*1)+(CG147*0)))/COUNTA($BD147:$CB147)</f>
        <v>1.76</v>
      </c>
      <c r="CJ147" s="28"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ht="15.75" hidden="1" customHeight="1" x14ac:dyDescent="0.25">
      <c r="A148" s="95">
        <v>142</v>
      </c>
      <c r="B148" s="105">
        <v>346</v>
      </c>
      <c r="C148" s="124" t="s">
        <v>181</v>
      </c>
      <c r="D148" s="125"/>
      <c r="E148" s="125"/>
      <c r="F148" s="106" t="s">
        <v>421</v>
      </c>
      <c r="G148" s="106" t="s">
        <v>421</v>
      </c>
      <c r="H148" s="106" t="s">
        <v>421</v>
      </c>
      <c r="I148" s="106" t="s">
        <v>421</v>
      </c>
      <c r="J148" s="106" t="s">
        <v>421</v>
      </c>
      <c r="K148" s="106" t="s">
        <v>421</v>
      </c>
      <c r="L148" s="7" t="s">
        <v>421</v>
      </c>
      <c r="M148" s="7" t="s">
        <v>421</v>
      </c>
      <c r="N148" s="7" t="s">
        <v>421</v>
      </c>
      <c r="O148" s="7" t="s">
        <v>421</v>
      </c>
      <c r="P148" s="7" t="s">
        <v>421</v>
      </c>
      <c r="Q148" s="7" t="s">
        <v>421</v>
      </c>
      <c r="R148" s="7" t="s">
        <v>421</v>
      </c>
      <c r="S148" s="7" t="s">
        <v>421</v>
      </c>
      <c r="T148" s="19">
        <f t="shared" si="123"/>
        <v>0</v>
      </c>
      <c r="U148" s="106" t="s">
        <v>421</v>
      </c>
      <c r="V148" s="106" t="s">
        <v>421</v>
      </c>
      <c r="W148" s="106" t="s">
        <v>421</v>
      </c>
      <c r="X148" s="106" t="s">
        <v>421</v>
      </c>
      <c r="Y148" s="7" t="s">
        <v>421</v>
      </c>
      <c r="Z148" s="7" t="s">
        <v>421</v>
      </c>
      <c r="AA148" s="7" t="s">
        <v>421</v>
      </c>
      <c r="AB148" s="7" t="s">
        <v>421</v>
      </c>
      <c r="AC148" s="7" t="s">
        <v>421</v>
      </c>
      <c r="AD148" s="7" t="s">
        <v>421</v>
      </c>
      <c r="AE148" s="7" t="s">
        <v>421</v>
      </c>
      <c r="AF148" s="7" t="s">
        <v>421</v>
      </c>
      <c r="AG148" s="7" t="s">
        <v>421</v>
      </c>
      <c r="AH148" s="7" t="s">
        <v>421</v>
      </c>
      <c r="AI148" s="7" t="s">
        <v>421</v>
      </c>
      <c r="AJ148" s="7" t="s">
        <v>421</v>
      </c>
      <c r="AK148" s="7" t="s">
        <v>421</v>
      </c>
      <c r="AL148" s="7" t="s">
        <v>421</v>
      </c>
      <c r="AM148" s="7" t="s">
        <v>421</v>
      </c>
      <c r="AN148" s="7" t="s">
        <v>421</v>
      </c>
      <c r="AO148" s="7" t="s">
        <v>421</v>
      </c>
      <c r="AP148" s="7" t="s">
        <v>421</v>
      </c>
      <c r="AQ148" s="7" t="s">
        <v>421</v>
      </c>
      <c r="AR148" s="7" t="s">
        <v>421</v>
      </c>
      <c r="AS148" s="7" t="s">
        <v>421</v>
      </c>
      <c r="AT148" s="7" t="s">
        <v>421</v>
      </c>
      <c r="AU148" s="7" t="s">
        <v>421</v>
      </c>
      <c r="AV148" s="7" t="s">
        <v>421</v>
      </c>
      <c r="AW148" s="7" t="s">
        <v>421</v>
      </c>
      <c r="AX148" s="7" t="s">
        <v>421</v>
      </c>
      <c r="AY148" s="7" t="s">
        <v>421</v>
      </c>
      <c r="AZ148" s="7" t="s">
        <v>421</v>
      </c>
      <c r="BA148" s="7" t="s">
        <v>421</v>
      </c>
      <c r="BB148" s="7" t="s">
        <v>421</v>
      </c>
      <c r="BC148" s="7" t="s">
        <v>421</v>
      </c>
      <c r="BD148" s="7" t="s">
        <v>421</v>
      </c>
      <c r="BE148" s="7" t="s">
        <v>421</v>
      </c>
      <c r="BF148" s="7" t="s">
        <v>421</v>
      </c>
      <c r="BG148" s="7" t="s">
        <v>421</v>
      </c>
      <c r="BH148" s="7" t="s">
        <v>421</v>
      </c>
      <c r="BI148" s="7" t="s">
        <v>421</v>
      </c>
      <c r="BJ148" s="7" t="s">
        <v>421</v>
      </c>
      <c r="BK148" s="7" t="s">
        <v>421</v>
      </c>
      <c r="BL148" s="7" t="s">
        <v>421</v>
      </c>
      <c r="BM148" s="7" t="s">
        <v>421</v>
      </c>
      <c r="BN148" s="7" t="s">
        <v>421</v>
      </c>
      <c r="BO148" s="7" t="s">
        <v>421</v>
      </c>
      <c r="BP148" s="7" t="s">
        <v>421</v>
      </c>
      <c r="BQ148" s="7" t="s">
        <v>421</v>
      </c>
      <c r="BR148" s="7" t="s">
        <v>421</v>
      </c>
      <c r="BS148" s="7" t="s">
        <v>421</v>
      </c>
      <c r="BT148" s="7" t="s">
        <v>421</v>
      </c>
      <c r="BU148" s="7" t="s">
        <v>421</v>
      </c>
      <c r="BV148" s="7" t="s">
        <v>421</v>
      </c>
      <c r="BW148" s="7" t="s">
        <v>421</v>
      </c>
      <c r="BX148" s="7" t="s">
        <v>421</v>
      </c>
      <c r="BY148" s="7" t="s">
        <v>421</v>
      </c>
      <c r="BZ148" s="7" t="s">
        <v>421</v>
      </c>
      <c r="CA148" s="7" t="s">
        <v>421</v>
      </c>
      <c r="CB148" s="7" t="s">
        <v>421</v>
      </c>
      <c r="CC148" s="7" t="s">
        <v>421</v>
      </c>
      <c r="CD148" s="7" t="s">
        <v>421</v>
      </c>
      <c r="CE148" s="7" t="s">
        <v>421</v>
      </c>
      <c r="CF148" s="7" t="s">
        <v>421</v>
      </c>
      <c r="CG148" s="7" t="s">
        <v>421</v>
      </c>
      <c r="CH148" s="7" t="s">
        <v>421</v>
      </c>
      <c r="CI148" s="7" t="s">
        <v>421</v>
      </c>
      <c r="CJ148" s="7" t="s">
        <v>421</v>
      </c>
      <c r="CK148" s="99"/>
      <c r="CL148" s="99"/>
      <c r="CM148" s="99"/>
      <c r="CN148" s="99"/>
      <c r="CO148" s="99"/>
      <c r="CP148" s="99"/>
      <c r="CQ148" s="99"/>
      <c r="CR148" s="99"/>
      <c r="CS148" s="99"/>
      <c r="CT148" s="99"/>
      <c r="CU148" s="99"/>
      <c r="CV148" s="99"/>
      <c r="CW148" s="99"/>
      <c r="CX148" s="99"/>
      <c r="CY148" s="99"/>
      <c r="CZ148" s="99"/>
      <c r="DA148" s="99"/>
      <c r="DB148" s="99"/>
      <c r="DC148" s="99"/>
      <c r="DD148" s="99"/>
    </row>
    <row r="149" spans="1:108" ht="55.5" hidden="1" customHeight="1" x14ac:dyDescent="0.25">
      <c r="A149" s="95">
        <v>143</v>
      </c>
      <c r="B149" s="105">
        <v>347</v>
      </c>
      <c r="C149" s="124" t="s">
        <v>182</v>
      </c>
      <c r="D149" s="125"/>
      <c r="E149" s="125"/>
      <c r="F149" s="106" t="s">
        <v>421</v>
      </c>
      <c r="G149" s="106" t="s">
        <v>421</v>
      </c>
      <c r="H149" s="106" t="s">
        <v>421</v>
      </c>
      <c r="I149" s="106" t="s">
        <v>421</v>
      </c>
      <c r="J149" s="106" t="s">
        <v>421</v>
      </c>
      <c r="K149" s="106" t="s">
        <v>421</v>
      </c>
      <c r="L149" s="7" t="s">
        <v>421</v>
      </c>
      <c r="M149" s="7" t="s">
        <v>421</v>
      </c>
      <c r="N149" s="7" t="s">
        <v>421</v>
      </c>
      <c r="O149" s="7" t="s">
        <v>421</v>
      </c>
      <c r="P149" s="7" t="s">
        <v>421</v>
      </c>
      <c r="Q149" s="7" t="s">
        <v>421</v>
      </c>
      <c r="R149" s="7" t="s">
        <v>421</v>
      </c>
      <c r="S149" s="7" t="s">
        <v>421</v>
      </c>
      <c r="T149" s="19">
        <f t="shared" si="123"/>
        <v>0</v>
      </c>
      <c r="U149" s="106" t="s">
        <v>421</v>
      </c>
      <c r="V149" s="106" t="s">
        <v>421</v>
      </c>
      <c r="W149" s="106" t="s">
        <v>421</v>
      </c>
      <c r="X149" s="106" t="s">
        <v>421</v>
      </c>
      <c r="Y149" s="7" t="s">
        <v>421</v>
      </c>
      <c r="Z149" s="7" t="s">
        <v>421</v>
      </c>
      <c r="AA149" s="7" t="s">
        <v>421</v>
      </c>
      <c r="AB149" s="7" t="s">
        <v>421</v>
      </c>
      <c r="AC149" s="7" t="s">
        <v>421</v>
      </c>
      <c r="AD149" s="7" t="s">
        <v>421</v>
      </c>
      <c r="AE149" s="7" t="s">
        <v>421</v>
      </c>
      <c r="AF149" s="7" t="s">
        <v>421</v>
      </c>
      <c r="AG149" s="7" t="s">
        <v>421</v>
      </c>
      <c r="AH149" s="7" t="s">
        <v>421</v>
      </c>
      <c r="AI149" s="7" t="s">
        <v>421</v>
      </c>
      <c r="AJ149" s="7" t="s">
        <v>421</v>
      </c>
      <c r="AK149" s="7" t="s">
        <v>421</v>
      </c>
      <c r="AL149" s="7" t="s">
        <v>421</v>
      </c>
      <c r="AM149" s="7" t="s">
        <v>421</v>
      </c>
      <c r="AN149" s="7" t="s">
        <v>421</v>
      </c>
      <c r="AO149" s="7" t="s">
        <v>421</v>
      </c>
      <c r="AP149" s="7" t="s">
        <v>421</v>
      </c>
      <c r="AQ149" s="7" t="s">
        <v>421</v>
      </c>
      <c r="AR149" s="7" t="s">
        <v>421</v>
      </c>
      <c r="AS149" s="7" t="s">
        <v>421</v>
      </c>
      <c r="AT149" s="7" t="s">
        <v>421</v>
      </c>
      <c r="AU149" s="7" t="s">
        <v>421</v>
      </c>
      <c r="AV149" s="7" t="s">
        <v>421</v>
      </c>
      <c r="AW149" s="7" t="s">
        <v>421</v>
      </c>
      <c r="AX149" s="7" t="s">
        <v>421</v>
      </c>
      <c r="AY149" s="7" t="s">
        <v>421</v>
      </c>
      <c r="AZ149" s="7" t="s">
        <v>421</v>
      </c>
      <c r="BA149" s="7" t="s">
        <v>421</v>
      </c>
      <c r="BB149" s="7" t="s">
        <v>421</v>
      </c>
      <c r="BC149" s="7" t="s">
        <v>421</v>
      </c>
      <c r="BD149" s="7" t="s">
        <v>421</v>
      </c>
      <c r="BE149" s="7" t="s">
        <v>421</v>
      </c>
      <c r="BF149" s="7" t="s">
        <v>421</v>
      </c>
      <c r="BG149" s="7" t="s">
        <v>421</v>
      </c>
      <c r="BH149" s="7" t="s">
        <v>421</v>
      </c>
      <c r="BI149" s="7" t="s">
        <v>421</v>
      </c>
      <c r="BJ149" s="7" t="s">
        <v>421</v>
      </c>
      <c r="BK149" s="7" t="s">
        <v>421</v>
      </c>
      <c r="BL149" s="7" t="s">
        <v>421</v>
      </c>
      <c r="BM149" s="7" t="s">
        <v>421</v>
      </c>
      <c r="BN149" s="7" t="s">
        <v>421</v>
      </c>
      <c r="BO149" s="7" t="s">
        <v>421</v>
      </c>
      <c r="BP149" s="7" t="s">
        <v>421</v>
      </c>
      <c r="BQ149" s="7" t="s">
        <v>421</v>
      </c>
      <c r="BR149" s="7" t="s">
        <v>421</v>
      </c>
      <c r="BS149" s="7" t="s">
        <v>421</v>
      </c>
      <c r="BT149" s="7" t="s">
        <v>421</v>
      </c>
      <c r="BU149" s="7" t="s">
        <v>421</v>
      </c>
      <c r="BV149" s="7" t="s">
        <v>421</v>
      </c>
      <c r="BW149" s="7" t="s">
        <v>421</v>
      </c>
      <c r="BX149" s="7" t="s">
        <v>421</v>
      </c>
      <c r="BY149" s="7" t="s">
        <v>421</v>
      </c>
      <c r="BZ149" s="7" t="s">
        <v>421</v>
      </c>
      <c r="CA149" s="7" t="s">
        <v>421</v>
      </c>
      <c r="CB149" s="7" t="s">
        <v>421</v>
      </c>
      <c r="CC149" s="7" t="s">
        <v>421</v>
      </c>
      <c r="CD149" s="7" t="s">
        <v>421</v>
      </c>
      <c r="CE149" s="7" t="s">
        <v>421</v>
      </c>
      <c r="CF149" s="7" t="s">
        <v>421</v>
      </c>
      <c r="CG149" s="7" t="s">
        <v>421</v>
      </c>
      <c r="CH149" s="7" t="s">
        <v>421</v>
      </c>
      <c r="CI149" s="7" t="s">
        <v>421</v>
      </c>
      <c r="CJ149" s="7" t="s">
        <v>421</v>
      </c>
      <c r="CK149" s="99"/>
      <c r="CL149" s="99"/>
      <c r="CM149" s="99"/>
      <c r="CN149" s="99"/>
      <c r="CO149" s="99"/>
      <c r="CP149" s="99"/>
      <c r="CQ149" s="99"/>
      <c r="CR149" s="99"/>
      <c r="CS149" s="99"/>
      <c r="CT149" s="99"/>
      <c r="CU149" s="99"/>
      <c r="CV149" s="99"/>
      <c r="CW149" s="99"/>
      <c r="CX149" s="99"/>
      <c r="CY149" s="99"/>
      <c r="CZ149" s="99"/>
      <c r="DA149" s="99"/>
      <c r="DB149" s="99"/>
      <c r="DC149" s="99"/>
      <c r="DD149" s="99"/>
    </row>
    <row r="150" spans="1:108" customFormat="1" ht="15.75" hidden="1" customHeight="1" x14ac:dyDescent="0.25">
      <c r="A150" s="25">
        <v>144</v>
      </c>
      <c r="B150" s="14">
        <v>348</v>
      </c>
      <c r="C150" s="13" t="s">
        <v>183</v>
      </c>
      <c r="D150" s="9" t="s">
        <v>16</v>
      </c>
      <c r="E150" s="13" t="s">
        <v>184</v>
      </c>
      <c r="F150" s="9" t="s">
        <v>16</v>
      </c>
      <c r="G150" s="13" t="s">
        <v>184</v>
      </c>
      <c r="H150" s="13" t="s">
        <v>574</v>
      </c>
      <c r="I150" s="19" t="s">
        <v>435</v>
      </c>
      <c r="J150" s="12" t="s">
        <v>136</v>
      </c>
      <c r="K150" s="19"/>
      <c r="L150" s="25" t="s">
        <v>11</v>
      </c>
      <c r="M150" s="19"/>
      <c r="N150" s="19"/>
      <c r="O150" s="19"/>
      <c r="P150" s="19"/>
      <c r="Q150" s="19"/>
      <c r="R150" s="19"/>
      <c r="S150" s="19"/>
      <c r="T150" s="19">
        <f t="shared" si="123"/>
        <v>1</v>
      </c>
      <c r="U150" s="19"/>
      <c r="V150" s="19"/>
      <c r="W150" s="19"/>
      <c r="X150" s="19"/>
      <c r="Y150" s="19" t="s">
        <v>478</v>
      </c>
      <c r="Z150" s="19"/>
      <c r="AA150" s="19" t="s">
        <v>485</v>
      </c>
      <c r="AB150" s="19" t="s">
        <v>485</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8">
        <f t="shared" ref="CC150:CC153" si="132">COUNTIF($BD150:$CB150,2)</f>
        <v>18</v>
      </c>
      <c r="CD150" s="47">
        <f t="shared" ref="CD150:CD153" si="133">CC150/COUNTA($BD150:$CB150)</f>
        <v>0.72</v>
      </c>
      <c r="CE150" s="28">
        <f t="shared" ref="CE150:CE153" si="134">COUNTIF($BD150:$CB150,1)</f>
        <v>5</v>
      </c>
      <c r="CF150" s="47">
        <f t="shared" ref="CF150:CF153" si="135">CE150/COUNTA($BD150:$CB150)</f>
        <v>0.2</v>
      </c>
      <c r="CG150" s="28">
        <f t="shared" ref="CG150:CG153" si="136">COUNTIF($BD150:$CB150,0)</f>
        <v>2</v>
      </c>
      <c r="CH150" s="47">
        <f t="shared" ref="CH150:CH153" si="137">CG150/COUNTA($BD150:$CB150)</f>
        <v>0.08</v>
      </c>
      <c r="CI150" s="28">
        <f t="shared" ref="CI150:CI153" si="138">(((CC150*2)+(CE150*1)+(CG150*0)))/COUNTA($BD150:$CB150)</f>
        <v>1.64</v>
      </c>
      <c r="CJ150" s="28" t="str">
        <f t="shared" ref="CJ150:CJ153" si="139">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customFormat="1" ht="15.75" hidden="1" customHeight="1" x14ac:dyDescent="0.25">
      <c r="A151" s="25">
        <v>145</v>
      </c>
      <c r="B151" s="14">
        <v>351</v>
      </c>
      <c r="C151" s="13" t="s">
        <v>185</v>
      </c>
      <c r="D151" s="9" t="s">
        <v>16</v>
      </c>
      <c r="E151" s="13" t="s">
        <v>186</v>
      </c>
      <c r="F151" s="9" t="s">
        <v>16</v>
      </c>
      <c r="G151" s="13" t="s">
        <v>186</v>
      </c>
      <c r="H151" s="21" t="s">
        <v>575</v>
      </c>
      <c r="I151" s="19" t="s">
        <v>435</v>
      </c>
      <c r="J151" s="12" t="s">
        <v>136</v>
      </c>
      <c r="K151" s="19"/>
      <c r="L151" s="19"/>
      <c r="M151" s="28" t="s">
        <v>11</v>
      </c>
      <c r="N151" s="19"/>
      <c r="O151" s="19"/>
      <c r="P151" s="19"/>
      <c r="Q151" s="19"/>
      <c r="R151" s="19"/>
      <c r="S151" s="19"/>
      <c r="T151" s="19">
        <f t="shared" si="123"/>
        <v>1</v>
      </c>
      <c r="U151" s="19"/>
      <c r="V151" s="19"/>
      <c r="W151" s="19"/>
      <c r="X151" s="19"/>
      <c r="Y151" s="19"/>
      <c r="Z151" s="19"/>
      <c r="AA151" s="19"/>
      <c r="AB151" s="19"/>
      <c r="AC151" s="19" t="s">
        <v>438</v>
      </c>
      <c r="AD151" s="19" t="s">
        <v>439</v>
      </c>
      <c r="AE151" s="19" t="s">
        <v>478</v>
      </c>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8">
        <f t="shared" si="132"/>
        <v>19</v>
      </c>
      <c r="CD151" s="47">
        <f t="shared" si="133"/>
        <v>0.76</v>
      </c>
      <c r="CE151" s="28">
        <f t="shared" si="134"/>
        <v>6</v>
      </c>
      <c r="CF151" s="47">
        <f t="shared" si="135"/>
        <v>0.24</v>
      </c>
      <c r="CG151" s="28">
        <f t="shared" si="136"/>
        <v>0</v>
      </c>
      <c r="CH151" s="47">
        <f t="shared" si="137"/>
        <v>0</v>
      </c>
      <c r="CI151" s="28">
        <f t="shared" si="138"/>
        <v>1.76</v>
      </c>
      <c r="CJ151" s="28" t="str">
        <f t="shared" si="139"/>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ht="107.25" hidden="1" customHeight="1" x14ac:dyDescent="0.25">
      <c r="A152" s="95">
        <v>146</v>
      </c>
      <c r="B152" s="127">
        <v>354</v>
      </c>
      <c r="C152" s="108" t="s">
        <v>187</v>
      </c>
      <c r="D152" s="109" t="s">
        <v>16</v>
      </c>
      <c r="E152" s="112" t="s">
        <v>188</v>
      </c>
      <c r="F152" s="109" t="s">
        <v>16</v>
      </c>
      <c r="G152" s="112" t="s">
        <v>576</v>
      </c>
      <c r="H152" s="120" t="s">
        <v>861</v>
      </c>
      <c r="I152" s="95" t="s">
        <v>435</v>
      </c>
      <c r="J152" s="114" t="s">
        <v>136</v>
      </c>
      <c r="K152" s="95" t="s">
        <v>11</v>
      </c>
      <c r="L152" s="19"/>
      <c r="M152" s="19"/>
      <c r="N152" s="19"/>
      <c r="O152" s="19"/>
      <c r="P152" s="19"/>
      <c r="Q152" s="19"/>
      <c r="R152" s="19"/>
      <c r="S152" s="19"/>
      <c r="T152" s="19">
        <f t="shared" si="123"/>
        <v>1</v>
      </c>
      <c r="U152" s="95"/>
      <c r="V152" s="95" t="s">
        <v>475</v>
      </c>
      <c r="W152" s="95" t="s">
        <v>475</v>
      </c>
      <c r="X152" s="95" t="s">
        <v>478</v>
      </c>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8">
        <f t="shared" si="132"/>
        <v>19</v>
      </c>
      <c r="CD152" s="47">
        <f t="shared" si="133"/>
        <v>0.76</v>
      </c>
      <c r="CE152" s="28">
        <f t="shared" si="134"/>
        <v>5</v>
      </c>
      <c r="CF152" s="47">
        <f t="shared" si="135"/>
        <v>0.2</v>
      </c>
      <c r="CG152" s="28">
        <f t="shared" si="136"/>
        <v>1</v>
      </c>
      <c r="CH152" s="47">
        <f t="shared" si="137"/>
        <v>0.04</v>
      </c>
      <c r="CI152" s="28">
        <f t="shared" si="138"/>
        <v>1.72</v>
      </c>
      <c r="CJ152" s="28" t="str">
        <f t="shared" si="139"/>
        <v>Đạt mục tiêu</v>
      </c>
      <c r="CK152" s="99"/>
      <c r="CL152" s="99"/>
      <c r="CM152" s="99"/>
      <c r="CN152" s="99"/>
      <c r="CO152" s="99"/>
      <c r="CP152" s="99"/>
      <c r="CQ152" s="99"/>
      <c r="CR152" s="99"/>
      <c r="CS152" s="99"/>
      <c r="CT152" s="99"/>
      <c r="CU152" s="99"/>
      <c r="CV152" s="99"/>
      <c r="CW152" s="99"/>
      <c r="CX152" s="99"/>
      <c r="CY152" s="99"/>
      <c r="CZ152" s="99"/>
      <c r="DA152" s="99"/>
      <c r="DB152" s="99"/>
      <c r="DC152" s="99"/>
      <c r="DD152" s="99"/>
    </row>
    <row r="153" spans="1:108" ht="84.75" hidden="1" customHeight="1" x14ac:dyDescent="0.25">
      <c r="A153" s="95">
        <v>147</v>
      </c>
      <c r="B153" s="95">
        <v>357</v>
      </c>
      <c r="C153" s="108" t="s">
        <v>189</v>
      </c>
      <c r="D153" s="109" t="s">
        <v>7</v>
      </c>
      <c r="E153" s="112" t="s">
        <v>190</v>
      </c>
      <c r="F153" s="109" t="s">
        <v>16</v>
      </c>
      <c r="G153" s="112" t="s">
        <v>190</v>
      </c>
      <c r="H153" s="120" t="s">
        <v>577</v>
      </c>
      <c r="I153" s="95" t="s">
        <v>435</v>
      </c>
      <c r="J153" s="114" t="s">
        <v>136</v>
      </c>
      <c r="K153" s="95" t="s">
        <v>11</v>
      </c>
      <c r="L153" s="19"/>
      <c r="M153" s="19"/>
      <c r="N153" s="19"/>
      <c r="O153" s="19"/>
      <c r="P153" s="19"/>
      <c r="Q153" s="19"/>
      <c r="R153" s="19"/>
      <c r="S153" s="19"/>
      <c r="T153" s="19">
        <f t="shared" si="123"/>
        <v>1</v>
      </c>
      <c r="U153" s="95"/>
      <c r="V153" s="95"/>
      <c r="W153" s="95"/>
      <c r="X153" s="95" t="s">
        <v>475</v>
      </c>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8">
        <f t="shared" si="132"/>
        <v>19</v>
      </c>
      <c r="CD153" s="47">
        <f t="shared" si="133"/>
        <v>0.76</v>
      </c>
      <c r="CE153" s="28">
        <f t="shared" si="134"/>
        <v>5</v>
      </c>
      <c r="CF153" s="47">
        <f t="shared" si="135"/>
        <v>0.2</v>
      </c>
      <c r="CG153" s="28">
        <f t="shared" si="136"/>
        <v>1</v>
      </c>
      <c r="CH153" s="47">
        <f t="shared" si="137"/>
        <v>0.04</v>
      </c>
      <c r="CI153" s="28">
        <f t="shared" si="138"/>
        <v>1.72</v>
      </c>
      <c r="CJ153" s="28" t="str">
        <f t="shared" si="139"/>
        <v>Đạt mục tiêu</v>
      </c>
      <c r="CK153" s="99"/>
      <c r="CL153" s="99"/>
      <c r="CM153" s="99"/>
      <c r="CN153" s="99"/>
      <c r="CO153" s="99"/>
      <c r="CP153" s="99"/>
      <c r="CQ153" s="99"/>
      <c r="CR153" s="99"/>
      <c r="CS153" s="99"/>
      <c r="CT153" s="99"/>
      <c r="CU153" s="99"/>
      <c r="CV153" s="99"/>
      <c r="CW153" s="99"/>
      <c r="CX153" s="99"/>
      <c r="CY153" s="99"/>
      <c r="CZ153" s="99"/>
      <c r="DA153" s="99"/>
      <c r="DB153" s="99"/>
      <c r="DC153" s="99"/>
      <c r="DD153" s="99"/>
    </row>
    <row r="154" spans="1:108" customFormat="1" ht="15.75" hidden="1" customHeight="1" x14ac:dyDescent="0.25">
      <c r="A154" s="25">
        <v>148</v>
      </c>
      <c r="B154" s="42">
        <v>361</v>
      </c>
      <c r="C154" s="64" t="s">
        <v>191</v>
      </c>
      <c r="D154" s="65"/>
      <c r="E154" s="65"/>
      <c r="F154" s="7" t="s">
        <v>421</v>
      </c>
      <c r="G154" s="7" t="s">
        <v>421</v>
      </c>
      <c r="H154" s="7" t="s">
        <v>421</v>
      </c>
      <c r="I154" s="7" t="s">
        <v>421</v>
      </c>
      <c r="J154" s="7" t="s">
        <v>421</v>
      </c>
      <c r="K154" s="7" t="s">
        <v>421</v>
      </c>
      <c r="L154" s="7" t="s">
        <v>421</v>
      </c>
      <c r="M154" s="7" t="s">
        <v>421</v>
      </c>
      <c r="N154" s="7" t="s">
        <v>421</v>
      </c>
      <c r="O154" s="7" t="s">
        <v>421</v>
      </c>
      <c r="P154" s="7" t="s">
        <v>421</v>
      </c>
      <c r="Q154" s="7" t="s">
        <v>421</v>
      </c>
      <c r="R154" s="7" t="s">
        <v>421</v>
      </c>
      <c r="S154" s="7" t="s">
        <v>421</v>
      </c>
      <c r="T154" s="19">
        <f t="shared" si="123"/>
        <v>0</v>
      </c>
      <c r="U154" s="7" t="s">
        <v>421</v>
      </c>
      <c r="V154" s="7" t="s">
        <v>421</v>
      </c>
      <c r="W154" s="7" t="s">
        <v>421</v>
      </c>
      <c r="X154" s="7" t="s">
        <v>421</v>
      </c>
      <c r="Y154" s="7" t="s">
        <v>421</v>
      </c>
      <c r="Z154" s="7" t="s">
        <v>421</v>
      </c>
      <c r="AA154" s="7" t="s">
        <v>421</v>
      </c>
      <c r="AB154" s="7" t="s">
        <v>421</v>
      </c>
      <c r="AC154" s="7" t="s">
        <v>421</v>
      </c>
      <c r="AD154" s="7" t="s">
        <v>421</v>
      </c>
      <c r="AE154" s="7" t="s">
        <v>421</v>
      </c>
      <c r="AF154" s="7" t="s">
        <v>421</v>
      </c>
      <c r="AG154" s="7" t="s">
        <v>421</v>
      </c>
      <c r="AH154" s="7" t="s">
        <v>421</v>
      </c>
      <c r="AI154" s="7" t="s">
        <v>421</v>
      </c>
      <c r="AJ154" s="7" t="s">
        <v>421</v>
      </c>
      <c r="AK154" s="7" t="s">
        <v>421</v>
      </c>
      <c r="AL154" s="7" t="s">
        <v>421</v>
      </c>
      <c r="AM154" s="7" t="s">
        <v>421</v>
      </c>
      <c r="AN154" s="7" t="s">
        <v>421</v>
      </c>
      <c r="AO154" s="7" t="s">
        <v>421</v>
      </c>
      <c r="AP154" s="7" t="s">
        <v>421</v>
      </c>
      <c r="AQ154" s="7" t="s">
        <v>421</v>
      </c>
      <c r="AR154" s="7" t="s">
        <v>421</v>
      </c>
      <c r="AS154" s="7" t="s">
        <v>421</v>
      </c>
      <c r="AT154" s="7" t="s">
        <v>421</v>
      </c>
      <c r="AU154" s="7" t="s">
        <v>421</v>
      </c>
      <c r="AV154" s="7" t="s">
        <v>421</v>
      </c>
      <c r="AW154" s="7" t="s">
        <v>421</v>
      </c>
      <c r="AX154" s="7" t="s">
        <v>421</v>
      </c>
      <c r="AY154" s="7" t="s">
        <v>421</v>
      </c>
      <c r="AZ154" s="7" t="s">
        <v>421</v>
      </c>
      <c r="BA154" s="7" t="s">
        <v>421</v>
      </c>
      <c r="BB154" s="7" t="s">
        <v>421</v>
      </c>
      <c r="BC154" s="7" t="s">
        <v>421</v>
      </c>
      <c r="BD154" s="7" t="s">
        <v>421</v>
      </c>
      <c r="BE154" s="7" t="s">
        <v>421</v>
      </c>
      <c r="BF154" s="7" t="s">
        <v>421</v>
      </c>
      <c r="BG154" s="7" t="s">
        <v>421</v>
      </c>
      <c r="BH154" s="7" t="s">
        <v>421</v>
      </c>
      <c r="BI154" s="7" t="s">
        <v>421</v>
      </c>
      <c r="BJ154" s="7" t="s">
        <v>421</v>
      </c>
      <c r="BK154" s="7" t="s">
        <v>421</v>
      </c>
      <c r="BL154" s="7" t="s">
        <v>421</v>
      </c>
      <c r="BM154" s="7" t="s">
        <v>421</v>
      </c>
      <c r="BN154" s="7" t="s">
        <v>421</v>
      </c>
      <c r="BO154" s="7" t="s">
        <v>421</v>
      </c>
      <c r="BP154" s="7" t="s">
        <v>421</v>
      </c>
      <c r="BQ154" s="7" t="s">
        <v>421</v>
      </c>
      <c r="BR154" s="7" t="s">
        <v>421</v>
      </c>
      <c r="BS154" s="7" t="s">
        <v>421</v>
      </c>
      <c r="BT154" s="7" t="s">
        <v>421</v>
      </c>
      <c r="BU154" s="7" t="s">
        <v>421</v>
      </c>
      <c r="BV154" s="7" t="s">
        <v>421</v>
      </c>
      <c r="BW154" s="7" t="s">
        <v>421</v>
      </c>
      <c r="BX154" s="7" t="s">
        <v>421</v>
      </c>
      <c r="BY154" s="7" t="s">
        <v>421</v>
      </c>
      <c r="BZ154" s="7" t="s">
        <v>421</v>
      </c>
      <c r="CA154" s="7" t="s">
        <v>421</v>
      </c>
      <c r="CB154" s="7" t="s">
        <v>421</v>
      </c>
      <c r="CC154" s="7" t="s">
        <v>421</v>
      </c>
      <c r="CD154" s="7" t="s">
        <v>421</v>
      </c>
      <c r="CE154" s="7" t="s">
        <v>421</v>
      </c>
      <c r="CF154" s="7" t="s">
        <v>421</v>
      </c>
      <c r="CG154" s="7" t="s">
        <v>421</v>
      </c>
      <c r="CH154" s="7" t="s">
        <v>421</v>
      </c>
      <c r="CI154" s="7" t="s">
        <v>421</v>
      </c>
      <c r="CJ154" s="7" t="s">
        <v>421</v>
      </c>
      <c r="CK154" s="1"/>
      <c r="CL154" s="1"/>
      <c r="CM154" s="1"/>
      <c r="CN154" s="1"/>
      <c r="CO154" s="1"/>
      <c r="CP154" s="1"/>
      <c r="CQ154" s="1"/>
      <c r="CR154" s="1"/>
      <c r="CS154" s="1"/>
      <c r="CT154" s="1"/>
      <c r="CU154" s="1"/>
      <c r="CV154" s="1"/>
      <c r="CW154" s="1"/>
      <c r="CX154" s="1"/>
      <c r="CY154" s="1"/>
      <c r="CZ154" s="1"/>
      <c r="DA154" s="1"/>
      <c r="DB154" s="1"/>
      <c r="DC154" s="1"/>
      <c r="DD154" s="1"/>
    </row>
    <row r="155" spans="1:108" customFormat="1" ht="15.75" hidden="1" customHeight="1" x14ac:dyDescent="0.25">
      <c r="A155" s="25">
        <v>149</v>
      </c>
      <c r="B155" s="54">
        <v>362</v>
      </c>
      <c r="C155" s="13" t="s">
        <v>192</v>
      </c>
      <c r="D155" s="9" t="s">
        <v>7</v>
      </c>
      <c r="E155" s="13" t="s">
        <v>193</v>
      </c>
      <c r="F155" s="9" t="s">
        <v>16</v>
      </c>
      <c r="G155" s="13" t="s">
        <v>578</v>
      </c>
      <c r="H155" s="21" t="s">
        <v>579</v>
      </c>
      <c r="I155" s="19" t="s">
        <v>435</v>
      </c>
      <c r="J155" s="12" t="s">
        <v>136</v>
      </c>
      <c r="K155" s="19"/>
      <c r="L155" s="19"/>
      <c r="M155" s="19"/>
      <c r="N155" s="28" t="s">
        <v>11</v>
      </c>
      <c r="O155" s="19"/>
      <c r="P155" s="19"/>
      <c r="Q155" s="19"/>
      <c r="R155" s="19"/>
      <c r="S155" s="19"/>
      <c r="T155" s="19">
        <f t="shared" si="123"/>
        <v>1</v>
      </c>
      <c r="U155" s="19"/>
      <c r="V155" s="19"/>
      <c r="W155" s="19"/>
      <c r="X155" s="19"/>
      <c r="Y155" s="19"/>
      <c r="Z155" s="19"/>
      <c r="AA155" s="19"/>
      <c r="AB155" s="19"/>
      <c r="AC155" s="19"/>
      <c r="AD155" s="19"/>
      <c r="AE155" s="19"/>
      <c r="AF155" s="19"/>
      <c r="AG155" s="19"/>
      <c r="AH155" s="19" t="s">
        <v>475</v>
      </c>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8">
        <f>COUNTIF($BD155:$CB155,2)</f>
        <v>19</v>
      </c>
      <c r="CD155" s="47">
        <f>CC155/COUNTA($BD155:$CB155)</f>
        <v>0.76</v>
      </c>
      <c r="CE155" s="28">
        <f>COUNTIF($BD155:$CB155,1)</f>
        <v>6</v>
      </c>
      <c r="CF155" s="47">
        <f>CE155/COUNTA($BD155:$CB155)</f>
        <v>0.24</v>
      </c>
      <c r="CG155" s="28">
        <f>COUNTIF($BD155:$CB155,0)</f>
        <v>0</v>
      </c>
      <c r="CH155" s="47">
        <f>CG155/COUNTA($BD155:$CB155)</f>
        <v>0</v>
      </c>
      <c r="CI155" s="28">
        <f>(((CC155*2)+(CE155*1)+(CG155*0)))/COUNTA($BD155:$CB155)</f>
        <v>1.76</v>
      </c>
      <c r="CJ155" s="28"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54.75" hidden="1" customHeight="1" x14ac:dyDescent="0.25">
      <c r="A156" s="95">
        <v>150</v>
      </c>
      <c r="B156" s="105">
        <v>365</v>
      </c>
      <c r="C156" s="128" t="s">
        <v>194</v>
      </c>
      <c r="D156" s="129"/>
      <c r="E156" s="130"/>
      <c r="F156" s="106" t="s">
        <v>421</v>
      </c>
      <c r="G156" s="106" t="s">
        <v>421</v>
      </c>
      <c r="H156" s="106" t="s">
        <v>421</v>
      </c>
      <c r="I156" s="106" t="s">
        <v>421</v>
      </c>
      <c r="J156" s="106" t="s">
        <v>421</v>
      </c>
      <c r="K156" s="106" t="s">
        <v>421</v>
      </c>
      <c r="L156" s="7" t="s">
        <v>421</v>
      </c>
      <c r="M156" s="7" t="s">
        <v>421</v>
      </c>
      <c r="N156" s="7" t="s">
        <v>421</v>
      </c>
      <c r="O156" s="7" t="s">
        <v>421</v>
      </c>
      <c r="P156" s="7" t="s">
        <v>421</v>
      </c>
      <c r="Q156" s="7" t="s">
        <v>421</v>
      </c>
      <c r="R156" s="7" t="s">
        <v>421</v>
      </c>
      <c r="S156" s="7" t="s">
        <v>421</v>
      </c>
      <c r="T156" s="19">
        <f t="shared" si="123"/>
        <v>0</v>
      </c>
      <c r="U156" s="106" t="s">
        <v>421</v>
      </c>
      <c r="V156" s="106" t="s">
        <v>421</v>
      </c>
      <c r="W156" s="106" t="s">
        <v>421</v>
      </c>
      <c r="X156" s="106" t="s">
        <v>421</v>
      </c>
      <c r="Y156" s="7" t="s">
        <v>421</v>
      </c>
      <c r="Z156" s="7" t="s">
        <v>421</v>
      </c>
      <c r="AA156" s="7" t="s">
        <v>421</v>
      </c>
      <c r="AB156" s="7" t="s">
        <v>421</v>
      </c>
      <c r="AC156" s="7" t="s">
        <v>421</v>
      </c>
      <c r="AD156" s="7" t="s">
        <v>421</v>
      </c>
      <c r="AE156" s="7" t="s">
        <v>421</v>
      </c>
      <c r="AF156" s="7" t="s">
        <v>421</v>
      </c>
      <c r="AG156" s="7" t="s">
        <v>421</v>
      </c>
      <c r="AH156" s="7" t="s">
        <v>421</v>
      </c>
      <c r="AI156" s="7" t="s">
        <v>421</v>
      </c>
      <c r="AJ156" s="7" t="s">
        <v>421</v>
      </c>
      <c r="AK156" s="7" t="s">
        <v>421</v>
      </c>
      <c r="AL156" s="7" t="s">
        <v>421</v>
      </c>
      <c r="AM156" s="7" t="s">
        <v>421</v>
      </c>
      <c r="AN156" s="7" t="s">
        <v>421</v>
      </c>
      <c r="AO156" s="7" t="s">
        <v>421</v>
      </c>
      <c r="AP156" s="7" t="s">
        <v>421</v>
      </c>
      <c r="AQ156" s="7" t="s">
        <v>421</v>
      </c>
      <c r="AR156" s="7" t="s">
        <v>421</v>
      </c>
      <c r="AS156" s="7" t="s">
        <v>421</v>
      </c>
      <c r="AT156" s="7" t="s">
        <v>421</v>
      </c>
      <c r="AU156" s="7" t="s">
        <v>421</v>
      </c>
      <c r="AV156" s="7" t="s">
        <v>421</v>
      </c>
      <c r="AW156" s="7" t="s">
        <v>421</v>
      </c>
      <c r="AX156" s="7" t="s">
        <v>421</v>
      </c>
      <c r="AY156" s="7" t="s">
        <v>421</v>
      </c>
      <c r="AZ156" s="7" t="s">
        <v>421</v>
      </c>
      <c r="BA156" s="7" t="s">
        <v>421</v>
      </c>
      <c r="BB156" s="7" t="s">
        <v>421</v>
      </c>
      <c r="BC156" s="7" t="s">
        <v>421</v>
      </c>
      <c r="BD156" s="7" t="s">
        <v>421</v>
      </c>
      <c r="BE156" s="7" t="s">
        <v>421</v>
      </c>
      <c r="BF156" s="7" t="s">
        <v>421</v>
      </c>
      <c r="BG156" s="7" t="s">
        <v>421</v>
      </c>
      <c r="BH156" s="7" t="s">
        <v>421</v>
      </c>
      <c r="BI156" s="7" t="s">
        <v>421</v>
      </c>
      <c r="BJ156" s="7" t="s">
        <v>421</v>
      </c>
      <c r="BK156" s="7" t="s">
        <v>421</v>
      </c>
      <c r="BL156" s="7" t="s">
        <v>421</v>
      </c>
      <c r="BM156" s="7" t="s">
        <v>421</v>
      </c>
      <c r="BN156" s="7" t="s">
        <v>421</v>
      </c>
      <c r="BO156" s="7" t="s">
        <v>421</v>
      </c>
      <c r="BP156" s="7" t="s">
        <v>421</v>
      </c>
      <c r="BQ156" s="7" t="s">
        <v>421</v>
      </c>
      <c r="BR156" s="7" t="s">
        <v>421</v>
      </c>
      <c r="BS156" s="7" t="s">
        <v>421</v>
      </c>
      <c r="BT156" s="7" t="s">
        <v>421</v>
      </c>
      <c r="BU156" s="7" t="s">
        <v>421</v>
      </c>
      <c r="BV156" s="7" t="s">
        <v>421</v>
      </c>
      <c r="BW156" s="7" t="s">
        <v>421</v>
      </c>
      <c r="BX156" s="7" t="s">
        <v>421</v>
      </c>
      <c r="BY156" s="7" t="s">
        <v>421</v>
      </c>
      <c r="BZ156" s="7" t="s">
        <v>421</v>
      </c>
      <c r="CA156" s="7" t="s">
        <v>421</v>
      </c>
      <c r="CB156" s="7" t="s">
        <v>421</v>
      </c>
      <c r="CC156" s="7" t="s">
        <v>421</v>
      </c>
      <c r="CD156" s="7" t="s">
        <v>421</v>
      </c>
      <c r="CE156" s="7" t="s">
        <v>421</v>
      </c>
      <c r="CF156" s="7" t="s">
        <v>421</v>
      </c>
      <c r="CG156" s="7" t="s">
        <v>421</v>
      </c>
      <c r="CH156" s="7" t="s">
        <v>421</v>
      </c>
      <c r="CI156" s="7" t="s">
        <v>421</v>
      </c>
      <c r="CJ156" s="7" t="s">
        <v>421</v>
      </c>
      <c r="CK156" s="99"/>
      <c r="CL156" s="99"/>
      <c r="CM156" s="99"/>
      <c r="CN156" s="99"/>
      <c r="CO156" s="99"/>
      <c r="CP156" s="99"/>
      <c r="CQ156" s="99"/>
      <c r="CR156" s="99"/>
      <c r="CS156" s="99"/>
      <c r="CT156" s="99"/>
      <c r="CU156" s="99"/>
      <c r="CV156" s="99"/>
      <c r="CW156" s="99"/>
      <c r="CX156" s="99"/>
      <c r="CY156" s="99"/>
      <c r="CZ156" s="99"/>
      <c r="DA156" s="99"/>
      <c r="DB156" s="99"/>
      <c r="DC156" s="99"/>
      <c r="DD156" s="99"/>
    </row>
    <row r="157" spans="1:108" ht="75.75" customHeight="1" x14ac:dyDescent="0.25">
      <c r="A157" s="95">
        <v>151</v>
      </c>
      <c r="B157" s="131">
        <v>366</v>
      </c>
      <c r="C157" s="108" t="s">
        <v>195</v>
      </c>
      <c r="D157" s="109" t="s">
        <v>16</v>
      </c>
      <c r="E157" s="112" t="s">
        <v>580</v>
      </c>
      <c r="F157" s="109" t="s">
        <v>16</v>
      </c>
      <c r="G157" s="112" t="s">
        <v>580</v>
      </c>
      <c r="H157" s="112" t="s">
        <v>581</v>
      </c>
      <c r="I157" s="95" t="s">
        <v>435</v>
      </c>
      <c r="J157" s="114" t="s">
        <v>136</v>
      </c>
      <c r="K157" s="95" t="s">
        <v>11</v>
      </c>
      <c r="L157" s="19"/>
      <c r="M157" s="19"/>
      <c r="N157" s="19"/>
      <c r="O157" s="19"/>
      <c r="P157" s="19"/>
      <c r="Q157" s="19"/>
      <c r="R157" s="19"/>
      <c r="S157" s="25"/>
      <c r="T157" s="19">
        <f t="shared" si="123"/>
        <v>1</v>
      </c>
      <c r="U157" s="95" t="s">
        <v>475</v>
      </c>
      <c r="V157" s="95"/>
      <c r="W157" s="95"/>
      <c r="X157" s="95"/>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8">
        <f>COUNTIF($BD157:$CB157,2)</f>
        <v>19</v>
      </c>
      <c r="CD157" s="47">
        <f>CC157/COUNTA($BD157:$CB157)</f>
        <v>0.76</v>
      </c>
      <c r="CE157" s="28">
        <f>COUNTIF($BD157:$CB157,1)</f>
        <v>5</v>
      </c>
      <c r="CF157" s="47">
        <f>CE157/COUNTA($BD157:$CB157)</f>
        <v>0.2</v>
      </c>
      <c r="CG157" s="28">
        <f>COUNTIF($BD157:$CB157,0)</f>
        <v>1</v>
      </c>
      <c r="CH157" s="47">
        <f>CG157/COUNTA($BD157:$CB157)</f>
        <v>0.04</v>
      </c>
      <c r="CI157" s="28">
        <f>(((CC157*2)+(CE157*1)+(CG157*0)))/COUNTA($BD157:$CB157)</f>
        <v>1.72</v>
      </c>
      <c r="CJ157" s="28" t="str">
        <f>IF(CI157&gt;=1.6,"Đạt mục tiêu",IF(CI157&gt;=1,"Cần cố gắng","Chưa đạt"))</f>
        <v>Đạt mục tiêu</v>
      </c>
      <c r="CK157" s="99"/>
      <c r="CL157" s="99"/>
      <c r="CM157" s="99"/>
      <c r="CN157" s="99"/>
      <c r="CO157" s="99"/>
      <c r="CP157" s="99"/>
      <c r="CQ157" s="99"/>
      <c r="CR157" s="99"/>
      <c r="CS157" s="99"/>
      <c r="CT157" s="99"/>
      <c r="CU157" s="99"/>
      <c r="CV157" s="99"/>
      <c r="CW157" s="99"/>
      <c r="CX157" s="99"/>
      <c r="CY157" s="99"/>
      <c r="CZ157" s="99"/>
      <c r="DA157" s="99"/>
      <c r="DB157" s="99"/>
      <c r="DC157" s="99"/>
      <c r="DD157" s="99"/>
    </row>
    <row r="158" spans="1:108" customFormat="1" ht="15.75" hidden="1" customHeight="1" x14ac:dyDescent="0.25">
      <c r="A158" s="25">
        <v>152</v>
      </c>
      <c r="B158" s="72">
        <v>366</v>
      </c>
      <c r="C158" s="45" t="s">
        <v>195</v>
      </c>
      <c r="D158" s="9"/>
      <c r="E158" s="13"/>
      <c r="F158" s="9" t="s">
        <v>16</v>
      </c>
      <c r="G158" s="13" t="s">
        <v>582</v>
      </c>
      <c r="H158" s="13" t="s">
        <v>583</v>
      </c>
      <c r="I158" s="19" t="s">
        <v>435</v>
      </c>
      <c r="J158" s="12" t="s">
        <v>136</v>
      </c>
      <c r="K158" s="28"/>
      <c r="L158" s="19"/>
      <c r="M158" s="19"/>
      <c r="N158" s="19"/>
      <c r="O158" s="19"/>
      <c r="P158" s="19"/>
      <c r="Q158" s="28" t="s">
        <v>11</v>
      </c>
      <c r="R158" s="19"/>
      <c r="S158" s="25"/>
      <c r="T158" s="19">
        <f t="shared" si="123"/>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8"/>
      <c r="CD158" s="47"/>
      <c r="CE158" s="28"/>
      <c r="CF158" s="47"/>
      <c r="CG158" s="28"/>
      <c r="CH158" s="47"/>
      <c r="CI158" s="28"/>
      <c r="CJ158" s="28"/>
      <c r="CK158" s="1"/>
      <c r="CL158" s="1"/>
      <c r="CM158" s="1"/>
      <c r="CN158" s="1"/>
      <c r="CO158" s="1"/>
      <c r="CP158" s="1"/>
      <c r="CQ158" s="1"/>
      <c r="CR158" s="1"/>
      <c r="CS158" s="1"/>
      <c r="CT158" s="1"/>
      <c r="CU158" s="1"/>
      <c r="CV158" s="1"/>
      <c r="CW158" s="1"/>
      <c r="CX158" s="1"/>
      <c r="CY158" s="1"/>
      <c r="CZ158" s="1"/>
      <c r="DA158" s="1"/>
      <c r="DB158" s="1"/>
      <c r="DC158" s="1"/>
      <c r="DD158" s="1"/>
    </row>
    <row r="159" spans="1:108" customFormat="1" ht="15.75" hidden="1" customHeight="1" x14ac:dyDescent="0.25">
      <c r="A159" s="25">
        <v>153</v>
      </c>
      <c r="B159" s="72">
        <v>366</v>
      </c>
      <c r="C159" s="45" t="s">
        <v>195</v>
      </c>
      <c r="D159" s="9"/>
      <c r="E159" s="13"/>
      <c r="F159" s="9" t="s">
        <v>16</v>
      </c>
      <c r="G159" s="13" t="s">
        <v>580</v>
      </c>
      <c r="H159" s="49" t="s">
        <v>584</v>
      </c>
      <c r="I159" s="19" t="s">
        <v>435</v>
      </c>
      <c r="J159" s="12" t="s">
        <v>136</v>
      </c>
      <c r="K159" s="19"/>
      <c r="L159" s="19"/>
      <c r="M159" s="19"/>
      <c r="N159" s="19"/>
      <c r="O159" s="19"/>
      <c r="P159" s="19"/>
      <c r="Q159" s="19"/>
      <c r="R159" s="19"/>
      <c r="S159" s="28" t="s">
        <v>11</v>
      </c>
      <c r="T159" s="19">
        <f t="shared" si="123"/>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475</v>
      </c>
      <c r="BB159" s="19" t="s">
        <v>478</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8"/>
      <c r="CD159" s="47"/>
      <c r="CE159" s="28"/>
      <c r="CF159" s="47"/>
      <c r="CG159" s="28"/>
      <c r="CH159" s="47"/>
      <c r="CI159" s="28"/>
      <c r="CJ159" s="28"/>
      <c r="CK159" s="1"/>
      <c r="CL159" s="1"/>
      <c r="CM159" s="1"/>
      <c r="CN159" s="1"/>
      <c r="CO159" s="1"/>
      <c r="CP159" s="1"/>
      <c r="CQ159" s="1"/>
      <c r="CR159" s="1"/>
      <c r="CS159" s="1"/>
      <c r="CT159" s="1"/>
      <c r="CU159" s="1"/>
      <c r="CV159" s="1"/>
      <c r="CW159" s="1"/>
      <c r="CX159" s="1"/>
      <c r="CY159" s="1"/>
      <c r="CZ159" s="1"/>
      <c r="DA159" s="1"/>
      <c r="DB159" s="1"/>
      <c r="DC159" s="1"/>
      <c r="DD159" s="1"/>
    </row>
    <row r="160" spans="1:108" customFormat="1" ht="15.75" hidden="1" customHeight="1" x14ac:dyDescent="0.25">
      <c r="A160" s="25">
        <v>154</v>
      </c>
      <c r="B160" s="53">
        <v>369</v>
      </c>
      <c r="C160" s="13" t="s">
        <v>196</v>
      </c>
      <c r="D160" s="9" t="s">
        <v>16</v>
      </c>
      <c r="E160" s="13" t="s">
        <v>197</v>
      </c>
      <c r="F160" s="9" t="s">
        <v>16</v>
      </c>
      <c r="G160" s="13" t="s">
        <v>197</v>
      </c>
      <c r="H160" s="21" t="s">
        <v>585</v>
      </c>
      <c r="I160" s="19" t="s">
        <v>586</v>
      </c>
      <c r="J160" s="12" t="s">
        <v>136</v>
      </c>
      <c r="K160" s="19"/>
      <c r="L160" s="19" t="s">
        <v>11</v>
      </c>
      <c r="M160" s="19"/>
      <c r="N160" s="19"/>
      <c r="O160" s="19"/>
      <c r="P160" s="19"/>
      <c r="Q160" s="19"/>
      <c r="R160" s="19"/>
      <c r="S160" s="28"/>
      <c r="T160" s="19">
        <f t="shared" si="123"/>
        <v>1</v>
      </c>
      <c r="U160" s="19"/>
      <c r="V160" s="19"/>
      <c r="W160" s="19"/>
      <c r="X160" s="19"/>
      <c r="Y160" s="19" t="s">
        <v>587</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8">
        <f>COUNTIF($BD160:$CB160,2)</f>
        <v>20</v>
      </c>
      <c r="CD160" s="47">
        <f>CC160/COUNTA($BD160:$CB160)</f>
        <v>0.8</v>
      </c>
      <c r="CE160" s="28">
        <f>COUNTIF($BD160:$CB160,1)</f>
        <v>4</v>
      </c>
      <c r="CF160" s="47">
        <f>CE160/COUNTA($BD160:$CB160)</f>
        <v>0.16</v>
      </c>
      <c r="CG160" s="28">
        <f>COUNTIF($BD160:$CB160,0)</f>
        <v>1</v>
      </c>
      <c r="CH160" s="47">
        <f>CG160/COUNTA($BD160:$CB160)</f>
        <v>0.04</v>
      </c>
      <c r="CI160" s="28">
        <f>(((CC160*2)+(CE160*1)+(CG160*0)))/COUNTA($BD160:$CB160)</f>
        <v>1.76</v>
      </c>
      <c r="CJ160" s="28"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customFormat="1" ht="52.5" hidden="1" customHeight="1" x14ac:dyDescent="0.25">
      <c r="A161" s="25">
        <v>155</v>
      </c>
      <c r="B161" s="53">
        <v>369</v>
      </c>
      <c r="C161" s="13" t="s">
        <v>196</v>
      </c>
      <c r="D161" s="9"/>
      <c r="E161" s="13"/>
      <c r="F161" s="9" t="s">
        <v>16</v>
      </c>
      <c r="G161" s="13" t="s">
        <v>197</v>
      </c>
      <c r="H161" s="21" t="s">
        <v>588</v>
      </c>
      <c r="I161" s="19" t="s">
        <v>435</v>
      </c>
      <c r="J161" s="12" t="s">
        <v>136</v>
      </c>
      <c r="K161" s="19"/>
      <c r="L161" s="19"/>
      <c r="M161" s="19"/>
      <c r="N161" s="19"/>
      <c r="O161" s="19"/>
      <c r="P161" s="19"/>
      <c r="Q161" s="19"/>
      <c r="R161" s="19"/>
      <c r="S161" s="28" t="s">
        <v>11</v>
      </c>
      <c r="T161" s="19">
        <f t="shared" si="123"/>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475</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8"/>
      <c r="CD161" s="47"/>
      <c r="CE161" s="28"/>
      <c r="CF161" s="47"/>
      <c r="CG161" s="28"/>
      <c r="CH161" s="47"/>
      <c r="CI161" s="28"/>
      <c r="CJ161" s="28"/>
      <c r="CK161" s="1"/>
      <c r="CL161" s="1"/>
      <c r="CM161" s="1"/>
      <c r="CN161" s="1"/>
      <c r="CO161" s="1"/>
      <c r="CP161" s="1"/>
      <c r="CQ161" s="1"/>
      <c r="CR161" s="1"/>
      <c r="CS161" s="1"/>
      <c r="CT161" s="1"/>
      <c r="CU161" s="1"/>
      <c r="CV161" s="1"/>
      <c r="CW161" s="1"/>
      <c r="CX161" s="1"/>
      <c r="CY161" s="1"/>
      <c r="CZ161" s="1"/>
      <c r="DA161" s="1"/>
      <c r="DB161" s="1"/>
      <c r="DC161" s="1"/>
      <c r="DD161" s="1"/>
    </row>
    <row r="162" spans="1:108" customFormat="1" ht="15.75" hidden="1" customHeight="1" x14ac:dyDescent="0.25">
      <c r="A162" s="25">
        <v>156</v>
      </c>
      <c r="B162" s="14">
        <v>372</v>
      </c>
      <c r="C162" s="13" t="s">
        <v>198</v>
      </c>
      <c r="D162" s="9" t="s">
        <v>16</v>
      </c>
      <c r="E162" s="13" t="s">
        <v>199</v>
      </c>
      <c r="F162" s="9" t="s">
        <v>16</v>
      </c>
      <c r="G162" s="13" t="s">
        <v>199</v>
      </c>
      <c r="H162" s="13" t="s">
        <v>589</v>
      </c>
      <c r="I162" s="19" t="s">
        <v>424</v>
      </c>
      <c r="J162" s="12" t="s">
        <v>136</v>
      </c>
      <c r="K162" s="19"/>
      <c r="L162" s="19"/>
      <c r="M162" s="19"/>
      <c r="N162" s="19"/>
      <c r="O162" s="19"/>
      <c r="P162" s="19"/>
      <c r="Q162" s="19"/>
      <c r="R162" s="19"/>
      <c r="S162" s="19" t="s">
        <v>11</v>
      </c>
      <c r="T162" s="19">
        <f t="shared" si="123"/>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485</v>
      </c>
      <c r="BB162" s="19" t="s">
        <v>485</v>
      </c>
      <c r="BC162" s="19" t="s">
        <v>485</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8">
        <f>COUNTIF($BD162:$CB162,2)</f>
        <v>0</v>
      </c>
      <c r="CD162" s="47" t="e">
        <f>CC162/COUNTA($BD162:$CB162)</f>
        <v>#DIV/0!</v>
      </c>
      <c r="CE162" s="28">
        <f>COUNTIF($BD162:$CB162,1)</f>
        <v>0</v>
      </c>
      <c r="CF162" s="47" t="e">
        <f>CE162/COUNTA($BD162:$CB162)</f>
        <v>#DIV/0!</v>
      </c>
      <c r="CG162" s="28">
        <f>COUNTIF($BD162:$CB162,0)</f>
        <v>0</v>
      </c>
      <c r="CH162" s="47" t="e">
        <f>CG162/COUNTA($BD162:$CB162)</f>
        <v>#DIV/0!</v>
      </c>
      <c r="CI162" s="28" t="e">
        <f>(((CC162*2)+(CE162*1)+(CG162*0)))/COUNTA($BD162:$CB162)</f>
        <v>#DIV/0!</v>
      </c>
      <c r="CJ162" s="28"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s="153" customFormat="1" ht="81" hidden="1" customHeight="1" x14ac:dyDescent="0.25">
      <c r="A163" s="25"/>
      <c r="B163" s="14"/>
      <c r="C163" s="108" t="s">
        <v>195</v>
      </c>
      <c r="D163" s="109" t="s">
        <v>16</v>
      </c>
      <c r="E163" s="112" t="s">
        <v>580</v>
      </c>
      <c r="F163" s="109" t="s">
        <v>16</v>
      </c>
      <c r="G163" s="112" t="s">
        <v>580</v>
      </c>
      <c r="H163" s="154" t="s">
        <v>874</v>
      </c>
      <c r="I163" s="19" t="s">
        <v>435</v>
      </c>
      <c r="J163" s="114" t="s">
        <v>136</v>
      </c>
      <c r="K163" s="19" t="s">
        <v>11</v>
      </c>
      <c r="L163" s="19"/>
      <c r="M163" s="19"/>
      <c r="N163" s="19"/>
      <c r="O163" s="19"/>
      <c r="P163" s="19"/>
      <c r="Q163" s="19"/>
      <c r="R163" s="19"/>
      <c r="S163" s="19"/>
      <c r="T163" s="19"/>
      <c r="U163" s="19" t="s">
        <v>873</v>
      </c>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28"/>
      <c r="CD163" s="47"/>
      <c r="CE163" s="28"/>
      <c r="CF163" s="47"/>
      <c r="CG163" s="28"/>
      <c r="CH163" s="47"/>
      <c r="CI163" s="28"/>
      <c r="CJ163" s="28"/>
      <c r="CK163" s="1"/>
      <c r="CL163" s="1"/>
      <c r="CM163" s="1"/>
      <c r="CN163" s="1"/>
      <c r="CO163" s="1"/>
      <c r="CP163" s="1"/>
      <c r="CQ163" s="1"/>
      <c r="CR163" s="1"/>
      <c r="CS163" s="1"/>
      <c r="CT163" s="1"/>
      <c r="CU163" s="1"/>
      <c r="CV163" s="1"/>
      <c r="CW163" s="1"/>
      <c r="CX163" s="1"/>
      <c r="CY163" s="1"/>
      <c r="CZ163" s="1"/>
      <c r="DA163" s="1"/>
      <c r="DB163" s="1"/>
      <c r="DC163" s="1"/>
      <c r="DD163" s="1"/>
    </row>
    <row r="164" spans="1:108" ht="60" hidden="1" customHeight="1" x14ac:dyDescent="0.25">
      <c r="A164" s="95">
        <v>157</v>
      </c>
      <c r="B164" s="105">
        <v>375</v>
      </c>
      <c r="C164" s="128" t="s">
        <v>200</v>
      </c>
      <c r="D164" s="132"/>
      <c r="E164" s="132"/>
      <c r="F164" s="132"/>
      <c r="G164" s="132"/>
      <c r="H164" s="133"/>
      <c r="I164" s="106" t="s">
        <v>421</v>
      </c>
      <c r="J164" s="106" t="s">
        <v>421</v>
      </c>
      <c r="K164" s="106" t="s">
        <v>421</v>
      </c>
      <c r="L164" s="7" t="s">
        <v>421</v>
      </c>
      <c r="M164" s="7" t="s">
        <v>421</v>
      </c>
      <c r="N164" s="7" t="s">
        <v>421</v>
      </c>
      <c r="O164" s="7" t="s">
        <v>421</v>
      </c>
      <c r="P164" s="7" t="s">
        <v>421</v>
      </c>
      <c r="Q164" s="7" t="s">
        <v>421</v>
      </c>
      <c r="R164" s="7" t="s">
        <v>421</v>
      </c>
      <c r="S164" s="7" t="s">
        <v>421</v>
      </c>
      <c r="T164" s="19">
        <f t="shared" si="123"/>
        <v>0</v>
      </c>
      <c r="U164" s="106" t="s">
        <v>421</v>
      </c>
      <c r="V164" s="106" t="s">
        <v>421</v>
      </c>
      <c r="W164" s="106" t="s">
        <v>421</v>
      </c>
      <c r="X164" s="106" t="s">
        <v>421</v>
      </c>
      <c r="Y164" s="7" t="s">
        <v>421</v>
      </c>
      <c r="Z164" s="7" t="s">
        <v>421</v>
      </c>
      <c r="AA164" s="7" t="s">
        <v>421</v>
      </c>
      <c r="AB164" s="7" t="s">
        <v>421</v>
      </c>
      <c r="AC164" s="7" t="s">
        <v>421</v>
      </c>
      <c r="AD164" s="7" t="s">
        <v>421</v>
      </c>
      <c r="AE164" s="7" t="s">
        <v>421</v>
      </c>
      <c r="AF164" s="7" t="s">
        <v>421</v>
      </c>
      <c r="AG164" s="7" t="s">
        <v>421</v>
      </c>
      <c r="AH164" s="7" t="s">
        <v>421</v>
      </c>
      <c r="AI164" s="7" t="s">
        <v>421</v>
      </c>
      <c r="AJ164" s="7" t="s">
        <v>421</v>
      </c>
      <c r="AK164" s="7" t="s">
        <v>421</v>
      </c>
      <c r="AL164" s="7" t="s">
        <v>421</v>
      </c>
      <c r="AM164" s="7" t="s">
        <v>421</v>
      </c>
      <c r="AN164" s="7" t="s">
        <v>421</v>
      </c>
      <c r="AO164" s="7" t="s">
        <v>421</v>
      </c>
      <c r="AP164" s="7" t="s">
        <v>421</v>
      </c>
      <c r="AQ164" s="7" t="s">
        <v>421</v>
      </c>
      <c r="AR164" s="7" t="s">
        <v>421</v>
      </c>
      <c r="AS164" s="7" t="s">
        <v>421</v>
      </c>
      <c r="AT164" s="7" t="s">
        <v>421</v>
      </c>
      <c r="AU164" s="7" t="s">
        <v>421</v>
      </c>
      <c r="AV164" s="7" t="s">
        <v>421</v>
      </c>
      <c r="AW164" s="7" t="s">
        <v>421</v>
      </c>
      <c r="AX164" s="7" t="s">
        <v>421</v>
      </c>
      <c r="AY164" s="7" t="s">
        <v>421</v>
      </c>
      <c r="AZ164" s="7" t="s">
        <v>421</v>
      </c>
      <c r="BA164" s="7" t="s">
        <v>421</v>
      </c>
      <c r="BB164" s="7" t="s">
        <v>421</v>
      </c>
      <c r="BC164" s="7" t="s">
        <v>421</v>
      </c>
      <c r="BD164" s="7" t="s">
        <v>421</v>
      </c>
      <c r="BE164" s="7" t="s">
        <v>421</v>
      </c>
      <c r="BF164" s="7" t="s">
        <v>421</v>
      </c>
      <c r="BG164" s="7" t="s">
        <v>421</v>
      </c>
      <c r="BH164" s="7" t="s">
        <v>421</v>
      </c>
      <c r="BI164" s="7" t="s">
        <v>421</v>
      </c>
      <c r="BJ164" s="7" t="s">
        <v>421</v>
      </c>
      <c r="BK164" s="7" t="s">
        <v>421</v>
      </c>
      <c r="BL164" s="7" t="s">
        <v>421</v>
      </c>
      <c r="BM164" s="7" t="s">
        <v>421</v>
      </c>
      <c r="BN164" s="7" t="s">
        <v>421</v>
      </c>
      <c r="BO164" s="7" t="s">
        <v>421</v>
      </c>
      <c r="BP164" s="7" t="s">
        <v>421</v>
      </c>
      <c r="BQ164" s="7" t="s">
        <v>421</v>
      </c>
      <c r="BR164" s="7" t="s">
        <v>421</v>
      </c>
      <c r="BS164" s="7" t="s">
        <v>421</v>
      </c>
      <c r="BT164" s="7" t="s">
        <v>421</v>
      </c>
      <c r="BU164" s="7" t="s">
        <v>421</v>
      </c>
      <c r="BV164" s="7" t="s">
        <v>421</v>
      </c>
      <c r="BW164" s="7" t="s">
        <v>421</v>
      </c>
      <c r="BX164" s="7" t="s">
        <v>421</v>
      </c>
      <c r="BY164" s="7" t="s">
        <v>421</v>
      </c>
      <c r="BZ164" s="7" t="s">
        <v>421</v>
      </c>
      <c r="CA164" s="7" t="s">
        <v>421</v>
      </c>
      <c r="CB164" s="7" t="s">
        <v>421</v>
      </c>
      <c r="CC164" s="7" t="s">
        <v>421</v>
      </c>
      <c r="CD164" s="7" t="s">
        <v>421</v>
      </c>
      <c r="CE164" s="7" t="s">
        <v>421</v>
      </c>
      <c r="CF164" s="7" t="s">
        <v>421</v>
      </c>
      <c r="CG164" s="7" t="s">
        <v>421</v>
      </c>
      <c r="CH164" s="7" t="s">
        <v>421</v>
      </c>
      <c r="CI164" s="7" t="s">
        <v>421</v>
      </c>
      <c r="CJ164" s="7" t="s">
        <v>421</v>
      </c>
      <c r="CK164" s="99"/>
      <c r="CL164" s="99"/>
      <c r="CM164" s="99"/>
      <c r="CN164" s="99"/>
      <c r="CO164" s="99"/>
      <c r="CP164" s="99"/>
      <c r="CQ164" s="99"/>
      <c r="CR164" s="99"/>
      <c r="CS164" s="99"/>
      <c r="CT164" s="99"/>
      <c r="CU164" s="99"/>
      <c r="CV164" s="99"/>
      <c r="CW164" s="99"/>
      <c r="CX164" s="99"/>
      <c r="CY164" s="99"/>
      <c r="CZ164" s="99"/>
      <c r="DA164" s="99"/>
      <c r="DB164" s="99"/>
      <c r="DC164" s="99"/>
      <c r="DD164" s="99"/>
    </row>
    <row r="165" spans="1:108" ht="27" hidden="1" customHeight="1" x14ac:dyDescent="0.25">
      <c r="A165" s="95">
        <v>158</v>
      </c>
      <c r="B165" s="105">
        <v>376</v>
      </c>
      <c r="C165" s="124" t="s">
        <v>201</v>
      </c>
      <c r="D165" s="125"/>
      <c r="E165" s="125"/>
      <c r="F165" s="106" t="s">
        <v>421</v>
      </c>
      <c r="G165" s="106" t="s">
        <v>421</v>
      </c>
      <c r="H165" s="106" t="s">
        <v>421</v>
      </c>
      <c r="I165" s="106" t="s">
        <v>421</v>
      </c>
      <c r="J165" s="106" t="s">
        <v>421</v>
      </c>
      <c r="K165" s="106" t="s">
        <v>421</v>
      </c>
      <c r="L165" s="7" t="s">
        <v>421</v>
      </c>
      <c r="M165" s="7" t="s">
        <v>421</v>
      </c>
      <c r="N165" s="7" t="s">
        <v>421</v>
      </c>
      <c r="O165" s="7" t="s">
        <v>421</v>
      </c>
      <c r="P165" s="7" t="s">
        <v>421</v>
      </c>
      <c r="Q165" s="7" t="s">
        <v>421</v>
      </c>
      <c r="R165" s="7" t="s">
        <v>421</v>
      </c>
      <c r="S165" s="7" t="s">
        <v>421</v>
      </c>
      <c r="T165" s="19">
        <f t="shared" si="123"/>
        <v>0</v>
      </c>
      <c r="U165" s="106" t="s">
        <v>421</v>
      </c>
      <c r="V165" s="106" t="s">
        <v>421</v>
      </c>
      <c r="W165" s="106" t="s">
        <v>421</v>
      </c>
      <c r="X165" s="106" t="s">
        <v>421</v>
      </c>
      <c r="Y165" s="7" t="s">
        <v>421</v>
      </c>
      <c r="Z165" s="7" t="s">
        <v>421</v>
      </c>
      <c r="AA165" s="7" t="s">
        <v>421</v>
      </c>
      <c r="AB165" s="7" t="s">
        <v>421</v>
      </c>
      <c r="AC165" s="7" t="s">
        <v>421</v>
      </c>
      <c r="AD165" s="7" t="s">
        <v>421</v>
      </c>
      <c r="AE165" s="7" t="s">
        <v>421</v>
      </c>
      <c r="AF165" s="7" t="s">
        <v>421</v>
      </c>
      <c r="AG165" s="7" t="s">
        <v>421</v>
      </c>
      <c r="AH165" s="7" t="s">
        <v>421</v>
      </c>
      <c r="AI165" s="7" t="s">
        <v>421</v>
      </c>
      <c r="AJ165" s="7" t="s">
        <v>421</v>
      </c>
      <c r="AK165" s="7" t="s">
        <v>421</v>
      </c>
      <c r="AL165" s="7" t="s">
        <v>421</v>
      </c>
      <c r="AM165" s="7" t="s">
        <v>421</v>
      </c>
      <c r="AN165" s="7" t="s">
        <v>421</v>
      </c>
      <c r="AO165" s="7" t="s">
        <v>421</v>
      </c>
      <c r="AP165" s="7" t="s">
        <v>421</v>
      </c>
      <c r="AQ165" s="7" t="s">
        <v>421</v>
      </c>
      <c r="AR165" s="7" t="s">
        <v>421</v>
      </c>
      <c r="AS165" s="7" t="s">
        <v>421</v>
      </c>
      <c r="AT165" s="7" t="s">
        <v>421</v>
      </c>
      <c r="AU165" s="7" t="s">
        <v>421</v>
      </c>
      <c r="AV165" s="7" t="s">
        <v>421</v>
      </c>
      <c r="AW165" s="7" t="s">
        <v>421</v>
      </c>
      <c r="AX165" s="7" t="s">
        <v>421</v>
      </c>
      <c r="AY165" s="7" t="s">
        <v>421</v>
      </c>
      <c r="AZ165" s="7" t="s">
        <v>421</v>
      </c>
      <c r="BA165" s="7" t="s">
        <v>421</v>
      </c>
      <c r="BB165" s="7" t="s">
        <v>421</v>
      </c>
      <c r="BC165" s="7" t="s">
        <v>421</v>
      </c>
      <c r="BD165" s="7" t="s">
        <v>421</v>
      </c>
      <c r="BE165" s="7" t="s">
        <v>421</v>
      </c>
      <c r="BF165" s="7" t="s">
        <v>421</v>
      </c>
      <c r="BG165" s="7" t="s">
        <v>421</v>
      </c>
      <c r="BH165" s="7" t="s">
        <v>421</v>
      </c>
      <c r="BI165" s="7" t="s">
        <v>421</v>
      </c>
      <c r="BJ165" s="7" t="s">
        <v>421</v>
      </c>
      <c r="BK165" s="7" t="s">
        <v>421</v>
      </c>
      <c r="BL165" s="7" t="s">
        <v>421</v>
      </c>
      <c r="BM165" s="7" t="s">
        <v>421</v>
      </c>
      <c r="BN165" s="7" t="s">
        <v>421</v>
      </c>
      <c r="BO165" s="7" t="s">
        <v>421</v>
      </c>
      <c r="BP165" s="7" t="s">
        <v>421</v>
      </c>
      <c r="BQ165" s="7" t="s">
        <v>421</v>
      </c>
      <c r="BR165" s="7" t="s">
        <v>421</v>
      </c>
      <c r="BS165" s="7" t="s">
        <v>421</v>
      </c>
      <c r="BT165" s="7" t="s">
        <v>421</v>
      </c>
      <c r="BU165" s="7" t="s">
        <v>421</v>
      </c>
      <c r="BV165" s="7" t="s">
        <v>421</v>
      </c>
      <c r="BW165" s="7" t="s">
        <v>421</v>
      </c>
      <c r="BX165" s="7" t="s">
        <v>421</v>
      </c>
      <c r="BY165" s="7" t="s">
        <v>421</v>
      </c>
      <c r="BZ165" s="7" t="s">
        <v>421</v>
      </c>
      <c r="CA165" s="7" t="s">
        <v>421</v>
      </c>
      <c r="CB165" s="7" t="s">
        <v>421</v>
      </c>
      <c r="CC165" s="7" t="s">
        <v>421</v>
      </c>
      <c r="CD165" s="7" t="s">
        <v>421</v>
      </c>
      <c r="CE165" s="7" t="s">
        <v>421</v>
      </c>
      <c r="CF165" s="7" t="s">
        <v>421</v>
      </c>
      <c r="CG165" s="7" t="s">
        <v>421</v>
      </c>
      <c r="CH165" s="7" t="s">
        <v>421</v>
      </c>
      <c r="CI165" s="7" t="s">
        <v>421</v>
      </c>
      <c r="CJ165" s="7" t="s">
        <v>421</v>
      </c>
      <c r="CK165" s="99"/>
      <c r="CL165" s="99"/>
      <c r="CM165" s="99"/>
      <c r="CN165" s="99"/>
      <c r="CO165" s="99"/>
      <c r="CP165" s="99"/>
      <c r="CQ165" s="99"/>
      <c r="CR165" s="99"/>
      <c r="CS165" s="99"/>
      <c r="CT165" s="99"/>
      <c r="CU165" s="99"/>
      <c r="CV165" s="99"/>
      <c r="CW165" s="99"/>
      <c r="CX165" s="99"/>
      <c r="CY165" s="99"/>
      <c r="CZ165" s="99"/>
      <c r="DA165" s="99"/>
      <c r="DB165" s="99"/>
      <c r="DC165" s="99"/>
      <c r="DD165" s="99"/>
    </row>
    <row r="166" spans="1:108" customFormat="1" ht="84" hidden="1" customHeight="1" x14ac:dyDescent="0.25">
      <c r="A166" s="25">
        <v>159</v>
      </c>
      <c r="B166" s="14">
        <v>377</v>
      </c>
      <c r="C166" s="13" t="s">
        <v>202</v>
      </c>
      <c r="D166" s="9" t="s">
        <v>7</v>
      </c>
      <c r="E166" s="13" t="s">
        <v>203</v>
      </c>
      <c r="F166" s="9" t="s">
        <v>7</v>
      </c>
      <c r="G166" s="13" t="s">
        <v>203</v>
      </c>
      <c r="H166" s="13" t="s">
        <v>590</v>
      </c>
      <c r="I166" s="19" t="s">
        <v>435</v>
      </c>
      <c r="J166" s="12" t="s">
        <v>204</v>
      </c>
      <c r="K166" s="19"/>
      <c r="L166" s="19"/>
      <c r="M166" s="19"/>
      <c r="N166" s="19"/>
      <c r="O166" s="19"/>
      <c r="P166" s="19"/>
      <c r="Q166" s="19" t="s">
        <v>11</v>
      </c>
      <c r="R166" s="19"/>
      <c r="S166" s="19"/>
      <c r="T166" s="19">
        <f t="shared" si="123"/>
        <v>1</v>
      </c>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t="s">
        <v>439</v>
      </c>
      <c r="AT166" s="19" t="s">
        <v>439</v>
      </c>
      <c r="AU166" s="19" t="s">
        <v>436</v>
      </c>
      <c r="AV166" s="19" t="s">
        <v>439</v>
      </c>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28">
        <f t="shared" ref="CC166:CC169" si="140">COUNTIF($BD166:$CB166,2)</f>
        <v>0</v>
      </c>
      <c r="CD166" s="47" t="e">
        <f t="shared" ref="CD166:CD169" si="141">CC166/COUNTA($BD166:$CB166)</f>
        <v>#DIV/0!</v>
      </c>
      <c r="CE166" s="28">
        <f t="shared" ref="CE166:CE169" si="142">COUNTIF($BD166:$CB166,1)</f>
        <v>0</v>
      </c>
      <c r="CF166" s="47" t="e">
        <f t="shared" ref="CF166:CF169" si="143">CE166/COUNTA($BD166:$CB166)</f>
        <v>#DIV/0!</v>
      </c>
      <c r="CG166" s="28">
        <f t="shared" ref="CG166:CG169" si="144">COUNTIF($BD166:$CB166,0)</f>
        <v>0</v>
      </c>
      <c r="CH166" s="47" t="e">
        <f t="shared" ref="CH166:CH169" si="145">CG166/COUNTA($BD166:$CB166)</f>
        <v>#DIV/0!</v>
      </c>
      <c r="CI166" s="28" t="e">
        <f t="shared" ref="CI166:CI169" si="146">(((CC166*2)+(CE166*1)+(CG166*0)))/COUNTA($BD166:$CB166)</f>
        <v>#DIV/0!</v>
      </c>
      <c r="CJ166" s="28" t="e">
        <f t="shared" ref="CJ166:CJ169" si="147">IF(CI166&gt;=1.6,"Đạt mục tiêu",IF(CI166&gt;=1,"Cần cố gắng","Chưa đạt"))</f>
        <v>#DIV/0!</v>
      </c>
      <c r="CK166" s="1"/>
      <c r="CL166" s="1"/>
      <c r="CM166" s="1"/>
      <c r="CN166" s="1"/>
      <c r="CO166" s="1"/>
      <c r="CP166" s="1"/>
      <c r="CQ166" s="1"/>
      <c r="CR166" s="1"/>
      <c r="CS166" s="1"/>
      <c r="CT166" s="1"/>
      <c r="CU166" s="1"/>
      <c r="CV166" s="1"/>
      <c r="CW166" s="1"/>
      <c r="CX166" s="1"/>
      <c r="CY166" s="1"/>
      <c r="CZ166" s="1"/>
      <c r="DA166" s="1"/>
      <c r="DB166" s="1"/>
      <c r="DC166" s="1"/>
      <c r="DD166" s="1"/>
    </row>
    <row r="167" spans="1:108" ht="100.5" hidden="1" customHeight="1" x14ac:dyDescent="0.25">
      <c r="A167" s="95">
        <v>160</v>
      </c>
      <c r="B167" s="95">
        <v>380</v>
      </c>
      <c r="C167" s="108" t="s">
        <v>205</v>
      </c>
      <c r="D167" s="109" t="s">
        <v>16</v>
      </c>
      <c r="E167" s="112" t="s">
        <v>206</v>
      </c>
      <c r="F167" s="109" t="s">
        <v>16</v>
      </c>
      <c r="G167" s="112" t="s">
        <v>206</v>
      </c>
      <c r="H167" s="112" t="s">
        <v>866</v>
      </c>
      <c r="I167" s="95" t="s">
        <v>424</v>
      </c>
      <c r="J167" s="114" t="s">
        <v>204</v>
      </c>
      <c r="K167" s="95" t="s">
        <v>11</v>
      </c>
      <c r="L167" s="19"/>
      <c r="M167" s="19"/>
      <c r="N167" s="19"/>
      <c r="O167" s="19"/>
      <c r="P167" s="19"/>
      <c r="Q167" s="19"/>
      <c r="R167" s="19"/>
      <c r="S167" s="19"/>
      <c r="T167" s="19">
        <f t="shared" si="123"/>
        <v>1</v>
      </c>
      <c r="U167" s="95" t="s">
        <v>436</v>
      </c>
      <c r="V167" s="95" t="s">
        <v>436</v>
      </c>
      <c r="W167" s="95" t="s">
        <v>436</v>
      </c>
      <c r="X167" s="95" t="s">
        <v>436</v>
      </c>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1</v>
      </c>
      <c r="BG167" s="19">
        <v>0</v>
      </c>
      <c r="BH167" s="19">
        <v>2</v>
      </c>
      <c r="BI167" s="19">
        <v>0</v>
      </c>
      <c r="BJ167" s="19">
        <v>2</v>
      </c>
      <c r="BK167" s="19">
        <v>2</v>
      </c>
      <c r="BL167" s="19">
        <v>0</v>
      </c>
      <c r="BM167" s="19">
        <v>2</v>
      </c>
      <c r="BN167" s="19">
        <v>2</v>
      </c>
      <c r="BO167" s="19">
        <v>2</v>
      </c>
      <c r="BP167" s="19">
        <v>2</v>
      </c>
      <c r="BQ167" s="19">
        <v>2</v>
      </c>
      <c r="BR167" s="19">
        <v>2</v>
      </c>
      <c r="BS167" s="19">
        <v>2</v>
      </c>
      <c r="BT167" s="19">
        <v>2</v>
      </c>
      <c r="BU167" s="19">
        <v>2</v>
      </c>
      <c r="BV167" s="19">
        <v>2</v>
      </c>
      <c r="BW167" s="19">
        <v>2</v>
      </c>
      <c r="BX167" s="19">
        <v>2</v>
      </c>
      <c r="BY167" s="19">
        <v>2</v>
      </c>
      <c r="BZ167" s="19">
        <v>2</v>
      </c>
      <c r="CA167" s="19">
        <v>2</v>
      </c>
      <c r="CB167" s="19">
        <v>2</v>
      </c>
      <c r="CC167" s="28">
        <f t="shared" si="140"/>
        <v>21</v>
      </c>
      <c r="CD167" s="47">
        <f t="shared" si="141"/>
        <v>0.84</v>
      </c>
      <c r="CE167" s="28">
        <f t="shared" si="142"/>
        <v>1</v>
      </c>
      <c r="CF167" s="47">
        <f t="shared" si="143"/>
        <v>0.04</v>
      </c>
      <c r="CG167" s="28">
        <f t="shared" si="144"/>
        <v>3</v>
      </c>
      <c r="CH167" s="47">
        <f t="shared" si="145"/>
        <v>0.12</v>
      </c>
      <c r="CI167" s="28">
        <f t="shared" si="146"/>
        <v>1.72</v>
      </c>
      <c r="CJ167" s="28" t="str">
        <f t="shared" si="147"/>
        <v>Đạt mục tiêu</v>
      </c>
      <c r="CK167" s="99"/>
      <c r="CL167" s="99"/>
      <c r="CM167" s="99"/>
      <c r="CN167" s="99"/>
      <c r="CO167" s="99"/>
      <c r="CP167" s="99"/>
      <c r="CQ167" s="99"/>
      <c r="CR167" s="99"/>
      <c r="CS167" s="99"/>
      <c r="CT167" s="99"/>
      <c r="CU167" s="99"/>
      <c r="CV167" s="99"/>
      <c r="CW167" s="99"/>
      <c r="CX167" s="99"/>
      <c r="CY167" s="99"/>
      <c r="CZ167" s="99"/>
      <c r="DA167" s="99"/>
      <c r="DB167" s="99"/>
      <c r="DC167" s="99"/>
      <c r="DD167" s="99"/>
    </row>
    <row r="168" spans="1:108" customFormat="1" ht="51" hidden="1" customHeight="1" x14ac:dyDescent="0.25">
      <c r="A168" s="25">
        <v>161</v>
      </c>
      <c r="B168" s="14">
        <v>383</v>
      </c>
      <c r="C168" s="13" t="s">
        <v>207</v>
      </c>
      <c r="D168" s="9" t="s">
        <v>16</v>
      </c>
      <c r="E168" s="13" t="s">
        <v>208</v>
      </c>
      <c r="F168" s="9" t="s">
        <v>16</v>
      </c>
      <c r="G168" s="13" t="s">
        <v>208</v>
      </c>
      <c r="H168" s="13" t="s">
        <v>591</v>
      </c>
      <c r="I168" s="19" t="s">
        <v>435</v>
      </c>
      <c r="J168" s="12" t="s">
        <v>204</v>
      </c>
      <c r="K168" s="19"/>
      <c r="L168" s="19"/>
      <c r="M168" s="19" t="s">
        <v>11</v>
      </c>
      <c r="N168" s="19"/>
      <c r="O168" s="19"/>
      <c r="P168" s="19"/>
      <c r="Q168" s="19"/>
      <c r="R168" s="19"/>
      <c r="S168" s="19"/>
      <c r="T168" s="19">
        <f t="shared" si="123"/>
        <v>1</v>
      </c>
      <c r="U168" s="19"/>
      <c r="V168" s="19"/>
      <c r="W168" s="19"/>
      <c r="X168" s="19"/>
      <c r="Y168" s="19"/>
      <c r="Z168" s="19"/>
      <c r="AA168" s="19"/>
      <c r="AB168" s="19"/>
      <c r="AC168" s="19" t="s">
        <v>485</v>
      </c>
      <c r="AD168" s="19" t="s">
        <v>485</v>
      </c>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2</v>
      </c>
      <c r="BH168" s="19">
        <v>2</v>
      </c>
      <c r="BI168" s="19">
        <v>2</v>
      </c>
      <c r="BJ168" s="19">
        <v>0</v>
      </c>
      <c r="BK168" s="19">
        <v>2</v>
      </c>
      <c r="BL168" s="19">
        <v>2</v>
      </c>
      <c r="BM168" s="19">
        <v>2</v>
      </c>
      <c r="BN168" s="19">
        <v>2</v>
      </c>
      <c r="BO168" s="19">
        <v>2</v>
      </c>
      <c r="BP168" s="19">
        <v>1</v>
      </c>
      <c r="BQ168" s="19">
        <v>2</v>
      </c>
      <c r="BR168" s="19">
        <v>1</v>
      </c>
      <c r="BS168" s="19">
        <v>2</v>
      </c>
      <c r="BT168" s="19">
        <v>1</v>
      </c>
      <c r="BU168" s="19">
        <v>2</v>
      </c>
      <c r="BV168" s="19">
        <v>0</v>
      </c>
      <c r="BW168" s="19">
        <v>2</v>
      </c>
      <c r="BX168" s="19">
        <v>2</v>
      </c>
      <c r="BY168" s="19">
        <v>2</v>
      </c>
      <c r="BZ168" s="19">
        <v>2</v>
      </c>
      <c r="CA168" s="19">
        <v>2</v>
      </c>
      <c r="CB168" s="19">
        <v>2</v>
      </c>
      <c r="CC168" s="28">
        <f t="shared" si="140"/>
        <v>20</v>
      </c>
      <c r="CD168" s="47">
        <f t="shared" si="141"/>
        <v>0.8</v>
      </c>
      <c r="CE168" s="28">
        <f t="shared" si="142"/>
        <v>3</v>
      </c>
      <c r="CF168" s="47">
        <f t="shared" si="143"/>
        <v>0.12</v>
      </c>
      <c r="CG168" s="28">
        <f t="shared" si="144"/>
        <v>2</v>
      </c>
      <c r="CH168" s="47">
        <f t="shared" si="145"/>
        <v>0.08</v>
      </c>
      <c r="CI168" s="28">
        <f t="shared" si="146"/>
        <v>1.72</v>
      </c>
      <c r="CJ168" s="28" t="str">
        <f t="shared" si="147"/>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90.75" customHeight="1" x14ac:dyDescent="0.25">
      <c r="A169" s="95">
        <v>162</v>
      </c>
      <c r="B169" s="107">
        <v>385</v>
      </c>
      <c r="C169" s="108" t="s">
        <v>209</v>
      </c>
      <c r="D169" s="109" t="s">
        <v>16</v>
      </c>
      <c r="E169" s="112" t="s">
        <v>210</v>
      </c>
      <c r="F169" s="109" t="s">
        <v>16</v>
      </c>
      <c r="G169" s="112" t="s">
        <v>592</v>
      </c>
      <c r="H169" s="95" t="s">
        <v>865</v>
      </c>
      <c r="I169" s="95" t="s">
        <v>435</v>
      </c>
      <c r="J169" s="114" t="s">
        <v>204</v>
      </c>
      <c r="K169" s="95" t="s">
        <v>11</v>
      </c>
      <c r="L169" s="28"/>
      <c r="M169" s="28"/>
      <c r="N169" s="28"/>
      <c r="O169" s="28"/>
      <c r="P169" s="28"/>
      <c r="Q169" s="28"/>
      <c r="R169" s="28"/>
      <c r="S169" s="28"/>
      <c r="T169" s="19">
        <f t="shared" si="123"/>
        <v>1</v>
      </c>
      <c r="U169" s="95" t="s">
        <v>475</v>
      </c>
      <c r="V169" s="95" t="s">
        <v>475</v>
      </c>
      <c r="W169" s="95" t="s">
        <v>439</v>
      </c>
      <c r="X169" s="95" t="s">
        <v>439</v>
      </c>
      <c r="Y169" s="19"/>
      <c r="Z169" s="19" t="s">
        <v>438</v>
      </c>
      <c r="AA169" s="19" t="s">
        <v>439</v>
      </c>
      <c r="AB169" s="19" t="s">
        <v>438</v>
      </c>
      <c r="AC169" s="19"/>
      <c r="AD169" s="19"/>
      <c r="AE169" s="19" t="s">
        <v>438</v>
      </c>
      <c r="AF169" s="19" t="s">
        <v>439</v>
      </c>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v>2</v>
      </c>
      <c r="BE169" s="19">
        <v>2</v>
      </c>
      <c r="BF169" s="19">
        <v>2</v>
      </c>
      <c r="BG169" s="19">
        <v>1</v>
      </c>
      <c r="BH169" s="19">
        <v>2</v>
      </c>
      <c r="BI169" s="19">
        <v>2</v>
      </c>
      <c r="BJ169" s="19">
        <v>1</v>
      </c>
      <c r="BK169" s="19">
        <v>1</v>
      </c>
      <c r="BL169" s="19">
        <v>2</v>
      </c>
      <c r="BM169" s="19">
        <v>2</v>
      </c>
      <c r="BN169" s="19">
        <v>2</v>
      </c>
      <c r="BO169" s="19">
        <v>2</v>
      </c>
      <c r="BP169" s="19">
        <v>2</v>
      </c>
      <c r="BQ169" s="19">
        <v>2</v>
      </c>
      <c r="BR169" s="19">
        <v>0</v>
      </c>
      <c r="BS169" s="19">
        <v>2</v>
      </c>
      <c r="BT169" s="19">
        <v>2</v>
      </c>
      <c r="BU169" s="19">
        <v>1</v>
      </c>
      <c r="BV169" s="19">
        <v>1</v>
      </c>
      <c r="BW169" s="19">
        <v>2</v>
      </c>
      <c r="BX169" s="19">
        <v>2</v>
      </c>
      <c r="BY169" s="19">
        <v>2</v>
      </c>
      <c r="BZ169" s="19">
        <v>2</v>
      </c>
      <c r="CA169" s="19">
        <v>1</v>
      </c>
      <c r="CB169" s="19">
        <v>2</v>
      </c>
      <c r="CC169" s="28">
        <f t="shared" si="140"/>
        <v>18</v>
      </c>
      <c r="CD169" s="47">
        <f t="shared" si="141"/>
        <v>0.72</v>
      </c>
      <c r="CE169" s="28">
        <f t="shared" si="142"/>
        <v>6</v>
      </c>
      <c r="CF169" s="47">
        <f t="shared" si="143"/>
        <v>0.24</v>
      </c>
      <c r="CG169" s="28">
        <f t="shared" si="144"/>
        <v>1</v>
      </c>
      <c r="CH169" s="47">
        <f t="shared" si="145"/>
        <v>0.04</v>
      </c>
      <c r="CI169" s="28">
        <f t="shared" si="146"/>
        <v>1.68</v>
      </c>
      <c r="CJ169" s="28" t="str">
        <f t="shared" si="147"/>
        <v>Đạt mục tiêu</v>
      </c>
      <c r="CK169" s="99"/>
      <c r="CL169" s="99"/>
      <c r="CM169" s="99"/>
      <c r="CN169" s="99"/>
      <c r="CO169" s="99"/>
      <c r="CP169" s="99"/>
      <c r="CQ169" s="99"/>
      <c r="CR169" s="99"/>
      <c r="CS169" s="99"/>
      <c r="CT169" s="99"/>
      <c r="CU169" s="99"/>
      <c r="CV169" s="99"/>
      <c r="CW169" s="99"/>
      <c r="CX169" s="99"/>
      <c r="CY169" s="99"/>
      <c r="CZ169" s="99"/>
      <c r="DA169" s="99"/>
      <c r="DB169" s="99"/>
      <c r="DC169" s="99"/>
      <c r="DD169" s="99"/>
    </row>
    <row r="170" spans="1:108" customFormat="1" ht="15.75" hidden="1" customHeight="1" x14ac:dyDescent="0.25">
      <c r="A170" s="25">
        <v>163</v>
      </c>
      <c r="B170" s="44">
        <v>385</v>
      </c>
      <c r="C170" s="45" t="s">
        <v>209</v>
      </c>
      <c r="D170" s="9" t="s">
        <v>16</v>
      </c>
      <c r="E170" s="13" t="s">
        <v>210</v>
      </c>
      <c r="F170" s="9" t="s">
        <v>16</v>
      </c>
      <c r="G170" s="13" t="s">
        <v>593</v>
      </c>
      <c r="H170" s="19" t="s">
        <v>594</v>
      </c>
      <c r="I170" s="19" t="s">
        <v>435</v>
      </c>
      <c r="J170" s="12" t="s">
        <v>204</v>
      </c>
      <c r="K170" s="28"/>
      <c r="L170" s="28" t="s">
        <v>11</v>
      </c>
      <c r="M170" s="28"/>
      <c r="N170" s="28"/>
      <c r="O170" s="28"/>
      <c r="P170" s="28"/>
      <c r="Q170" s="28"/>
      <c r="R170" s="28"/>
      <c r="S170" s="28"/>
      <c r="T170" s="19">
        <f t="shared" si="123"/>
        <v>1</v>
      </c>
      <c r="U170" s="19"/>
      <c r="V170" s="19"/>
      <c r="W170" s="19"/>
      <c r="X170" s="19"/>
      <c r="Y170" s="19"/>
      <c r="Z170" s="19" t="s">
        <v>475</v>
      </c>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8"/>
      <c r="CD170" s="47"/>
      <c r="CE170" s="28"/>
      <c r="CF170" s="47"/>
      <c r="CG170" s="28"/>
      <c r="CH170" s="47"/>
      <c r="CI170" s="28"/>
      <c r="CJ170" s="28"/>
      <c r="CK170" s="1"/>
      <c r="CL170" s="1"/>
      <c r="CM170" s="1"/>
      <c r="CN170" s="1"/>
      <c r="CO170" s="1"/>
      <c r="CP170" s="1"/>
      <c r="CQ170" s="1"/>
      <c r="CR170" s="1"/>
      <c r="CS170" s="1"/>
      <c r="CT170" s="1"/>
      <c r="CU170" s="1"/>
      <c r="CV170" s="1"/>
      <c r="CW170" s="1"/>
      <c r="CX170" s="1"/>
      <c r="CY170" s="1"/>
      <c r="CZ170" s="1"/>
      <c r="DA170" s="1"/>
      <c r="DB170" s="1"/>
      <c r="DC170" s="1"/>
      <c r="DD170" s="1"/>
    </row>
    <row r="171" spans="1:108" customFormat="1" ht="57.75" hidden="1" customHeight="1" x14ac:dyDescent="0.25">
      <c r="A171" s="25">
        <v>164</v>
      </c>
      <c r="B171" s="44">
        <v>385</v>
      </c>
      <c r="C171" s="45" t="s">
        <v>209</v>
      </c>
      <c r="D171" s="9" t="s">
        <v>16</v>
      </c>
      <c r="E171" s="13" t="s">
        <v>210</v>
      </c>
      <c r="F171" s="9" t="s">
        <v>16</v>
      </c>
      <c r="G171" s="13" t="s">
        <v>595</v>
      </c>
      <c r="H171" s="19" t="s">
        <v>596</v>
      </c>
      <c r="I171" s="19" t="s">
        <v>435</v>
      </c>
      <c r="J171" s="12" t="s">
        <v>204</v>
      </c>
      <c r="K171" s="28"/>
      <c r="L171" s="28"/>
      <c r="M171" s="28" t="s">
        <v>11</v>
      </c>
      <c r="N171" s="28"/>
      <c r="O171" s="28"/>
      <c r="P171" s="28"/>
      <c r="Q171" s="28"/>
      <c r="R171" s="28"/>
      <c r="S171" s="28"/>
      <c r="T171" s="19">
        <f t="shared" si="123"/>
        <v>1</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8"/>
      <c r="CD171" s="47"/>
      <c r="CE171" s="28"/>
      <c r="CF171" s="47"/>
      <c r="CG171" s="28"/>
      <c r="CH171" s="47"/>
      <c r="CI171" s="28"/>
      <c r="CJ171" s="28"/>
      <c r="CK171" s="1"/>
      <c r="CL171" s="1"/>
      <c r="CM171" s="1"/>
      <c r="CN171" s="1"/>
      <c r="CO171" s="1"/>
      <c r="CP171" s="1"/>
      <c r="CQ171" s="1"/>
      <c r="CR171" s="1"/>
      <c r="CS171" s="1"/>
      <c r="CT171" s="1"/>
      <c r="CU171" s="1"/>
      <c r="CV171" s="1"/>
      <c r="CW171" s="1"/>
      <c r="CX171" s="1"/>
      <c r="CY171" s="1"/>
      <c r="CZ171" s="1"/>
      <c r="DA171" s="1"/>
      <c r="DB171" s="1"/>
      <c r="DC171" s="1"/>
      <c r="DD171" s="1"/>
    </row>
    <row r="172" spans="1:108" customFormat="1" ht="57.75" hidden="1" customHeight="1" x14ac:dyDescent="0.25">
      <c r="A172" s="25">
        <v>165</v>
      </c>
      <c r="B172" s="44">
        <v>385</v>
      </c>
      <c r="C172" s="45" t="s">
        <v>209</v>
      </c>
      <c r="D172" s="9" t="s">
        <v>16</v>
      </c>
      <c r="E172" s="13" t="s">
        <v>210</v>
      </c>
      <c r="F172" s="9" t="s">
        <v>16</v>
      </c>
      <c r="G172" s="13" t="s">
        <v>597</v>
      </c>
      <c r="H172" s="19" t="s">
        <v>598</v>
      </c>
      <c r="I172" s="19" t="s">
        <v>435</v>
      </c>
      <c r="J172" s="12" t="s">
        <v>204</v>
      </c>
      <c r="K172" s="28"/>
      <c r="L172" s="28"/>
      <c r="M172" s="28"/>
      <c r="N172" s="28" t="s">
        <v>11</v>
      </c>
      <c r="O172" s="28"/>
      <c r="P172" s="28"/>
      <c r="Q172" s="28"/>
      <c r="R172" s="28"/>
      <c r="S172" s="28"/>
      <c r="T172" s="19">
        <f t="shared" si="123"/>
        <v>1</v>
      </c>
      <c r="U172" s="19"/>
      <c r="V172" s="19"/>
      <c r="W172" s="19"/>
      <c r="X172" s="19"/>
      <c r="Y172" s="19"/>
      <c r="Z172" s="19"/>
      <c r="AA172" s="19"/>
      <c r="AB172" s="19"/>
      <c r="AC172" s="19"/>
      <c r="AD172" s="19"/>
      <c r="AE172" s="19"/>
      <c r="AF172" s="19"/>
      <c r="AG172" s="19"/>
      <c r="AH172" s="19" t="s">
        <v>475</v>
      </c>
      <c r="AI172" s="19" t="s">
        <v>436</v>
      </c>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8"/>
      <c r="CD172" s="47"/>
      <c r="CE172" s="28"/>
      <c r="CF172" s="47"/>
      <c r="CG172" s="28"/>
      <c r="CH172" s="47"/>
      <c r="CI172" s="28"/>
      <c r="CJ172" s="28"/>
      <c r="CK172" s="1"/>
      <c r="CL172" s="1"/>
      <c r="CM172" s="1"/>
      <c r="CN172" s="1"/>
      <c r="CO172" s="1"/>
      <c r="CP172" s="1"/>
      <c r="CQ172" s="1"/>
      <c r="CR172" s="1"/>
      <c r="CS172" s="1"/>
      <c r="CT172" s="1"/>
      <c r="CU172" s="1"/>
      <c r="CV172" s="1"/>
      <c r="CW172" s="1"/>
      <c r="CX172" s="1"/>
      <c r="CY172" s="1"/>
      <c r="CZ172" s="1"/>
      <c r="DA172" s="1"/>
      <c r="DB172" s="1"/>
      <c r="DC172" s="1"/>
      <c r="DD172" s="1"/>
    </row>
    <row r="173" spans="1:108" customFormat="1" ht="57.75" hidden="1" customHeight="1" x14ac:dyDescent="0.25">
      <c r="A173" s="25">
        <v>166</v>
      </c>
      <c r="B173" s="44">
        <v>385</v>
      </c>
      <c r="C173" s="45" t="s">
        <v>209</v>
      </c>
      <c r="D173" s="9" t="s">
        <v>16</v>
      </c>
      <c r="E173" s="13" t="s">
        <v>210</v>
      </c>
      <c r="F173" s="9" t="s">
        <v>16</v>
      </c>
      <c r="G173" s="13" t="s">
        <v>599</v>
      </c>
      <c r="H173" s="19" t="s">
        <v>600</v>
      </c>
      <c r="I173" s="19" t="s">
        <v>435</v>
      </c>
      <c r="J173" s="12" t="s">
        <v>204</v>
      </c>
      <c r="K173" s="28"/>
      <c r="L173" s="28"/>
      <c r="M173" s="28"/>
      <c r="N173" s="28"/>
      <c r="O173" s="28"/>
      <c r="P173" s="28" t="s">
        <v>11</v>
      </c>
      <c r="Q173" s="28"/>
      <c r="R173" s="28"/>
      <c r="S173" s="28"/>
      <c r="T173" s="19">
        <f t="shared" si="123"/>
        <v>1</v>
      </c>
      <c r="U173" s="19"/>
      <c r="V173" s="19"/>
      <c r="W173" s="19"/>
      <c r="X173" s="19"/>
      <c r="Y173" s="19"/>
      <c r="Z173" s="19"/>
      <c r="AA173" s="19"/>
      <c r="AB173" s="19"/>
      <c r="AC173" s="19"/>
      <c r="AD173" s="19"/>
      <c r="AE173" s="19"/>
      <c r="AF173" s="19"/>
      <c r="AG173" s="19"/>
      <c r="AH173" s="19"/>
      <c r="AI173" s="19"/>
      <c r="AJ173" s="19"/>
      <c r="AK173" s="19"/>
      <c r="AL173" s="19" t="s">
        <v>438</v>
      </c>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8"/>
      <c r="CD173" s="47"/>
      <c r="CE173" s="28"/>
      <c r="CF173" s="47"/>
      <c r="CG173" s="28"/>
      <c r="CH173" s="47"/>
      <c r="CI173" s="28"/>
      <c r="CJ173" s="28"/>
      <c r="CK173" s="1"/>
      <c r="CL173" s="1"/>
      <c r="CM173" s="1"/>
      <c r="CN173" s="1"/>
      <c r="CO173" s="1"/>
      <c r="CP173" s="1"/>
      <c r="CQ173" s="1"/>
      <c r="CR173" s="1"/>
      <c r="CS173" s="1"/>
      <c r="CT173" s="1"/>
      <c r="CU173" s="1"/>
      <c r="CV173" s="1"/>
      <c r="CW173" s="1"/>
      <c r="CX173" s="1"/>
      <c r="CY173" s="1"/>
      <c r="CZ173" s="1"/>
      <c r="DA173" s="1"/>
      <c r="DB173" s="1"/>
      <c r="DC173" s="1"/>
      <c r="DD173" s="1"/>
    </row>
    <row r="174" spans="1:108" customFormat="1" ht="57.75" hidden="1" customHeight="1" x14ac:dyDescent="0.25">
      <c r="A174" s="25">
        <v>167</v>
      </c>
      <c r="B174" s="44">
        <v>385</v>
      </c>
      <c r="C174" s="45" t="s">
        <v>209</v>
      </c>
      <c r="D174" s="9" t="s">
        <v>16</v>
      </c>
      <c r="E174" s="13" t="s">
        <v>210</v>
      </c>
      <c r="F174" s="9" t="s">
        <v>16</v>
      </c>
      <c r="G174" s="13" t="s">
        <v>601</v>
      </c>
      <c r="H174" s="19" t="s">
        <v>602</v>
      </c>
      <c r="I174" s="19" t="s">
        <v>435</v>
      </c>
      <c r="J174" s="12" t="s">
        <v>204</v>
      </c>
      <c r="K174" s="28"/>
      <c r="L174" s="28"/>
      <c r="M174" s="28"/>
      <c r="N174" s="28"/>
      <c r="O174" s="28" t="s">
        <v>11</v>
      </c>
      <c r="P174" s="28"/>
      <c r="Q174" s="28"/>
      <c r="R174" s="28"/>
      <c r="S174" s="28"/>
      <c r="T174" s="19">
        <f t="shared" si="123"/>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8"/>
      <c r="CD174" s="47"/>
      <c r="CE174" s="28"/>
      <c r="CF174" s="47"/>
      <c r="CG174" s="28"/>
      <c r="CH174" s="47"/>
      <c r="CI174" s="28"/>
      <c r="CJ174" s="28"/>
      <c r="CK174" s="1"/>
      <c r="CL174" s="1"/>
      <c r="CM174" s="1"/>
      <c r="CN174" s="1"/>
      <c r="CO174" s="1"/>
      <c r="CP174" s="1"/>
      <c r="CQ174" s="1"/>
      <c r="CR174" s="1"/>
      <c r="CS174" s="1"/>
      <c r="CT174" s="1"/>
      <c r="CU174" s="1"/>
      <c r="CV174" s="1"/>
      <c r="CW174" s="1"/>
      <c r="CX174" s="1"/>
      <c r="CY174" s="1"/>
      <c r="CZ174" s="1"/>
      <c r="DA174" s="1"/>
      <c r="DB174" s="1"/>
      <c r="DC174" s="1"/>
      <c r="DD174" s="1"/>
    </row>
    <row r="175" spans="1:108" customFormat="1" ht="57.75" hidden="1" customHeight="1" x14ac:dyDescent="0.25">
      <c r="A175" s="25">
        <v>168</v>
      </c>
      <c r="B175" s="44">
        <v>385</v>
      </c>
      <c r="C175" s="45" t="s">
        <v>209</v>
      </c>
      <c r="D175" s="9" t="s">
        <v>16</v>
      </c>
      <c r="E175" s="13" t="s">
        <v>210</v>
      </c>
      <c r="F175" s="9" t="s">
        <v>16</v>
      </c>
      <c r="G175" s="13" t="s">
        <v>603</v>
      </c>
      <c r="H175" s="19" t="s">
        <v>604</v>
      </c>
      <c r="I175" s="19" t="s">
        <v>435</v>
      </c>
      <c r="J175" s="12" t="s">
        <v>204</v>
      </c>
      <c r="K175" s="28"/>
      <c r="L175" s="28"/>
      <c r="M175" s="28"/>
      <c r="N175" s="28"/>
      <c r="O175" s="28"/>
      <c r="P175" s="28"/>
      <c r="Q175" s="28" t="s">
        <v>11</v>
      </c>
      <c r="R175" s="28"/>
      <c r="S175" s="28"/>
      <c r="T175" s="19">
        <f t="shared" si="123"/>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t="s">
        <v>475</v>
      </c>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8"/>
      <c r="CD175" s="47"/>
      <c r="CE175" s="28"/>
      <c r="CF175" s="47"/>
      <c r="CG175" s="28"/>
      <c r="CH175" s="47"/>
      <c r="CI175" s="28"/>
      <c r="CJ175" s="28"/>
      <c r="CK175" s="1"/>
      <c r="CL175" s="1"/>
      <c r="CM175" s="1"/>
      <c r="CN175" s="1"/>
      <c r="CO175" s="1"/>
      <c r="CP175" s="1"/>
      <c r="CQ175" s="1"/>
      <c r="CR175" s="1"/>
      <c r="CS175" s="1"/>
      <c r="CT175" s="1"/>
      <c r="CU175" s="1"/>
      <c r="CV175" s="1"/>
      <c r="CW175" s="1"/>
      <c r="CX175" s="1"/>
      <c r="CY175" s="1"/>
      <c r="CZ175" s="1"/>
      <c r="DA175" s="1"/>
      <c r="DB175" s="1"/>
      <c r="DC175" s="1"/>
      <c r="DD175" s="1"/>
    </row>
    <row r="176" spans="1:108" customFormat="1" ht="57.75" hidden="1" customHeight="1" x14ac:dyDescent="0.25">
      <c r="A176" s="25">
        <v>169</v>
      </c>
      <c r="B176" s="44">
        <v>385</v>
      </c>
      <c r="C176" s="45" t="s">
        <v>209</v>
      </c>
      <c r="D176" s="9" t="s">
        <v>16</v>
      </c>
      <c r="E176" s="13" t="s">
        <v>210</v>
      </c>
      <c r="F176" s="9" t="s">
        <v>16</v>
      </c>
      <c r="G176" s="13" t="s">
        <v>605</v>
      </c>
      <c r="H176" s="19" t="s">
        <v>606</v>
      </c>
      <c r="I176" s="19" t="s">
        <v>435</v>
      </c>
      <c r="J176" s="12" t="s">
        <v>204</v>
      </c>
      <c r="K176" s="28"/>
      <c r="L176" s="28"/>
      <c r="M176" s="28"/>
      <c r="N176" s="28"/>
      <c r="O176" s="28"/>
      <c r="P176" s="28"/>
      <c r="Q176" s="28"/>
      <c r="R176" s="28" t="s">
        <v>11</v>
      </c>
      <c r="S176" s="28"/>
      <c r="T176" s="19">
        <f t="shared" si="123"/>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t="s">
        <v>475</v>
      </c>
      <c r="AX176" s="19"/>
      <c r="AY176" s="19"/>
      <c r="AZ176" s="19" t="s">
        <v>475</v>
      </c>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8"/>
      <c r="CD176" s="47"/>
      <c r="CE176" s="28"/>
      <c r="CF176" s="47"/>
      <c r="CG176" s="28"/>
      <c r="CH176" s="47"/>
      <c r="CI176" s="28"/>
      <c r="CJ176" s="28"/>
      <c r="CK176" s="1"/>
      <c r="CL176" s="1"/>
      <c r="CM176" s="1"/>
      <c r="CN176" s="1"/>
      <c r="CO176" s="1"/>
      <c r="CP176" s="1"/>
      <c r="CQ176" s="1"/>
      <c r="CR176" s="1"/>
      <c r="CS176" s="1"/>
      <c r="CT176" s="1"/>
      <c r="CU176" s="1"/>
      <c r="CV176" s="1"/>
      <c r="CW176" s="1"/>
      <c r="CX176" s="1"/>
      <c r="CY176" s="1"/>
      <c r="CZ176" s="1"/>
      <c r="DA176" s="1"/>
      <c r="DB176" s="1"/>
      <c r="DC176" s="1"/>
      <c r="DD176" s="1"/>
    </row>
    <row r="177" spans="1:108" customFormat="1" ht="57.75" hidden="1" customHeight="1" x14ac:dyDescent="0.25">
      <c r="A177" s="25">
        <v>170</v>
      </c>
      <c r="B177" s="44">
        <v>385</v>
      </c>
      <c r="C177" s="45" t="s">
        <v>209</v>
      </c>
      <c r="D177" s="9" t="s">
        <v>16</v>
      </c>
      <c r="E177" s="13" t="s">
        <v>210</v>
      </c>
      <c r="F177" s="9" t="s">
        <v>16</v>
      </c>
      <c r="G177" s="13" t="s">
        <v>607</v>
      </c>
      <c r="H177" s="19" t="s">
        <v>608</v>
      </c>
      <c r="I177" s="19" t="s">
        <v>435</v>
      </c>
      <c r="J177" s="12" t="s">
        <v>204</v>
      </c>
      <c r="K177" s="28"/>
      <c r="L177" s="28"/>
      <c r="M177" s="28"/>
      <c r="N177" s="28"/>
      <c r="O177" s="28"/>
      <c r="P177" s="28"/>
      <c r="Q177" s="28"/>
      <c r="R177" s="28"/>
      <c r="S177" s="28" t="s">
        <v>11</v>
      </c>
      <c r="T177" s="19">
        <f t="shared" si="123"/>
        <v>1</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t="s">
        <v>475</v>
      </c>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28"/>
      <c r="CD177" s="47"/>
      <c r="CE177" s="28"/>
      <c r="CF177" s="47"/>
      <c r="CG177" s="28"/>
      <c r="CH177" s="47"/>
      <c r="CI177" s="28"/>
      <c r="CJ177" s="28"/>
      <c r="CK177" s="1"/>
      <c r="CL177" s="1"/>
      <c r="CM177" s="1"/>
      <c r="CN177" s="1"/>
      <c r="CO177" s="1"/>
      <c r="CP177" s="1"/>
      <c r="CQ177" s="1"/>
      <c r="CR177" s="1"/>
      <c r="CS177" s="1"/>
      <c r="CT177" s="1"/>
      <c r="CU177" s="1"/>
      <c r="CV177" s="1"/>
      <c r="CW177" s="1"/>
      <c r="CX177" s="1"/>
      <c r="CY177" s="1"/>
      <c r="CZ177" s="1"/>
      <c r="DA177" s="1"/>
      <c r="DB177" s="1"/>
      <c r="DC177" s="1"/>
      <c r="DD177" s="1"/>
    </row>
    <row r="178" spans="1:108" customFormat="1" ht="69" hidden="1" customHeight="1" x14ac:dyDescent="0.25">
      <c r="A178" s="25">
        <v>171</v>
      </c>
      <c r="B178" s="15">
        <v>386</v>
      </c>
      <c r="C178" s="13" t="s">
        <v>211</v>
      </c>
      <c r="D178" s="9" t="s">
        <v>16</v>
      </c>
      <c r="E178" s="13" t="s">
        <v>212</v>
      </c>
      <c r="F178" s="9" t="s">
        <v>16</v>
      </c>
      <c r="G178" s="13" t="s">
        <v>212</v>
      </c>
      <c r="H178" s="13" t="s">
        <v>609</v>
      </c>
      <c r="I178" s="19" t="s">
        <v>424</v>
      </c>
      <c r="J178" s="12" t="s">
        <v>204</v>
      </c>
      <c r="K178" s="19"/>
      <c r="L178" s="19"/>
      <c r="M178" s="19" t="s">
        <v>11</v>
      </c>
      <c r="N178" s="19"/>
      <c r="O178" s="19"/>
      <c r="P178" s="19"/>
      <c r="Q178" s="19"/>
      <c r="R178" s="19"/>
      <c r="S178" s="19"/>
      <c r="T178" s="19">
        <f t="shared" si="123"/>
        <v>1</v>
      </c>
      <c r="U178" s="19"/>
      <c r="V178" s="19"/>
      <c r="W178" s="19"/>
      <c r="X178" s="19"/>
      <c r="Y178" s="19"/>
      <c r="Z178" s="19"/>
      <c r="AA178" s="19"/>
      <c r="AB178" s="19"/>
      <c r="AC178" s="19" t="s">
        <v>478</v>
      </c>
      <c r="AD178" s="19"/>
      <c r="AE178" s="19"/>
      <c r="AF178" s="19" t="s">
        <v>478</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1</v>
      </c>
      <c r="BG178" s="19">
        <v>2</v>
      </c>
      <c r="BH178" s="19">
        <v>2</v>
      </c>
      <c r="BI178" s="19">
        <v>1</v>
      </c>
      <c r="BJ178" s="19">
        <v>2</v>
      </c>
      <c r="BK178" s="19">
        <v>2</v>
      </c>
      <c r="BL178" s="19">
        <v>2</v>
      </c>
      <c r="BM178" s="19">
        <v>1</v>
      </c>
      <c r="BN178" s="19">
        <v>2</v>
      </c>
      <c r="BO178" s="19">
        <v>2</v>
      </c>
      <c r="BP178" s="19">
        <v>2</v>
      </c>
      <c r="BQ178" s="19">
        <v>2</v>
      </c>
      <c r="BR178" s="19">
        <v>2</v>
      </c>
      <c r="BS178" s="19">
        <v>2</v>
      </c>
      <c r="BT178" s="19">
        <v>1</v>
      </c>
      <c r="BU178" s="19">
        <v>2</v>
      </c>
      <c r="BV178" s="19">
        <v>2</v>
      </c>
      <c r="BW178" s="19">
        <v>2</v>
      </c>
      <c r="BX178" s="19">
        <v>2</v>
      </c>
      <c r="BY178" s="19">
        <v>2</v>
      </c>
      <c r="BZ178" s="19">
        <v>1</v>
      </c>
      <c r="CA178" s="19">
        <v>2</v>
      </c>
      <c r="CB178" s="19">
        <v>1</v>
      </c>
      <c r="CC178" s="28">
        <f t="shared" ref="CC178:CC180" si="148">COUNTIF($BD178:$CB178,2)</f>
        <v>19</v>
      </c>
      <c r="CD178" s="47">
        <f t="shared" ref="CD178:CD180" si="149">CC178/COUNTA($BD178:$CB178)</f>
        <v>0.76</v>
      </c>
      <c r="CE178" s="28">
        <f t="shared" ref="CE178:CE180" si="150">COUNTIF($BD178:$CB178,1)</f>
        <v>6</v>
      </c>
      <c r="CF178" s="47">
        <f t="shared" ref="CF178:CF180" si="151">CE178/COUNTA($BD178:$CB178)</f>
        <v>0.24</v>
      </c>
      <c r="CG178" s="28">
        <f t="shared" ref="CG178:CG180" si="152">COUNTIF($BD178:$CB178,0)</f>
        <v>0</v>
      </c>
      <c r="CH178" s="47">
        <f t="shared" ref="CH178:CH180" si="153">CG178/COUNTA($BD178:$CB178)</f>
        <v>0</v>
      </c>
      <c r="CI178" s="28">
        <f t="shared" ref="CI178:CI180" si="154">(((CC178*2)+(CE178*1)+(CG178*0)))/COUNTA($BD178:$CB178)</f>
        <v>1.76</v>
      </c>
      <c r="CJ178" s="28" t="str">
        <f t="shared" ref="CJ178:CJ180" si="155">IF(CI178&gt;=1.6,"Đạt mục tiêu",IF(CI178&gt;=1,"Cần cố gắng","Chưa đạt"))</f>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customFormat="1" ht="15.75" hidden="1" customHeight="1" x14ac:dyDescent="0.25">
      <c r="A179" s="25">
        <v>172</v>
      </c>
      <c r="B179" s="14">
        <v>387</v>
      </c>
      <c r="C179" s="13" t="s">
        <v>213</v>
      </c>
      <c r="D179" s="9" t="s">
        <v>25</v>
      </c>
      <c r="E179" s="13" t="s">
        <v>214</v>
      </c>
      <c r="F179" s="9" t="s">
        <v>25</v>
      </c>
      <c r="G179" s="13" t="s">
        <v>214</v>
      </c>
      <c r="H179" s="13" t="s">
        <v>610</v>
      </c>
      <c r="I179" s="19" t="s">
        <v>435</v>
      </c>
      <c r="J179" s="12" t="s">
        <v>204</v>
      </c>
      <c r="K179" s="19"/>
      <c r="L179" s="19" t="s">
        <v>11</v>
      </c>
      <c r="M179" s="19"/>
      <c r="N179" s="19"/>
      <c r="O179" s="19"/>
      <c r="P179" s="19"/>
      <c r="Q179" s="19"/>
      <c r="R179" s="19"/>
      <c r="S179" s="19"/>
      <c r="T179" s="19">
        <f t="shared" si="123"/>
        <v>1</v>
      </c>
      <c r="U179" s="19"/>
      <c r="V179" s="19"/>
      <c r="W179" s="19"/>
      <c r="X179" s="19"/>
      <c r="Y179" s="19" t="s">
        <v>478</v>
      </c>
      <c r="Z179" s="19" t="s">
        <v>436</v>
      </c>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0</v>
      </c>
      <c r="BH179" s="19">
        <v>1</v>
      </c>
      <c r="BI179" s="19">
        <v>2</v>
      </c>
      <c r="BJ179" s="19">
        <v>2</v>
      </c>
      <c r="BK179" s="19">
        <v>2</v>
      </c>
      <c r="BL179" s="19">
        <v>1</v>
      </c>
      <c r="BM179" s="19">
        <v>2</v>
      </c>
      <c r="BN179" s="19">
        <v>2</v>
      </c>
      <c r="BO179" s="19">
        <v>1</v>
      </c>
      <c r="BP179" s="19">
        <v>2</v>
      </c>
      <c r="BQ179" s="19">
        <v>2</v>
      </c>
      <c r="BR179" s="19">
        <v>2</v>
      </c>
      <c r="BS179" s="19">
        <v>2</v>
      </c>
      <c r="BT179" s="19">
        <v>2</v>
      </c>
      <c r="BU179" s="19">
        <v>2</v>
      </c>
      <c r="BV179" s="19">
        <v>2</v>
      </c>
      <c r="BW179" s="19">
        <v>2</v>
      </c>
      <c r="BX179" s="19">
        <v>1</v>
      </c>
      <c r="BY179" s="19">
        <v>1</v>
      </c>
      <c r="BZ179" s="19">
        <v>2</v>
      </c>
      <c r="CA179" s="19">
        <v>2</v>
      </c>
      <c r="CB179" s="19">
        <v>2</v>
      </c>
      <c r="CC179" s="28">
        <f t="shared" si="148"/>
        <v>19</v>
      </c>
      <c r="CD179" s="47">
        <f t="shared" si="149"/>
        <v>0.76</v>
      </c>
      <c r="CE179" s="28">
        <f t="shared" si="150"/>
        <v>5</v>
      </c>
      <c r="CF179" s="47">
        <f t="shared" si="151"/>
        <v>0.2</v>
      </c>
      <c r="CG179" s="28">
        <f t="shared" si="152"/>
        <v>1</v>
      </c>
      <c r="CH179" s="47">
        <f t="shared" si="153"/>
        <v>0.04</v>
      </c>
      <c r="CI179" s="28">
        <f t="shared" si="154"/>
        <v>1.72</v>
      </c>
      <c r="CJ179" s="28" t="str">
        <f t="shared" si="155"/>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customFormat="1" ht="51.75" hidden="1" customHeight="1" x14ac:dyDescent="0.25">
      <c r="A180" s="25">
        <v>173</v>
      </c>
      <c r="B180" s="14">
        <v>389</v>
      </c>
      <c r="C180" s="13" t="s">
        <v>215</v>
      </c>
      <c r="D180" s="9" t="s">
        <v>7</v>
      </c>
      <c r="E180" s="13" t="s">
        <v>216</v>
      </c>
      <c r="F180" s="9" t="s">
        <v>7</v>
      </c>
      <c r="G180" s="13" t="s">
        <v>216</v>
      </c>
      <c r="H180" s="13" t="s">
        <v>611</v>
      </c>
      <c r="I180" s="19" t="s">
        <v>435</v>
      </c>
      <c r="J180" s="12" t="s">
        <v>204</v>
      </c>
      <c r="K180" s="19"/>
      <c r="L180" s="19"/>
      <c r="M180" s="19" t="s">
        <v>11</v>
      </c>
      <c r="N180" s="19"/>
      <c r="O180" s="19"/>
      <c r="P180" s="19"/>
      <c r="Q180" s="19"/>
      <c r="R180" s="19"/>
      <c r="S180" s="19"/>
      <c r="T180" s="19">
        <f t="shared" si="123"/>
        <v>1</v>
      </c>
      <c r="U180" s="19"/>
      <c r="V180" s="19"/>
      <c r="W180" s="19"/>
      <c r="X180" s="19"/>
      <c r="Y180" s="19"/>
      <c r="Z180" s="19"/>
      <c r="AA180" s="19"/>
      <c r="AB180" s="19"/>
      <c r="AC180" s="19" t="s">
        <v>485</v>
      </c>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v>2</v>
      </c>
      <c r="BE180" s="19">
        <v>2</v>
      </c>
      <c r="BF180" s="19">
        <v>2</v>
      </c>
      <c r="BG180" s="19">
        <v>1</v>
      </c>
      <c r="BH180" s="19">
        <v>2</v>
      </c>
      <c r="BI180" s="19">
        <v>2</v>
      </c>
      <c r="BJ180" s="19">
        <v>2</v>
      </c>
      <c r="BK180" s="19">
        <v>1</v>
      </c>
      <c r="BL180" s="19">
        <v>2</v>
      </c>
      <c r="BM180" s="19">
        <v>2</v>
      </c>
      <c r="BN180" s="19">
        <v>2</v>
      </c>
      <c r="BO180" s="19">
        <v>2</v>
      </c>
      <c r="BP180" s="19">
        <v>2</v>
      </c>
      <c r="BQ180" s="19">
        <v>1</v>
      </c>
      <c r="BR180" s="19">
        <v>2</v>
      </c>
      <c r="BS180" s="19">
        <v>2</v>
      </c>
      <c r="BT180" s="19">
        <v>1</v>
      </c>
      <c r="BU180" s="19">
        <v>2</v>
      </c>
      <c r="BV180" s="19">
        <v>1</v>
      </c>
      <c r="BW180" s="19">
        <v>2</v>
      </c>
      <c r="BX180" s="19">
        <v>2</v>
      </c>
      <c r="BY180" s="19">
        <v>2</v>
      </c>
      <c r="BZ180" s="19">
        <v>2</v>
      </c>
      <c r="CA180" s="19">
        <v>1</v>
      </c>
      <c r="CB180" s="19">
        <v>1</v>
      </c>
      <c r="CC180" s="28">
        <f t="shared" si="148"/>
        <v>18</v>
      </c>
      <c r="CD180" s="47">
        <f t="shared" si="149"/>
        <v>0.72</v>
      </c>
      <c r="CE180" s="28">
        <f t="shared" si="150"/>
        <v>7</v>
      </c>
      <c r="CF180" s="47">
        <f t="shared" si="151"/>
        <v>0.28000000000000003</v>
      </c>
      <c r="CG180" s="28">
        <f t="shared" si="152"/>
        <v>0</v>
      </c>
      <c r="CH180" s="47">
        <f t="shared" si="153"/>
        <v>0</v>
      </c>
      <c r="CI180" s="28">
        <f t="shared" si="154"/>
        <v>1.72</v>
      </c>
      <c r="CJ180" s="28" t="str">
        <f t="shared" si="155"/>
        <v>Đạt mục tiêu</v>
      </c>
      <c r="CK180" s="1"/>
      <c r="CL180" s="1"/>
      <c r="CM180" s="1"/>
      <c r="CN180" s="1"/>
      <c r="CO180" s="1"/>
      <c r="CP180" s="1"/>
      <c r="CQ180" s="1"/>
      <c r="CR180" s="1"/>
      <c r="CS180" s="1"/>
      <c r="CT180" s="1"/>
      <c r="CU180" s="1"/>
      <c r="CV180" s="1"/>
      <c r="CW180" s="1"/>
      <c r="CX180" s="1"/>
      <c r="CY180" s="1"/>
      <c r="CZ180" s="1"/>
      <c r="DA180" s="1"/>
      <c r="DB180" s="1"/>
      <c r="DC180" s="1"/>
      <c r="DD180" s="1"/>
    </row>
    <row r="181" spans="1:108" ht="30.75" hidden="1" customHeight="1" x14ac:dyDescent="0.25">
      <c r="A181" s="95">
        <v>174</v>
      </c>
      <c r="B181" s="105">
        <v>391</v>
      </c>
      <c r="C181" s="124" t="s">
        <v>217</v>
      </c>
      <c r="D181" s="125"/>
      <c r="E181" s="125"/>
      <c r="F181" s="106" t="s">
        <v>421</v>
      </c>
      <c r="G181" s="106" t="s">
        <v>421</v>
      </c>
      <c r="H181" s="106" t="s">
        <v>421</v>
      </c>
      <c r="I181" s="106" t="s">
        <v>421</v>
      </c>
      <c r="J181" s="106" t="s">
        <v>421</v>
      </c>
      <c r="K181" s="106" t="s">
        <v>421</v>
      </c>
      <c r="L181" s="7" t="s">
        <v>421</v>
      </c>
      <c r="M181" s="7" t="s">
        <v>421</v>
      </c>
      <c r="N181" s="7" t="s">
        <v>421</v>
      </c>
      <c r="O181" s="7" t="s">
        <v>421</v>
      </c>
      <c r="P181" s="7" t="s">
        <v>421</v>
      </c>
      <c r="Q181" s="7" t="s">
        <v>421</v>
      </c>
      <c r="R181" s="7" t="s">
        <v>421</v>
      </c>
      <c r="S181" s="7" t="s">
        <v>421</v>
      </c>
      <c r="T181" s="19">
        <f t="shared" si="123"/>
        <v>0</v>
      </c>
      <c r="U181" s="106" t="s">
        <v>421</v>
      </c>
      <c r="V181" s="106" t="s">
        <v>421</v>
      </c>
      <c r="W181" s="106" t="s">
        <v>421</v>
      </c>
      <c r="X181" s="106" t="s">
        <v>421</v>
      </c>
      <c r="Y181" s="7" t="s">
        <v>421</v>
      </c>
      <c r="Z181" s="7" t="s">
        <v>421</v>
      </c>
      <c r="AA181" s="7" t="s">
        <v>421</v>
      </c>
      <c r="AB181" s="7" t="s">
        <v>421</v>
      </c>
      <c r="AC181" s="7" t="s">
        <v>421</v>
      </c>
      <c r="AD181" s="7" t="s">
        <v>421</v>
      </c>
      <c r="AE181" s="7" t="s">
        <v>421</v>
      </c>
      <c r="AF181" s="7" t="s">
        <v>421</v>
      </c>
      <c r="AG181" s="7" t="s">
        <v>421</v>
      </c>
      <c r="AH181" s="7" t="s">
        <v>421</v>
      </c>
      <c r="AI181" s="7" t="s">
        <v>421</v>
      </c>
      <c r="AJ181" s="7" t="s">
        <v>421</v>
      </c>
      <c r="AK181" s="7" t="s">
        <v>421</v>
      </c>
      <c r="AL181" s="7" t="s">
        <v>421</v>
      </c>
      <c r="AM181" s="7" t="s">
        <v>421</v>
      </c>
      <c r="AN181" s="7" t="s">
        <v>421</v>
      </c>
      <c r="AO181" s="7" t="s">
        <v>421</v>
      </c>
      <c r="AP181" s="7" t="s">
        <v>421</v>
      </c>
      <c r="AQ181" s="7" t="s">
        <v>421</v>
      </c>
      <c r="AR181" s="7" t="s">
        <v>421</v>
      </c>
      <c r="AS181" s="7" t="s">
        <v>421</v>
      </c>
      <c r="AT181" s="7" t="s">
        <v>421</v>
      </c>
      <c r="AU181" s="7" t="s">
        <v>421</v>
      </c>
      <c r="AV181" s="7" t="s">
        <v>421</v>
      </c>
      <c r="AW181" s="7" t="s">
        <v>421</v>
      </c>
      <c r="AX181" s="7" t="s">
        <v>421</v>
      </c>
      <c r="AY181" s="7" t="s">
        <v>421</v>
      </c>
      <c r="AZ181" s="7" t="s">
        <v>421</v>
      </c>
      <c r="BA181" s="7" t="s">
        <v>421</v>
      </c>
      <c r="BB181" s="7" t="s">
        <v>421</v>
      </c>
      <c r="BC181" s="7" t="s">
        <v>421</v>
      </c>
      <c r="BD181" s="7" t="s">
        <v>421</v>
      </c>
      <c r="BE181" s="7" t="s">
        <v>421</v>
      </c>
      <c r="BF181" s="7" t="s">
        <v>421</v>
      </c>
      <c r="BG181" s="7" t="s">
        <v>421</v>
      </c>
      <c r="BH181" s="7" t="s">
        <v>421</v>
      </c>
      <c r="BI181" s="7" t="s">
        <v>421</v>
      </c>
      <c r="BJ181" s="7" t="s">
        <v>421</v>
      </c>
      <c r="BK181" s="7" t="s">
        <v>421</v>
      </c>
      <c r="BL181" s="7" t="s">
        <v>421</v>
      </c>
      <c r="BM181" s="7" t="s">
        <v>421</v>
      </c>
      <c r="BN181" s="7" t="s">
        <v>421</v>
      </c>
      <c r="BO181" s="7" t="s">
        <v>421</v>
      </c>
      <c r="BP181" s="7" t="s">
        <v>421</v>
      </c>
      <c r="BQ181" s="7" t="s">
        <v>421</v>
      </c>
      <c r="BR181" s="7" t="s">
        <v>421</v>
      </c>
      <c r="BS181" s="7" t="s">
        <v>421</v>
      </c>
      <c r="BT181" s="7" t="s">
        <v>421</v>
      </c>
      <c r="BU181" s="7" t="s">
        <v>421</v>
      </c>
      <c r="BV181" s="7" t="s">
        <v>421</v>
      </c>
      <c r="BW181" s="7" t="s">
        <v>421</v>
      </c>
      <c r="BX181" s="7" t="s">
        <v>421</v>
      </c>
      <c r="BY181" s="7" t="s">
        <v>421</v>
      </c>
      <c r="BZ181" s="7" t="s">
        <v>421</v>
      </c>
      <c r="CA181" s="7" t="s">
        <v>421</v>
      </c>
      <c r="CB181" s="7" t="s">
        <v>421</v>
      </c>
      <c r="CC181" s="7" t="s">
        <v>421</v>
      </c>
      <c r="CD181" s="7" t="s">
        <v>421</v>
      </c>
      <c r="CE181" s="7" t="s">
        <v>421</v>
      </c>
      <c r="CF181" s="7" t="s">
        <v>421</v>
      </c>
      <c r="CG181" s="7" t="s">
        <v>421</v>
      </c>
      <c r="CH181" s="7" t="s">
        <v>421</v>
      </c>
      <c r="CI181" s="7" t="s">
        <v>421</v>
      </c>
      <c r="CJ181" s="7" t="s">
        <v>421</v>
      </c>
      <c r="CK181" s="99"/>
      <c r="CL181" s="99"/>
      <c r="CM181" s="99"/>
      <c r="CN181" s="99"/>
      <c r="CO181" s="99"/>
      <c r="CP181" s="99"/>
      <c r="CQ181" s="99"/>
      <c r="CR181" s="99"/>
      <c r="CS181" s="99"/>
      <c r="CT181" s="99"/>
      <c r="CU181" s="99"/>
      <c r="CV181" s="99"/>
      <c r="CW181" s="99"/>
      <c r="CX181" s="99"/>
      <c r="CY181" s="99"/>
      <c r="CZ181" s="99"/>
      <c r="DA181" s="99"/>
      <c r="DB181" s="99"/>
      <c r="DC181" s="99"/>
      <c r="DD181" s="99"/>
    </row>
    <row r="182" spans="1:108" customFormat="1" ht="32.25" hidden="1" customHeight="1" x14ac:dyDescent="0.25">
      <c r="A182" s="25">
        <v>175</v>
      </c>
      <c r="B182" s="14">
        <v>392</v>
      </c>
      <c r="C182" s="13" t="s">
        <v>218</v>
      </c>
      <c r="D182" s="9" t="s">
        <v>7</v>
      </c>
      <c r="E182" s="13" t="s">
        <v>219</v>
      </c>
      <c r="F182" s="9" t="s">
        <v>16</v>
      </c>
      <c r="G182" s="13" t="s">
        <v>219</v>
      </c>
      <c r="H182" s="13" t="s">
        <v>612</v>
      </c>
      <c r="I182" s="19" t="s">
        <v>435</v>
      </c>
      <c r="J182" s="12" t="s">
        <v>204</v>
      </c>
      <c r="K182" s="19"/>
      <c r="L182" s="1"/>
      <c r="M182" s="19"/>
      <c r="N182" s="1"/>
      <c r="O182" s="19" t="s">
        <v>11</v>
      </c>
      <c r="P182" s="19"/>
      <c r="Q182" s="19"/>
      <c r="R182" s="19"/>
      <c r="S182" s="19"/>
      <c r="T182" s="19">
        <f t="shared" si="123"/>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8">
        <f t="shared" ref="CC182:CC186" si="156">COUNTIF($BD182:$CB182,2)</f>
        <v>0</v>
      </c>
      <c r="CD182" s="47" t="e">
        <f t="shared" ref="CD182:CD186" si="157">CC182/COUNTA($BD182:$CB182)</f>
        <v>#DIV/0!</v>
      </c>
      <c r="CE182" s="28">
        <f t="shared" ref="CE182:CE186" si="158">COUNTIF($BD182:$CB182,1)</f>
        <v>0</v>
      </c>
      <c r="CF182" s="47" t="e">
        <f t="shared" ref="CF182:CF186" si="159">CE182/COUNTA($BD182:$CB182)</f>
        <v>#DIV/0!</v>
      </c>
      <c r="CG182" s="28">
        <f t="shared" ref="CG182:CG186" si="160">COUNTIF($BD182:$CB182,0)</f>
        <v>0</v>
      </c>
      <c r="CH182" s="47" t="e">
        <f t="shared" ref="CH182:CH186" si="161">CG182/COUNTA($BD182:$CB182)</f>
        <v>#DIV/0!</v>
      </c>
      <c r="CI182" s="28" t="e">
        <f t="shared" ref="CI182:CI186" si="162">(((CC182*2)+(CE182*1)+(CG182*0)))/COUNTA($BD182:$CB182)</f>
        <v>#DIV/0!</v>
      </c>
      <c r="CJ182" s="28" t="e">
        <f t="shared" ref="CJ182:CJ186" si="163">IF(CI182&gt;=1.6,"Đạt mục tiêu",IF(CI182&gt;=1,"Cần cố gắng","Chưa đạt"))</f>
        <v>#DIV/0!</v>
      </c>
      <c r="CK182" s="1"/>
      <c r="CL182" s="1"/>
      <c r="CM182" s="1"/>
      <c r="CN182" s="1"/>
      <c r="CO182" s="1"/>
      <c r="CP182" s="1"/>
      <c r="CQ182" s="1"/>
      <c r="CR182" s="1"/>
      <c r="CS182" s="1"/>
      <c r="CT182" s="1"/>
      <c r="CU182" s="1"/>
      <c r="CV182" s="1"/>
      <c r="CW182" s="1"/>
      <c r="CX182" s="1"/>
      <c r="CY182" s="1"/>
      <c r="CZ182" s="1"/>
      <c r="DA182" s="1"/>
      <c r="DB182" s="1"/>
      <c r="DC182" s="1"/>
      <c r="DD182" s="1"/>
    </row>
    <row r="183" spans="1:108" customFormat="1" ht="43.5" hidden="1" customHeight="1" x14ac:dyDescent="0.25">
      <c r="A183" s="25">
        <v>176</v>
      </c>
      <c r="B183" s="14">
        <v>395</v>
      </c>
      <c r="C183" s="13" t="s">
        <v>220</v>
      </c>
      <c r="D183" s="9" t="s">
        <v>7</v>
      </c>
      <c r="E183" s="13" t="s">
        <v>221</v>
      </c>
      <c r="F183" s="9" t="s">
        <v>7</v>
      </c>
      <c r="G183" s="13" t="s">
        <v>221</v>
      </c>
      <c r="H183" s="13" t="s">
        <v>613</v>
      </c>
      <c r="I183" s="19" t="s">
        <v>424</v>
      </c>
      <c r="J183" s="12" t="s">
        <v>204</v>
      </c>
      <c r="K183" s="19"/>
      <c r="L183" s="19"/>
      <c r="M183" s="19"/>
      <c r="N183" s="19"/>
      <c r="O183" s="19"/>
      <c r="P183" s="19"/>
      <c r="Q183" s="19" t="s">
        <v>11</v>
      </c>
      <c r="R183" s="19"/>
      <c r="S183" s="19"/>
      <c r="T183" s="19">
        <f t="shared" si="123"/>
        <v>1</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t="s">
        <v>436</v>
      </c>
      <c r="AT183" s="19" t="s">
        <v>436</v>
      </c>
      <c r="AU183" s="19"/>
      <c r="AV183" s="19" t="s">
        <v>436</v>
      </c>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28">
        <f t="shared" si="156"/>
        <v>0</v>
      </c>
      <c r="CD183" s="47" t="e">
        <f t="shared" si="157"/>
        <v>#DIV/0!</v>
      </c>
      <c r="CE183" s="28">
        <f t="shared" si="158"/>
        <v>0</v>
      </c>
      <c r="CF183" s="47" t="e">
        <f t="shared" si="159"/>
        <v>#DIV/0!</v>
      </c>
      <c r="CG183" s="28">
        <f t="shared" si="160"/>
        <v>0</v>
      </c>
      <c r="CH183" s="47" t="e">
        <f t="shared" si="161"/>
        <v>#DIV/0!</v>
      </c>
      <c r="CI183" s="28" t="e">
        <f t="shared" si="162"/>
        <v>#DIV/0!</v>
      </c>
      <c r="CJ183" s="28" t="e">
        <f t="shared" si="163"/>
        <v>#DIV/0!</v>
      </c>
      <c r="CK183" s="1"/>
      <c r="CL183" s="1"/>
      <c r="CM183" s="1"/>
      <c r="CN183" s="1"/>
      <c r="CO183" s="1"/>
      <c r="CP183" s="1"/>
      <c r="CQ183" s="1"/>
      <c r="CR183" s="1"/>
      <c r="CS183" s="1"/>
      <c r="CT183" s="1"/>
      <c r="CU183" s="1"/>
      <c r="CV183" s="1"/>
      <c r="CW183" s="1"/>
      <c r="CX183" s="1"/>
      <c r="CY183" s="1"/>
      <c r="CZ183" s="1"/>
      <c r="DA183" s="1"/>
      <c r="DB183" s="1"/>
      <c r="DC183" s="1"/>
      <c r="DD183" s="1"/>
    </row>
    <row r="184" spans="1:108" customFormat="1" ht="54" hidden="1" customHeight="1" x14ac:dyDescent="0.25">
      <c r="A184" s="25">
        <v>177</v>
      </c>
      <c r="B184" s="14">
        <v>398</v>
      </c>
      <c r="C184" s="13" t="s">
        <v>222</v>
      </c>
      <c r="D184" s="9" t="s">
        <v>16</v>
      </c>
      <c r="E184" s="13" t="s">
        <v>223</v>
      </c>
      <c r="F184" s="9" t="s">
        <v>16</v>
      </c>
      <c r="G184" s="13" t="s">
        <v>223</v>
      </c>
      <c r="H184" s="13" t="s">
        <v>614</v>
      </c>
      <c r="I184" s="19" t="s">
        <v>435</v>
      </c>
      <c r="J184" s="12" t="s">
        <v>204</v>
      </c>
      <c r="K184" s="19"/>
      <c r="L184" s="19"/>
      <c r="M184" s="19"/>
      <c r="N184" s="19" t="s">
        <v>11</v>
      </c>
      <c r="O184" s="19"/>
      <c r="P184" s="19"/>
      <c r="Q184" s="19"/>
      <c r="R184" s="19"/>
      <c r="S184" s="19"/>
      <c r="T184" s="19">
        <f t="shared" si="123"/>
        <v>1</v>
      </c>
      <c r="U184" s="19"/>
      <c r="V184" s="19"/>
      <c r="W184" s="19"/>
      <c r="X184" s="19"/>
      <c r="Y184" s="19"/>
      <c r="Z184" s="19"/>
      <c r="AA184" s="19"/>
      <c r="AB184" s="19"/>
      <c r="AC184" s="19"/>
      <c r="AD184" s="19"/>
      <c r="AE184" s="19"/>
      <c r="AF184" s="19"/>
      <c r="AG184" s="19" t="s">
        <v>485</v>
      </c>
      <c r="AH184" s="19" t="s">
        <v>485</v>
      </c>
      <c r="AI184" s="19" t="s">
        <v>485</v>
      </c>
      <c r="AJ184" s="19" t="s">
        <v>485</v>
      </c>
      <c r="AK184" s="19"/>
      <c r="AL184" s="19"/>
      <c r="AM184" s="19"/>
      <c r="AN184" s="19"/>
      <c r="AO184" s="19"/>
      <c r="AP184" s="19"/>
      <c r="AQ184" s="19"/>
      <c r="AR184" s="19"/>
      <c r="AS184" s="19"/>
      <c r="AT184" s="19"/>
      <c r="AU184" s="19"/>
      <c r="AV184" s="19"/>
      <c r="AW184" s="19"/>
      <c r="AX184" s="19"/>
      <c r="AY184" s="19"/>
      <c r="AZ184" s="19"/>
      <c r="BA184" s="19"/>
      <c r="BB184" s="19"/>
      <c r="BC184" s="19"/>
      <c r="BD184" s="19">
        <v>1</v>
      </c>
      <c r="BE184" s="19">
        <v>2</v>
      </c>
      <c r="BF184" s="19">
        <v>2</v>
      </c>
      <c r="BG184" s="19">
        <v>2</v>
      </c>
      <c r="BH184" s="19">
        <v>2</v>
      </c>
      <c r="BI184" s="19">
        <v>2</v>
      </c>
      <c r="BJ184" s="19">
        <v>2</v>
      </c>
      <c r="BK184" s="19">
        <v>2</v>
      </c>
      <c r="BL184" s="19">
        <v>2</v>
      </c>
      <c r="BM184" s="19">
        <v>1</v>
      </c>
      <c r="BN184" s="19">
        <v>1</v>
      </c>
      <c r="BO184" s="19">
        <v>2</v>
      </c>
      <c r="BP184" s="19">
        <v>2</v>
      </c>
      <c r="BQ184" s="19">
        <v>2</v>
      </c>
      <c r="BR184" s="19">
        <v>2</v>
      </c>
      <c r="BS184" s="19">
        <v>2</v>
      </c>
      <c r="BT184" s="19">
        <v>1</v>
      </c>
      <c r="BU184" s="19">
        <v>2</v>
      </c>
      <c r="BV184" s="19">
        <v>1</v>
      </c>
      <c r="BW184" s="19">
        <v>2</v>
      </c>
      <c r="BX184" s="19">
        <v>2</v>
      </c>
      <c r="BY184" s="19">
        <v>2</v>
      </c>
      <c r="BZ184" s="19">
        <v>2</v>
      </c>
      <c r="CA184" s="19">
        <v>2</v>
      </c>
      <c r="CB184" s="19">
        <v>1</v>
      </c>
      <c r="CC184" s="28">
        <f t="shared" si="156"/>
        <v>19</v>
      </c>
      <c r="CD184" s="47">
        <f t="shared" si="157"/>
        <v>0.76</v>
      </c>
      <c r="CE184" s="28">
        <f t="shared" si="158"/>
        <v>6</v>
      </c>
      <c r="CF184" s="47">
        <f t="shared" si="159"/>
        <v>0.24</v>
      </c>
      <c r="CG184" s="28">
        <f t="shared" si="160"/>
        <v>0</v>
      </c>
      <c r="CH184" s="47">
        <f t="shared" si="161"/>
        <v>0</v>
      </c>
      <c r="CI184" s="28">
        <f t="shared" si="162"/>
        <v>1.76</v>
      </c>
      <c r="CJ184" s="28" t="str">
        <f t="shared" si="163"/>
        <v>Đạt mục tiêu</v>
      </c>
      <c r="CK184" s="1"/>
      <c r="CL184" s="1"/>
      <c r="CM184" s="1"/>
      <c r="CN184" s="1"/>
      <c r="CO184" s="1"/>
      <c r="CP184" s="1"/>
      <c r="CQ184" s="1"/>
      <c r="CR184" s="1"/>
      <c r="CS184" s="1"/>
      <c r="CT184" s="1"/>
      <c r="CU184" s="1"/>
      <c r="CV184" s="1"/>
      <c r="CW184" s="1"/>
      <c r="CX184" s="1"/>
      <c r="CY184" s="1"/>
      <c r="CZ184" s="1"/>
      <c r="DA184" s="1"/>
      <c r="DB184" s="1"/>
      <c r="DC184" s="1"/>
      <c r="DD184" s="1"/>
    </row>
    <row r="185" spans="1:108" customFormat="1" ht="51" hidden="1" customHeight="1" x14ac:dyDescent="0.25">
      <c r="A185" s="25">
        <v>178</v>
      </c>
      <c r="B185" s="14">
        <v>401</v>
      </c>
      <c r="C185" s="13" t="s">
        <v>224</v>
      </c>
      <c r="D185" s="9" t="s">
        <v>7</v>
      </c>
      <c r="E185" s="13" t="s">
        <v>225</v>
      </c>
      <c r="F185" s="9" t="s">
        <v>16</v>
      </c>
      <c r="G185" s="13" t="s">
        <v>225</v>
      </c>
      <c r="H185" s="13" t="s">
        <v>615</v>
      </c>
      <c r="I185" s="19" t="s">
        <v>435</v>
      </c>
      <c r="J185" s="12" t="s">
        <v>204</v>
      </c>
      <c r="K185" s="19"/>
      <c r="L185" s="19"/>
      <c r="M185" s="19"/>
      <c r="N185" s="19"/>
      <c r="O185" s="28"/>
      <c r="P185" s="19"/>
      <c r="Q185" s="19"/>
      <c r="R185" s="19" t="s">
        <v>11</v>
      </c>
      <c r="S185" s="19"/>
      <c r="T185" s="19">
        <f t="shared" si="123"/>
        <v>1</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t="s">
        <v>439</v>
      </c>
      <c r="AX185" s="19" t="s">
        <v>439</v>
      </c>
      <c r="AY185" s="19" t="s">
        <v>436</v>
      </c>
      <c r="AZ185" s="19" t="s">
        <v>439</v>
      </c>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28">
        <f t="shared" si="156"/>
        <v>0</v>
      </c>
      <c r="CD185" s="47" t="e">
        <f t="shared" si="157"/>
        <v>#DIV/0!</v>
      </c>
      <c r="CE185" s="28">
        <f t="shared" si="158"/>
        <v>0</v>
      </c>
      <c r="CF185" s="47" t="e">
        <f t="shared" si="159"/>
        <v>#DIV/0!</v>
      </c>
      <c r="CG185" s="28">
        <f t="shared" si="160"/>
        <v>0</v>
      </c>
      <c r="CH185" s="47" t="e">
        <f t="shared" si="161"/>
        <v>#DIV/0!</v>
      </c>
      <c r="CI185" s="28" t="e">
        <f t="shared" si="162"/>
        <v>#DIV/0!</v>
      </c>
      <c r="CJ185" s="28" t="e">
        <f t="shared" si="163"/>
        <v>#DIV/0!</v>
      </c>
      <c r="CK185" s="1"/>
      <c r="CL185" s="1"/>
      <c r="CM185" s="1"/>
      <c r="CN185" s="1"/>
      <c r="CO185" s="1"/>
      <c r="CP185" s="1"/>
      <c r="CQ185" s="1"/>
      <c r="CR185" s="1"/>
      <c r="CS185" s="1"/>
      <c r="CT185" s="1"/>
      <c r="CU185" s="1"/>
      <c r="CV185" s="1"/>
      <c r="CW185" s="1"/>
      <c r="CX185" s="1"/>
      <c r="CY185" s="1"/>
      <c r="CZ185" s="1"/>
      <c r="DA185" s="1"/>
      <c r="DB185" s="1"/>
      <c r="DC185" s="1"/>
      <c r="DD185" s="1"/>
    </row>
    <row r="186" spans="1:108" ht="76.5" hidden="1" customHeight="1" x14ac:dyDescent="0.25">
      <c r="A186" s="95">
        <v>179</v>
      </c>
      <c r="B186" s="134">
        <v>404</v>
      </c>
      <c r="C186" s="135" t="s">
        <v>616</v>
      </c>
      <c r="D186" s="109" t="s">
        <v>7</v>
      </c>
      <c r="E186" s="112" t="s">
        <v>617</v>
      </c>
      <c r="F186" s="109" t="s">
        <v>16</v>
      </c>
      <c r="G186" s="112" t="s">
        <v>618</v>
      </c>
      <c r="H186" s="95" t="s">
        <v>619</v>
      </c>
      <c r="I186" s="95" t="s">
        <v>435</v>
      </c>
      <c r="J186" s="114" t="s">
        <v>204</v>
      </c>
      <c r="K186" s="95" t="s">
        <v>11</v>
      </c>
      <c r="L186" s="28"/>
      <c r="M186" s="28"/>
      <c r="N186" s="28"/>
      <c r="O186" s="28"/>
      <c r="P186" s="28"/>
      <c r="Q186" s="28"/>
      <c r="R186" s="28"/>
      <c r="S186" s="28"/>
      <c r="T186" s="19">
        <f t="shared" si="123"/>
        <v>1</v>
      </c>
      <c r="U186" s="95"/>
      <c r="V186" s="95"/>
      <c r="W186" s="95" t="s">
        <v>475</v>
      </c>
      <c r="X186" s="95" t="s">
        <v>475</v>
      </c>
      <c r="Y186" s="19" t="s">
        <v>438</v>
      </c>
      <c r="Z186" s="19"/>
      <c r="AA186" s="19" t="s">
        <v>438</v>
      </c>
      <c r="AB186" s="19" t="s">
        <v>436</v>
      </c>
      <c r="AC186" s="19" t="s">
        <v>438</v>
      </c>
      <c r="AD186" s="19" t="s">
        <v>438</v>
      </c>
      <c r="AE186" s="19" t="s">
        <v>478</v>
      </c>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v>1</v>
      </c>
      <c r="BE186" s="19">
        <v>2</v>
      </c>
      <c r="BF186" s="19">
        <v>0</v>
      </c>
      <c r="BG186" s="19">
        <v>2</v>
      </c>
      <c r="BH186" s="19">
        <v>0</v>
      </c>
      <c r="BI186" s="19">
        <v>2</v>
      </c>
      <c r="BJ186" s="19">
        <v>2</v>
      </c>
      <c r="BK186" s="19">
        <v>2</v>
      </c>
      <c r="BL186" s="19">
        <v>2</v>
      </c>
      <c r="BM186" s="19">
        <v>2</v>
      </c>
      <c r="BN186" s="19">
        <v>2</v>
      </c>
      <c r="BO186" s="19">
        <v>2</v>
      </c>
      <c r="BP186" s="19">
        <v>1</v>
      </c>
      <c r="BQ186" s="19">
        <v>2</v>
      </c>
      <c r="BR186" s="19">
        <v>2</v>
      </c>
      <c r="BS186" s="19">
        <v>2</v>
      </c>
      <c r="BT186" s="19">
        <v>2</v>
      </c>
      <c r="BU186" s="19">
        <v>2</v>
      </c>
      <c r="BV186" s="19">
        <v>2</v>
      </c>
      <c r="BW186" s="19">
        <v>1</v>
      </c>
      <c r="BX186" s="19">
        <v>2</v>
      </c>
      <c r="BY186" s="19">
        <v>2</v>
      </c>
      <c r="BZ186" s="19">
        <v>2</v>
      </c>
      <c r="CA186" s="19">
        <v>2</v>
      </c>
      <c r="CB186" s="19">
        <v>2</v>
      </c>
      <c r="CC186" s="28">
        <f t="shared" si="156"/>
        <v>20</v>
      </c>
      <c r="CD186" s="47">
        <f t="shared" si="157"/>
        <v>0.8</v>
      </c>
      <c r="CE186" s="28">
        <f t="shared" si="158"/>
        <v>3</v>
      </c>
      <c r="CF186" s="47">
        <f t="shared" si="159"/>
        <v>0.12</v>
      </c>
      <c r="CG186" s="28">
        <f t="shared" si="160"/>
        <v>2</v>
      </c>
      <c r="CH186" s="47">
        <f t="shared" si="161"/>
        <v>0.08</v>
      </c>
      <c r="CI186" s="28">
        <f t="shared" si="162"/>
        <v>1.72</v>
      </c>
      <c r="CJ186" s="28" t="str">
        <f t="shared" si="163"/>
        <v>Đạt mục tiêu</v>
      </c>
      <c r="CK186" s="99"/>
      <c r="CL186" s="99"/>
      <c r="CM186" s="99"/>
      <c r="CN186" s="99"/>
      <c r="CO186" s="99"/>
      <c r="CP186" s="99"/>
      <c r="CQ186" s="99"/>
      <c r="CR186" s="99"/>
      <c r="CS186" s="99"/>
      <c r="CT186" s="99"/>
      <c r="CU186" s="99"/>
      <c r="CV186" s="99"/>
      <c r="CW186" s="99"/>
      <c r="CX186" s="99"/>
      <c r="CY186" s="99"/>
      <c r="CZ186" s="99"/>
      <c r="DA186" s="99"/>
      <c r="DB186" s="99"/>
      <c r="DC186" s="99"/>
      <c r="DD186" s="99"/>
    </row>
    <row r="187" spans="1:108" customFormat="1" ht="15.75" hidden="1" customHeight="1" x14ac:dyDescent="0.25">
      <c r="A187" s="25">
        <v>180</v>
      </c>
      <c r="B187" s="73">
        <v>404</v>
      </c>
      <c r="C187" s="74" t="s">
        <v>616</v>
      </c>
      <c r="D187" s="9" t="s">
        <v>7</v>
      </c>
      <c r="E187" s="13" t="s">
        <v>617</v>
      </c>
      <c r="F187" s="9" t="s">
        <v>16</v>
      </c>
      <c r="G187" s="13" t="s">
        <v>620</v>
      </c>
      <c r="H187" s="19" t="s">
        <v>621</v>
      </c>
      <c r="I187" s="19" t="s">
        <v>435</v>
      </c>
      <c r="J187" s="12" t="s">
        <v>204</v>
      </c>
      <c r="K187" s="28"/>
      <c r="L187" s="28" t="s">
        <v>11</v>
      </c>
      <c r="M187" s="28"/>
      <c r="N187" s="28"/>
      <c r="O187" s="28"/>
      <c r="P187" s="28"/>
      <c r="Q187" s="28"/>
      <c r="R187" s="28"/>
      <c r="S187" s="28"/>
      <c r="T187" s="19">
        <f t="shared" si="123"/>
        <v>1</v>
      </c>
      <c r="U187" s="19"/>
      <c r="V187" s="19"/>
      <c r="W187" s="19"/>
      <c r="X187" s="19"/>
      <c r="Y187" s="19" t="s">
        <v>475</v>
      </c>
      <c r="Z187" s="19"/>
      <c r="AA187" s="19" t="s">
        <v>475</v>
      </c>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8"/>
      <c r="CD187" s="47"/>
      <c r="CE187" s="28"/>
      <c r="CF187" s="47"/>
      <c r="CG187" s="28"/>
      <c r="CH187" s="47"/>
      <c r="CI187" s="28"/>
      <c r="CJ187" s="28"/>
      <c r="CK187" s="1"/>
      <c r="CL187" s="1"/>
      <c r="CM187" s="1"/>
      <c r="CN187" s="1"/>
      <c r="CO187" s="1"/>
      <c r="CP187" s="1"/>
      <c r="CQ187" s="1"/>
      <c r="CR187" s="1"/>
      <c r="CS187" s="1"/>
      <c r="CT187" s="1"/>
      <c r="CU187" s="1"/>
      <c r="CV187" s="1"/>
      <c r="CW187" s="1"/>
      <c r="CX187" s="1"/>
      <c r="CY187" s="1"/>
      <c r="CZ187" s="1"/>
      <c r="DA187" s="1"/>
      <c r="DB187" s="1"/>
      <c r="DC187" s="1"/>
      <c r="DD187" s="1"/>
    </row>
    <row r="188" spans="1:108" customFormat="1" ht="15.75" hidden="1" customHeight="1" x14ac:dyDescent="0.25">
      <c r="A188" s="25">
        <v>181</v>
      </c>
      <c r="B188" s="73">
        <v>404</v>
      </c>
      <c r="C188" s="74" t="s">
        <v>616</v>
      </c>
      <c r="D188" s="9" t="s">
        <v>7</v>
      </c>
      <c r="E188" s="13" t="s">
        <v>617</v>
      </c>
      <c r="F188" s="9" t="s">
        <v>16</v>
      </c>
      <c r="G188" s="13" t="s">
        <v>622</v>
      </c>
      <c r="H188" s="19" t="s">
        <v>623</v>
      </c>
      <c r="I188" s="19" t="s">
        <v>435</v>
      </c>
      <c r="J188" s="12" t="s">
        <v>204</v>
      </c>
      <c r="K188" s="28"/>
      <c r="L188" s="28"/>
      <c r="M188" s="28" t="s">
        <v>11</v>
      </c>
      <c r="N188" s="28"/>
      <c r="O188" s="28"/>
      <c r="P188" s="28"/>
      <c r="Q188" s="28"/>
      <c r="R188" s="28"/>
      <c r="S188" s="28"/>
      <c r="T188" s="19">
        <f t="shared" si="123"/>
        <v>1</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8"/>
      <c r="CD188" s="47"/>
      <c r="CE188" s="28"/>
      <c r="CF188" s="47"/>
      <c r="CG188" s="28"/>
      <c r="CH188" s="47"/>
      <c r="CI188" s="28"/>
      <c r="CJ188" s="28"/>
      <c r="CK188" s="1"/>
      <c r="CL188" s="1"/>
      <c r="CM188" s="1"/>
      <c r="CN188" s="1"/>
      <c r="CO188" s="1"/>
      <c r="CP188" s="1"/>
      <c r="CQ188" s="1"/>
      <c r="CR188" s="1"/>
      <c r="CS188" s="1"/>
      <c r="CT188" s="1"/>
      <c r="CU188" s="1"/>
      <c r="CV188" s="1"/>
      <c r="CW188" s="1"/>
      <c r="CX188" s="1"/>
      <c r="CY188" s="1"/>
      <c r="CZ188" s="1"/>
      <c r="DA188" s="1"/>
      <c r="DB188" s="1"/>
      <c r="DC188" s="1"/>
      <c r="DD188" s="1"/>
    </row>
    <row r="189" spans="1:108" customFormat="1" ht="15.75" hidden="1" customHeight="1" x14ac:dyDescent="0.25">
      <c r="A189" s="25">
        <v>182</v>
      </c>
      <c r="B189" s="73">
        <v>404</v>
      </c>
      <c r="C189" s="74" t="s">
        <v>616</v>
      </c>
      <c r="D189" s="9" t="s">
        <v>7</v>
      </c>
      <c r="E189" s="13" t="s">
        <v>617</v>
      </c>
      <c r="F189" s="9" t="s">
        <v>16</v>
      </c>
      <c r="G189" s="13" t="s">
        <v>624</v>
      </c>
      <c r="H189" s="19" t="s">
        <v>625</v>
      </c>
      <c r="I189" s="19" t="s">
        <v>435</v>
      </c>
      <c r="J189" s="12" t="s">
        <v>204</v>
      </c>
      <c r="K189" s="28"/>
      <c r="L189" s="28"/>
      <c r="M189" s="28"/>
      <c r="N189" s="28" t="s">
        <v>11</v>
      </c>
      <c r="O189" s="28"/>
      <c r="P189" s="28"/>
      <c r="Q189" s="28"/>
      <c r="R189" s="28"/>
      <c r="S189" s="28"/>
      <c r="T189" s="19">
        <f t="shared" si="123"/>
        <v>1</v>
      </c>
      <c r="U189" s="19"/>
      <c r="V189" s="19"/>
      <c r="W189" s="19"/>
      <c r="X189" s="19"/>
      <c r="Y189" s="19"/>
      <c r="Z189" s="19"/>
      <c r="AA189" s="19"/>
      <c r="AB189" s="19"/>
      <c r="AC189" s="19"/>
      <c r="AD189" s="19"/>
      <c r="AE189" s="19"/>
      <c r="AF189" s="19"/>
      <c r="AG189" s="19" t="s">
        <v>475</v>
      </c>
      <c r="AH189" s="19" t="s">
        <v>436</v>
      </c>
      <c r="AI189" s="19" t="s">
        <v>475</v>
      </c>
      <c r="AJ189" s="19" t="s">
        <v>436</v>
      </c>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8"/>
      <c r="CD189" s="47"/>
      <c r="CE189" s="28"/>
      <c r="CF189" s="47"/>
      <c r="CG189" s="28"/>
      <c r="CH189" s="47"/>
      <c r="CI189" s="28"/>
      <c r="CJ189" s="28"/>
      <c r="CK189" s="1"/>
      <c r="CL189" s="1"/>
      <c r="CM189" s="1"/>
      <c r="CN189" s="1"/>
      <c r="CO189" s="1"/>
      <c r="CP189" s="1"/>
      <c r="CQ189" s="1"/>
      <c r="CR189" s="1"/>
      <c r="CS189" s="1"/>
      <c r="CT189" s="1"/>
      <c r="CU189" s="1"/>
      <c r="CV189" s="1"/>
      <c r="CW189" s="1"/>
      <c r="CX189" s="1"/>
      <c r="CY189" s="1"/>
      <c r="CZ189" s="1"/>
      <c r="DA189" s="1"/>
      <c r="DB189" s="1"/>
      <c r="DC189" s="1"/>
      <c r="DD189" s="1"/>
    </row>
    <row r="190" spans="1:108" customFormat="1" ht="15.75" hidden="1" customHeight="1" x14ac:dyDescent="0.25">
      <c r="A190" s="25">
        <v>183</v>
      </c>
      <c r="B190" s="73">
        <v>404</v>
      </c>
      <c r="C190" s="74" t="s">
        <v>616</v>
      </c>
      <c r="D190" s="9" t="s">
        <v>7</v>
      </c>
      <c r="E190" s="13" t="s">
        <v>617</v>
      </c>
      <c r="F190" s="9" t="s">
        <v>16</v>
      </c>
      <c r="G190" s="13" t="s">
        <v>626</v>
      </c>
      <c r="H190" s="19" t="s">
        <v>627</v>
      </c>
      <c r="I190" s="19" t="s">
        <v>435</v>
      </c>
      <c r="J190" s="12" t="s">
        <v>204</v>
      </c>
      <c r="K190" s="28"/>
      <c r="L190" s="28"/>
      <c r="M190" s="28"/>
      <c r="N190" s="28"/>
      <c r="O190" s="28" t="s">
        <v>11</v>
      </c>
      <c r="P190" s="28"/>
      <c r="Q190" s="28"/>
      <c r="R190" s="28"/>
      <c r="S190" s="28"/>
      <c r="T190" s="19">
        <f t="shared" si="123"/>
        <v>1</v>
      </c>
      <c r="U190" s="19"/>
      <c r="V190" s="19"/>
      <c r="W190" s="19"/>
      <c r="X190" s="19"/>
      <c r="Y190" s="19"/>
      <c r="Z190" s="19"/>
      <c r="AA190" s="19"/>
      <c r="AB190" s="19"/>
      <c r="AC190" s="19"/>
      <c r="AD190" s="19"/>
      <c r="AE190" s="19"/>
      <c r="AF190" s="19"/>
      <c r="AG190" s="19"/>
      <c r="AH190" s="19"/>
      <c r="AI190" s="19"/>
      <c r="AJ190" s="19"/>
      <c r="AK190" s="19" t="s">
        <v>438</v>
      </c>
      <c r="AL190" s="19"/>
      <c r="AM190" s="19" t="s">
        <v>438</v>
      </c>
      <c r="AN190" s="19" t="s">
        <v>438</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8"/>
      <c r="CD190" s="47"/>
      <c r="CE190" s="28"/>
      <c r="CF190" s="47"/>
      <c r="CG190" s="28"/>
      <c r="CH190" s="47"/>
      <c r="CI190" s="28"/>
      <c r="CJ190" s="28"/>
      <c r="CK190" s="1"/>
      <c r="CL190" s="1"/>
      <c r="CM190" s="1"/>
      <c r="CN190" s="1"/>
      <c r="CO190" s="1"/>
      <c r="CP190" s="1"/>
      <c r="CQ190" s="1"/>
      <c r="CR190" s="1"/>
      <c r="CS190" s="1"/>
      <c r="CT190" s="1"/>
      <c r="CU190" s="1"/>
      <c r="CV190" s="1"/>
      <c r="CW190" s="1"/>
      <c r="CX190" s="1"/>
      <c r="CY190" s="1"/>
      <c r="CZ190" s="1"/>
      <c r="DA190" s="1"/>
      <c r="DB190" s="1"/>
      <c r="DC190" s="1"/>
      <c r="DD190" s="1"/>
    </row>
    <row r="191" spans="1:108" customFormat="1" ht="15.75" hidden="1" customHeight="1" x14ac:dyDescent="0.25">
      <c r="A191" s="25">
        <v>184</v>
      </c>
      <c r="B191" s="73">
        <v>404</v>
      </c>
      <c r="C191" s="74" t="s">
        <v>616</v>
      </c>
      <c r="D191" s="9" t="s">
        <v>7</v>
      </c>
      <c r="E191" s="13" t="s">
        <v>617</v>
      </c>
      <c r="F191" s="9" t="s">
        <v>16</v>
      </c>
      <c r="G191" s="13" t="s">
        <v>628</v>
      </c>
      <c r="H191" s="19" t="s">
        <v>332</v>
      </c>
      <c r="I191" s="19" t="s">
        <v>435</v>
      </c>
      <c r="J191" s="12" t="s">
        <v>204</v>
      </c>
      <c r="K191" s="28"/>
      <c r="L191" s="28"/>
      <c r="M191" s="28"/>
      <c r="N191" s="28"/>
      <c r="O191" s="28"/>
      <c r="P191" s="28" t="s">
        <v>11</v>
      </c>
      <c r="Q191" s="28"/>
      <c r="R191" s="28"/>
      <c r="S191" s="28"/>
      <c r="T191" s="19">
        <f t="shared" si="123"/>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8"/>
      <c r="CD191" s="47"/>
      <c r="CE191" s="28"/>
      <c r="CF191" s="47"/>
      <c r="CG191" s="28"/>
      <c r="CH191" s="47"/>
      <c r="CI191" s="28"/>
      <c r="CJ191" s="28"/>
      <c r="CK191" s="1"/>
      <c r="CL191" s="1"/>
      <c r="CM191" s="1"/>
      <c r="CN191" s="1"/>
      <c r="CO191" s="1"/>
      <c r="CP191" s="1"/>
      <c r="CQ191" s="1"/>
      <c r="CR191" s="1"/>
      <c r="CS191" s="1"/>
      <c r="CT191" s="1"/>
      <c r="CU191" s="1"/>
      <c r="CV191" s="1"/>
      <c r="CW191" s="1"/>
      <c r="CX191" s="1"/>
      <c r="CY191" s="1"/>
      <c r="CZ191" s="1"/>
      <c r="DA191" s="1"/>
      <c r="DB191" s="1"/>
      <c r="DC191" s="1"/>
      <c r="DD191" s="1"/>
    </row>
    <row r="192" spans="1:108" customFormat="1" ht="15.75" hidden="1" customHeight="1" x14ac:dyDescent="0.25">
      <c r="A192" s="25">
        <v>185</v>
      </c>
      <c r="B192" s="73">
        <v>404</v>
      </c>
      <c r="C192" s="74" t="s">
        <v>616</v>
      </c>
      <c r="D192" s="9" t="s">
        <v>7</v>
      </c>
      <c r="E192" s="13" t="s">
        <v>617</v>
      </c>
      <c r="F192" s="9" t="s">
        <v>16</v>
      </c>
      <c r="G192" s="13" t="s">
        <v>629</v>
      </c>
      <c r="H192" s="19" t="s">
        <v>630</v>
      </c>
      <c r="I192" s="19" t="s">
        <v>435</v>
      </c>
      <c r="J192" s="12" t="s">
        <v>204</v>
      </c>
      <c r="K192" s="28"/>
      <c r="L192" s="28"/>
      <c r="M192" s="28"/>
      <c r="N192" s="28"/>
      <c r="O192" s="28"/>
      <c r="P192" s="28"/>
      <c r="Q192" s="28" t="s">
        <v>11</v>
      </c>
      <c r="R192" s="28"/>
      <c r="S192" s="28"/>
      <c r="T192" s="19">
        <f t="shared" si="123"/>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t="s">
        <v>475</v>
      </c>
      <c r="AT192" s="19" t="s">
        <v>475</v>
      </c>
      <c r="AU192" s="19" t="s">
        <v>475</v>
      </c>
      <c r="AV192" s="19" t="s">
        <v>439</v>
      </c>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8"/>
      <c r="CD192" s="47"/>
      <c r="CE192" s="28"/>
      <c r="CF192" s="47"/>
      <c r="CG192" s="28"/>
      <c r="CH192" s="47"/>
      <c r="CI192" s="28"/>
      <c r="CJ192" s="28"/>
      <c r="CK192" s="1"/>
      <c r="CL192" s="1"/>
      <c r="CM192" s="1"/>
      <c r="CN192" s="1"/>
      <c r="CO192" s="1"/>
      <c r="CP192" s="1"/>
      <c r="CQ192" s="1"/>
      <c r="CR192" s="1"/>
      <c r="CS192" s="1"/>
      <c r="CT192" s="1"/>
      <c r="CU192" s="1"/>
      <c r="CV192" s="1"/>
      <c r="CW192" s="1"/>
      <c r="CX192" s="1"/>
      <c r="CY192" s="1"/>
      <c r="CZ192" s="1"/>
      <c r="DA192" s="1"/>
      <c r="DB192" s="1"/>
      <c r="DC192" s="1"/>
      <c r="DD192" s="1"/>
    </row>
    <row r="193" spans="1:108" customFormat="1" ht="15.75" hidden="1" customHeight="1" x14ac:dyDescent="0.25">
      <c r="A193" s="25">
        <v>186</v>
      </c>
      <c r="B193" s="73">
        <v>404</v>
      </c>
      <c r="C193" s="74" t="s">
        <v>616</v>
      </c>
      <c r="D193" s="9" t="s">
        <v>7</v>
      </c>
      <c r="E193" s="13" t="s">
        <v>617</v>
      </c>
      <c r="F193" s="9" t="s">
        <v>16</v>
      </c>
      <c r="G193" s="13" t="s">
        <v>631</v>
      </c>
      <c r="H193" s="19" t="s">
        <v>632</v>
      </c>
      <c r="I193" s="19" t="s">
        <v>435</v>
      </c>
      <c r="J193" s="12" t="s">
        <v>204</v>
      </c>
      <c r="K193" s="28"/>
      <c r="L193" s="28"/>
      <c r="M193" s="28"/>
      <c r="N193" s="28"/>
      <c r="O193" s="28"/>
      <c r="P193" s="28"/>
      <c r="Q193" s="28"/>
      <c r="R193" s="28" t="s">
        <v>11</v>
      </c>
      <c r="S193" s="28"/>
      <c r="T193" s="19">
        <f t="shared" si="123"/>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t="s">
        <v>475</v>
      </c>
      <c r="AY193" s="19" t="s">
        <v>475</v>
      </c>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8"/>
      <c r="CD193" s="47"/>
      <c r="CE193" s="28"/>
      <c r="CF193" s="47"/>
      <c r="CG193" s="28"/>
      <c r="CH193" s="47"/>
      <c r="CI193" s="28"/>
      <c r="CJ193" s="28"/>
      <c r="CK193" s="1"/>
      <c r="CL193" s="1"/>
      <c r="CM193" s="1"/>
      <c r="CN193" s="1"/>
      <c r="CO193" s="1"/>
      <c r="CP193" s="1"/>
      <c r="CQ193" s="1"/>
      <c r="CR193" s="1"/>
      <c r="CS193" s="1"/>
      <c r="CT193" s="1"/>
      <c r="CU193" s="1"/>
      <c r="CV193" s="1"/>
      <c r="CW193" s="1"/>
      <c r="CX193" s="1"/>
      <c r="CY193" s="1"/>
      <c r="CZ193" s="1"/>
      <c r="DA193" s="1"/>
      <c r="DB193" s="1"/>
      <c r="DC193" s="1"/>
      <c r="DD193" s="1"/>
    </row>
    <row r="194" spans="1:108" customFormat="1" ht="15.75" hidden="1" customHeight="1" x14ac:dyDescent="0.25">
      <c r="A194" s="25">
        <v>187</v>
      </c>
      <c r="B194" s="73">
        <v>404</v>
      </c>
      <c r="C194" s="74" t="s">
        <v>616</v>
      </c>
      <c r="D194" s="9" t="s">
        <v>7</v>
      </c>
      <c r="E194" s="13" t="s">
        <v>617</v>
      </c>
      <c r="F194" s="9" t="s">
        <v>16</v>
      </c>
      <c r="G194" s="13" t="s">
        <v>633</v>
      </c>
      <c r="H194" s="19" t="s">
        <v>634</v>
      </c>
      <c r="I194" s="19" t="s">
        <v>435</v>
      </c>
      <c r="J194" s="12" t="s">
        <v>204</v>
      </c>
      <c r="K194" s="28"/>
      <c r="L194" s="28"/>
      <c r="M194" s="28"/>
      <c r="N194" s="28"/>
      <c r="O194" s="28"/>
      <c r="P194" s="28"/>
      <c r="Q194" s="28"/>
      <c r="R194" s="28"/>
      <c r="S194" s="28" t="s">
        <v>11</v>
      </c>
      <c r="T194" s="19">
        <f t="shared" si="123"/>
        <v>1</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t="s">
        <v>475</v>
      </c>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28"/>
      <c r="CD194" s="47"/>
      <c r="CE194" s="28"/>
      <c r="CF194" s="47"/>
      <c r="CG194" s="28"/>
      <c r="CH194" s="47"/>
      <c r="CI194" s="28"/>
      <c r="CJ194" s="28"/>
      <c r="CK194" s="1"/>
      <c r="CL194" s="1"/>
      <c r="CM194" s="1"/>
      <c r="CN194" s="1"/>
      <c r="CO194" s="1"/>
      <c r="CP194" s="1"/>
      <c r="CQ194" s="1"/>
      <c r="CR194" s="1"/>
      <c r="CS194" s="1"/>
      <c r="CT194" s="1"/>
      <c r="CU194" s="1"/>
      <c r="CV194" s="1"/>
      <c r="CW194" s="1"/>
      <c r="CX194" s="1"/>
      <c r="CY194" s="1"/>
      <c r="CZ194" s="1"/>
      <c r="DA194" s="1"/>
      <c r="DB194" s="1"/>
      <c r="DC194" s="1"/>
      <c r="DD194" s="1"/>
    </row>
    <row r="195" spans="1:108" customFormat="1" ht="15.75" hidden="1" customHeight="1" x14ac:dyDescent="0.25">
      <c r="A195" s="25">
        <v>188</v>
      </c>
      <c r="B195" s="75">
        <v>406</v>
      </c>
      <c r="C195" s="13" t="s">
        <v>226</v>
      </c>
      <c r="D195" s="9" t="s">
        <v>7</v>
      </c>
      <c r="E195" s="13" t="s">
        <v>635</v>
      </c>
      <c r="F195" s="9" t="s">
        <v>16</v>
      </c>
      <c r="G195" s="13" t="s">
        <v>636</v>
      </c>
      <c r="H195" s="19" t="s">
        <v>637</v>
      </c>
      <c r="I195" s="19" t="s">
        <v>435</v>
      </c>
      <c r="J195" s="12" t="s">
        <v>204</v>
      </c>
      <c r="K195" s="19"/>
      <c r="L195" s="19"/>
      <c r="M195" s="28" t="s">
        <v>11</v>
      </c>
      <c r="N195" s="28"/>
      <c r="O195" s="28"/>
      <c r="P195" s="28"/>
      <c r="Q195" s="28"/>
      <c r="R195" s="19"/>
      <c r="S195" s="19"/>
      <c r="T195" s="19">
        <f t="shared" si="123"/>
        <v>1</v>
      </c>
      <c r="U195" s="19"/>
      <c r="V195" s="19"/>
      <c r="W195" s="19"/>
      <c r="X195" s="19"/>
      <c r="Y195" s="19"/>
      <c r="Z195" s="19"/>
      <c r="AA195" s="19"/>
      <c r="AB195" s="19"/>
      <c r="AC195" s="19"/>
      <c r="AD195" s="19"/>
      <c r="AE195" s="19"/>
      <c r="AF195" s="19" t="s">
        <v>438</v>
      </c>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v>2</v>
      </c>
      <c r="BE195" s="19">
        <v>2</v>
      </c>
      <c r="BF195" s="19">
        <v>2</v>
      </c>
      <c r="BG195" s="19">
        <v>2</v>
      </c>
      <c r="BH195" s="19">
        <v>2</v>
      </c>
      <c r="BI195" s="19">
        <v>1</v>
      </c>
      <c r="BJ195" s="19">
        <v>2</v>
      </c>
      <c r="BK195" s="19">
        <v>2</v>
      </c>
      <c r="BL195" s="19">
        <v>1</v>
      </c>
      <c r="BM195" s="19">
        <v>2</v>
      </c>
      <c r="BN195" s="19">
        <v>2</v>
      </c>
      <c r="BO195" s="19">
        <v>2</v>
      </c>
      <c r="BP195" s="19">
        <v>2</v>
      </c>
      <c r="BQ195" s="19">
        <v>2</v>
      </c>
      <c r="BR195" s="19">
        <v>1</v>
      </c>
      <c r="BS195" s="19">
        <v>1</v>
      </c>
      <c r="BT195" s="19">
        <v>2</v>
      </c>
      <c r="BU195" s="19">
        <v>2</v>
      </c>
      <c r="BV195" s="19">
        <v>2</v>
      </c>
      <c r="BW195" s="19">
        <v>2</v>
      </c>
      <c r="BX195" s="19">
        <v>2</v>
      </c>
      <c r="BY195" s="19">
        <v>2</v>
      </c>
      <c r="BZ195" s="19">
        <v>1</v>
      </c>
      <c r="CA195" s="19">
        <v>2</v>
      </c>
      <c r="CB195" s="19">
        <v>2</v>
      </c>
      <c r="CC195" s="28">
        <f>COUNTIF($BD195:$CB195,2)</f>
        <v>20</v>
      </c>
      <c r="CD195" s="47">
        <f>CC195/COUNTA($BD195:$CB195)</f>
        <v>0.8</v>
      </c>
      <c r="CE195" s="28">
        <f>COUNTIF($BD195:$CB195,1)</f>
        <v>5</v>
      </c>
      <c r="CF195" s="47">
        <f>CE195/COUNTA($BD195:$CB195)</f>
        <v>0.2</v>
      </c>
      <c r="CG195" s="28">
        <f>COUNTIF($BD195:$CB195,0)</f>
        <v>0</v>
      </c>
      <c r="CH195" s="47">
        <f>CG195/COUNTA($BD195:$CB195)</f>
        <v>0</v>
      </c>
      <c r="CI195" s="28">
        <f>(((CC195*2)+(CE195*1)+(CG195*0)))/COUNTA($BD195:$CB195)</f>
        <v>1.8</v>
      </c>
      <c r="CJ195" s="28" t="str">
        <f>IF(CI195&gt;=1.6,"Đạt mục tiêu",IF(CI195&gt;=1,"Cần cố gắng","Chưa đạt"))</f>
        <v>Đạt mục tiêu</v>
      </c>
      <c r="CK195" s="1"/>
      <c r="CL195" s="1"/>
      <c r="CM195" s="1"/>
      <c r="CN195" s="1"/>
      <c r="CO195" s="1"/>
      <c r="CP195" s="1"/>
      <c r="CQ195" s="1"/>
      <c r="CR195" s="1"/>
      <c r="CS195" s="1"/>
      <c r="CT195" s="1"/>
      <c r="CU195" s="1"/>
      <c r="CV195" s="1"/>
      <c r="CW195" s="1"/>
      <c r="CX195" s="1"/>
      <c r="CY195" s="1"/>
      <c r="CZ195" s="1"/>
      <c r="DA195" s="1"/>
      <c r="DB195" s="1"/>
      <c r="DC195" s="1"/>
      <c r="DD195" s="1"/>
    </row>
    <row r="196" spans="1:108" customFormat="1" ht="15.75" hidden="1" customHeight="1" x14ac:dyDescent="0.25">
      <c r="A196" s="25">
        <v>189</v>
      </c>
      <c r="B196" s="75">
        <v>406</v>
      </c>
      <c r="C196" s="13" t="s">
        <v>226</v>
      </c>
      <c r="D196" s="9" t="s">
        <v>7</v>
      </c>
      <c r="E196" s="13" t="s">
        <v>635</v>
      </c>
      <c r="F196" s="9" t="s">
        <v>16</v>
      </c>
      <c r="G196" s="13" t="s">
        <v>638</v>
      </c>
      <c r="H196" s="19" t="s">
        <v>639</v>
      </c>
      <c r="I196" s="19" t="s">
        <v>435</v>
      </c>
      <c r="J196" s="12" t="s">
        <v>204</v>
      </c>
      <c r="K196" s="19"/>
      <c r="L196" s="19"/>
      <c r="M196" s="28"/>
      <c r="N196" s="28" t="s">
        <v>11</v>
      </c>
      <c r="O196" s="28"/>
      <c r="P196" s="28"/>
      <c r="Q196" s="28"/>
      <c r="R196" s="19"/>
      <c r="S196" s="19"/>
      <c r="T196" s="19">
        <f t="shared" si="123"/>
        <v>1</v>
      </c>
      <c r="U196" s="19"/>
      <c r="V196" s="19"/>
      <c r="W196" s="19"/>
      <c r="X196" s="19"/>
      <c r="Y196" s="19"/>
      <c r="Z196" s="19"/>
      <c r="AA196" s="19"/>
      <c r="AB196" s="19"/>
      <c r="AC196" s="19"/>
      <c r="AD196" s="19"/>
      <c r="AE196" s="19"/>
      <c r="AF196" s="19"/>
      <c r="AG196" s="19"/>
      <c r="AH196" s="19"/>
      <c r="AI196" s="19"/>
      <c r="AJ196" s="19" t="s">
        <v>475</v>
      </c>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8"/>
      <c r="CD196" s="47"/>
      <c r="CE196" s="28"/>
      <c r="CF196" s="47"/>
      <c r="CG196" s="28"/>
      <c r="CH196" s="47"/>
      <c r="CI196" s="28"/>
      <c r="CJ196" s="28"/>
      <c r="CK196" s="1"/>
      <c r="CL196" s="1"/>
      <c r="CM196" s="1"/>
      <c r="CN196" s="1"/>
      <c r="CO196" s="1"/>
      <c r="CP196" s="1"/>
      <c r="CQ196" s="1"/>
      <c r="CR196" s="1"/>
      <c r="CS196" s="1"/>
      <c r="CT196" s="1"/>
      <c r="CU196" s="1"/>
      <c r="CV196" s="1"/>
      <c r="CW196" s="1"/>
      <c r="CX196" s="1"/>
      <c r="CY196" s="1"/>
      <c r="CZ196" s="1"/>
      <c r="DA196" s="1"/>
      <c r="DB196" s="1"/>
      <c r="DC196" s="1"/>
      <c r="DD196" s="1"/>
    </row>
    <row r="197" spans="1:108" customFormat="1" ht="15.75" hidden="1" customHeight="1" x14ac:dyDescent="0.25">
      <c r="A197" s="25">
        <v>190</v>
      </c>
      <c r="B197" s="75">
        <v>406</v>
      </c>
      <c r="C197" s="13" t="s">
        <v>226</v>
      </c>
      <c r="D197" s="9" t="s">
        <v>7</v>
      </c>
      <c r="E197" s="13" t="s">
        <v>635</v>
      </c>
      <c r="F197" s="9" t="s">
        <v>16</v>
      </c>
      <c r="G197" s="13" t="s">
        <v>640</v>
      </c>
      <c r="H197" s="19" t="s">
        <v>641</v>
      </c>
      <c r="I197" s="19" t="s">
        <v>435</v>
      </c>
      <c r="J197" s="12" t="s">
        <v>204</v>
      </c>
      <c r="K197" s="19"/>
      <c r="L197" s="19"/>
      <c r="M197" s="28"/>
      <c r="N197" s="28"/>
      <c r="O197" s="28"/>
      <c r="P197" s="28" t="s">
        <v>11</v>
      </c>
      <c r="Q197" s="28"/>
      <c r="R197" s="19"/>
      <c r="S197" s="19"/>
      <c r="T197" s="19">
        <f t="shared" si="123"/>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8"/>
      <c r="CD197" s="47"/>
      <c r="CE197" s="28"/>
      <c r="CF197" s="47"/>
      <c r="CG197" s="28"/>
      <c r="CH197" s="47"/>
      <c r="CI197" s="28"/>
      <c r="CJ197" s="28"/>
      <c r="CK197" s="1"/>
      <c r="CL197" s="1"/>
      <c r="CM197" s="1"/>
      <c r="CN197" s="1"/>
      <c r="CO197" s="1"/>
      <c r="CP197" s="1"/>
      <c r="CQ197" s="1"/>
      <c r="CR197" s="1"/>
      <c r="CS197" s="1"/>
      <c r="CT197" s="1"/>
      <c r="CU197" s="1"/>
      <c r="CV197" s="1"/>
      <c r="CW197" s="1"/>
      <c r="CX197" s="1"/>
      <c r="CY197" s="1"/>
      <c r="CZ197" s="1"/>
      <c r="DA197" s="1"/>
      <c r="DB197" s="1"/>
      <c r="DC197" s="1"/>
      <c r="DD197" s="1"/>
    </row>
    <row r="198" spans="1:108" customFormat="1" ht="15.75" hidden="1" customHeight="1" x14ac:dyDescent="0.25">
      <c r="A198" s="25">
        <v>191</v>
      </c>
      <c r="B198" s="75">
        <v>406</v>
      </c>
      <c r="C198" s="13" t="s">
        <v>226</v>
      </c>
      <c r="D198" s="9" t="s">
        <v>7</v>
      </c>
      <c r="E198" s="13" t="s">
        <v>635</v>
      </c>
      <c r="F198" s="9" t="s">
        <v>16</v>
      </c>
      <c r="G198" s="13" t="s">
        <v>642</v>
      </c>
      <c r="H198" s="19" t="s">
        <v>643</v>
      </c>
      <c r="I198" s="19" t="s">
        <v>435</v>
      </c>
      <c r="J198" s="12" t="s">
        <v>204</v>
      </c>
      <c r="K198" s="19"/>
      <c r="L198" s="19"/>
      <c r="M198" s="28"/>
      <c r="N198" s="28"/>
      <c r="O198" s="28" t="s">
        <v>11</v>
      </c>
      <c r="P198" s="28"/>
      <c r="Q198" s="28"/>
      <c r="R198" s="19"/>
      <c r="S198" s="19"/>
      <c r="T198" s="19">
        <f t="shared" si="123"/>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8"/>
      <c r="CD198" s="47"/>
      <c r="CE198" s="28"/>
      <c r="CF198" s="47"/>
      <c r="CG198" s="28"/>
      <c r="CH198" s="47"/>
      <c r="CI198" s="28"/>
      <c r="CJ198" s="28"/>
      <c r="CK198" s="1"/>
      <c r="CL198" s="1"/>
      <c r="CM198" s="1"/>
      <c r="CN198" s="1"/>
      <c r="CO198" s="1"/>
      <c r="CP198" s="1"/>
      <c r="CQ198" s="1"/>
      <c r="CR198" s="1"/>
      <c r="CS198" s="1"/>
      <c r="CT198" s="1"/>
      <c r="CU198" s="1"/>
      <c r="CV198" s="1"/>
      <c r="CW198" s="1"/>
      <c r="CX198" s="1"/>
      <c r="CY198" s="1"/>
      <c r="CZ198" s="1"/>
      <c r="DA198" s="1"/>
      <c r="DB198" s="1"/>
      <c r="DC198" s="1"/>
      <c r="DD198" s="1"/>
    </row>
    <row r="199" spans="1:108" customFormat="1" ht="15.75" hidden="1" customHeight="1" x14ac:dyDescent="0.25">
      <c r="A199" s="25">
        <v>192</v>
      </c>
      <c r="B199" s="75">
        <v>406</v>
      </c>
      <c r="C199" s="13" t="s">
        <v>226</v>
      </c>
      <c r="D199" s="9" t="s">
        <v>7</v>
      </c>
      <c r="E199" s="13" t="s">
        <v>635</v>
      </c>
      <c r="F199" s="9" t="s">
        <v>16</v>
      </c>
      <c r="G199" s="13" t="s">
        <v>644</v>
      </c>
      <c r="H199" s="19" t="s">
        <v>645</v>
      </c>
      <c r="I199" s="19" t="s">
        <v>435</v>
      </c>
      <c r="J199" s="12" t="s">
        <v>204</v>
      </c>
      <c r="K199" s="19"/>
      <c r="L199" s="19"/>
      <c r="M199" s="28"/>
      <c r="N199" s="28"/>
      <c r="O199" s="28"/>
      <c r="P199" s="28"/>
      <c r="Q199" s="28"/>
      <c r="R199" s="19"/>
      <c r="S199" s="25" t="s">
        <v>11</v>
      </c>
      <c r="T199" s="19">
        <f t="shared" si="123"/>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t="s">
        <v>478</v>
      </c>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8"/>
      <c r="CD199" s="47"/>
      <c r="CE199" s="28"/>
      <c r="CF199" s="47"/>
      <c r="CG199" s="28"/>
      <c r="CH199" s="47"/>
      <c r="CI199" s="28"/>
      <c r="CJ199" s="28"/>
      <c r="CK199" s="1"/>
      <c r="CL199" s="1"/>
      <c r="CM199" s="1"/>
      <c r="CN199" s="1"/>
      <c r="CO199" s="1"/>
      <c r="CP199" s="1"/>
      <c r="CQ199" s="1"/>
      <c r="CR199" s="1"/>
      <c r="CS199" s="1"/>
      <c r="CT199" s="1"/>
      <c r="CU199" s="1"/>
      <c r="CV199" s="1"/>
      <c r="CW199" s="1"/>
      <c r="CX199" s="1"/>
      <c r="CY199" s="1"/>
      <c r="CZ199" s="1"/>
      <c r="DA199" s="1"/>
      <c r="DB199" s="1"/>
      <c r="DC199" s="1"/>
      <c r="DD199" s="1"/>
    </row>
    <row r="200" spans="1:108" customFormat="1" ht="39" hidden="1" customHeight="1" x14ac:dyDescent="0.25">
      <c r="A200" s="25">
        <v>193</v>
      </c>
      <c r="B200" s="14">
        <v>409</v>
      </c>
      <c r="C200" s="13" t="s">
        <v>227</v>
      </c>
      <c r="D200" s="9" t="s">
        <v>7</v>
      </c>
      <c r="E200" s="13" t="s">
        <v>228</v>
      </c>
      <c r="F200" s="9" t="s">
        <v>16</v>
      </c>
      <c r="G200" s="13" t="s">
        <v>228</v>
      </c>
      <c r="H200" s="13" t="s">
        <v>646</v>
      </c>
      <c r="I200" s="19" t="s">
        <v>435</v>
      </c>
      <c r="J200" s="12" t="s">
        <v>204</v>
      </c>
      <c r="K200" s="19"/>
      <c r="L200" s="19"/>
      <c r="M200" s="19"/>
      <c r="N200" s="19"/>
      <c r="O200" s="19"/>
      <c r="P200" s="19"/>
      <c r="Q200" s="19" t="s">
        <v>11</v>
      </c>
      <c r="R200" s="19"/>
      <c r="S200" s="19"/>
      <c r="T200" s="19">
        <f t="shared" si="123"/>
        <v>1</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t="s">
        <v>439</v>
      </c>
      <c r="AT200" s="19" t="s">
        <v>439</v>
      </c>
      <c r="AU200" s="19" t="s">
        <v>439</v>
      </c>
      <c r="AV200" s="19" t="s">
        <v>439</v>
      </c>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28">
        <f t="shared" ref="CC200:CC203" si="164">COUNTIF($BD200:$CB200,2)</f>
        <v>0</v>
      </c>
      <c r="CD200" s="47" t="e">
        <f t="shared" ref="CD200:CD203" si="165">CC200/COUNTA($BD200:$CB200)</f>
        <v>#DIV/0!</v>
      </c>
      <c r="CE200" s="28">
        <f t="shared" ref="CE200:CE203" si="166">COUNTIF($BD200:$CB200,1)</f>
        <v>0</v>
      </c>
      <c r="CF200" s="47" t="e">
        <f t="shared" ref="CF200:CF203" si="167">CE200/COUNTA($BD200:$CB200)</f>
        <v>#DIV/0!</v>
      </c>
      <c r="CG200" s="28">
        <f t="shared" ref="CG200:CG203" si="168">COUNTIF($BD200:$CB200,0)</f>
        <v>0</v>
      </c>
      <c r="CH200" s="47" t="e">
        <f t="shared" ref="CH200:CH203" si="169">CG200/COUNTA($BD200:$CB200)</f>
        <v>#DIV/0!</v>
      </c>
      <c r="CI200" s="28" t="e">
        <f t="shared" ref="CI200:CI203" si="170">(((CC200*2)+(CE200*1)+(CG200*0)))/COUNTA($BD200:$CB200)</f>
        <v>#DIV/0!</v>
      </c>
      <c r="CJ200" s="28" t="e">
        <f t="shared" ref="CJ200:CJ203" si="171">IF(CI200&gt;=1.6,"Đạt mục tiêu",IF(CI200&gt;=1,"Cần cố gắng","Chưa đạt"))</f>
        <v>#DIV/0!</v>
      </c>
      <c r="CK200" s="1"/>
      <c r="CL200" s="1"/>
      <c r="CM200" s="1"/>
      <c r="CN200" s="1"/>
      <c r="CO200" s="1"/>
      <c r="CP200" s="1"/>
      <c r="CQ200" s="1"/>
      <c r="CR200" s="1"/>
      <c r="CS200" s="1"/>
      <c r="CT200" s="1"/>
      <c r="CU200" s="1"/>
      <c r="CV200" s="1"/>
      <c r="CW200" s="1"/>
      <c r="CX200" s="1"/>
      <c r="CY200" s="1"/>
      <c r="CZ200" s="1"/>
      <c r="DA200" s="1"/>
      <c r="DB200" s="1"/>
      <c r="DC200" s="1"/>
      <c r="DD200" s="1"/>
    </row>
    <row r="201" spans="1:108" customFormat="1" ht="51.75" hidden="1" customHeight="1" x14ac:dyDescent="0.25">
      <c r="A201" s="25">
        <v>194</v>
      </c>
      <c r="B201" s="14">
        <v>412</v>
      </c>
      <c r="C201" s="13" t="s">
        <v>229</v>
      </c>
      <c r="D201" s="11" t="s">
        <v>7</v>
      </c>
      <c r="E201" s="13" t="s">
        <v>230</v>
      </c>
      <c r="F201" s="9" t="s">
        <v>16</v>
      </c>
      <c r="G201" s="13" t="s">
        <v>230</v>
      </c>
      <c r="H201" s="13" t="s">
        <v>647</v>
      </c>
      <c r="I201" s="19" t="s">
        <v>435</v>
      </c>
      <c r="J201" s="12" t="s">
        <v>204</v>
      </c>
      <c r="K201" s="19"/>
      <c r="L201" s="19"/>
      <c r="M201" s="19" t="s">
        <v>11</v>
      </c>
      <c r="N201" s="19"/>
      <c r="O201" s="19"/>
      <c r="P201" s="19"/>
      <c r="Q201" s="19"/>
      <c r="R201" s="19"/>
      <c r="S201" s="19"/>
      <c r="T201" s="19">
        <f t="shared" si="123"/>
        <v>1</v>
      </c>
      <c r="U201" s="19"/>
      <c r="V201" s="19"/>
      <c r="W201" s="19"/>
      <c r="X201" s="19"/>
      <c r="Y201" s="19"/>
      <c r="Z201" s="19"/>
      <c r="AA201" s="19"/>
      <c r="AB201" s="19"/>
      <c r="AC201" s="19"/>
      <c r="AD201" s="19"/>
      <c r="AE201" s="19" t="s">
        <v>485</v>
      </c>
      <c r="AF201" s="19" t="s">
        <v>485</v>
      </c>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v>1</v>
      </c>
      <c r="BE201" s="19">
        <v>2</v>
      </c>
      <c r="BF201" s="19">
        <v>2</v>
      </c>
      <c r="BG201" s="19">
        <v>2</v>
      </c>
      <c r="BH201" s="19">
        <v>2</v>
      </c>
      <c r="BI201" s="19">
        <v>1</v>
      </c>
      <c r="BJ201" s="19">
        <v>2</v>
      </c>
      <c r="BK201" s="19">
        <v>2</v>
      </c>
      <c r="BL201" s="19">
        <v>2</v>
      </c>
      <c r="BM201" s="19">
        <v>2</v>
      </c>
      <c r="BN201" s="19">
        <v>1</v>
      </c>
      <c r="BO201" s="19">
        <v>2</v>
      </c>
      <c r="BP201" s="19">
        <v>2</v>
      </c>
      <c r="BQ201" s="19">
        <v>2</v>
      </c>
      <c r="BR201" s="19">
        <v>2</v>
      </c>
      <c r="BS201" s="19">
        <v>1</v>
      </c>
      <c r="BT201" s="19">
        <v>2</v>
      </c>
      <c r="BU201" s="19">
        <v>1</v>
      </c>
      <c r="BV201" s="19">
        <v>2</v>
      </c>
      <c r="BW201" s="19">
        <v>2</v>
      </c>
      <c r="BX201" s="19">
        <v>1</v>
      </c>
      <c r="BY201" s="19">
        <v>2</v>
      </c>
      <c r="BZ201" s="19">
        <v>2</v>
      </c>
      <c r="CA201" s="19">
        <v>2</v>
      </c>
      <c r="CB201" s="19">
        <v>2</v>
      </c>
      <c r="CC201" s="28">
        <f t="shared" si="164"/>
        <v>19</v>
      </c>
      <c r="CD201" s="47">
        <f t="shared" si="165"/>
        <v>0.76</v>
      </c>
      <c r="CE201" s="28">
        <f t="shared" si="166"/>
        <v>6</v>
      </c>
      <c r="CF201" s="47">
        <f t="shared" si="167"/>
        <v>0.24</v>
      </c>
      <c r="CG201" s="28">
        <f t="shared" si="168"/>
        <v>0</v>
      </c>
      <c r="CH201" s="47">
        <f t="shared" si="169"/>
        <v>0</v>
      </c>
      <c r="CI201" s="28">
        <f t="shared" si="170"/>
        <v>1.76</v>
      </c>
      <c r="CJ201" s="28" t="str">
        <f t="shared" si="171"/>
        <v>Đạt mục tiêu</v>
      </c>
      <c r="CK201" s="1"/>
      <c r="CL201" s="1"/>
      <c r="CM201" s="1"/>
      <c r="CN201" s="1"/>
      <c r="CO201" s="1"/>
      <c r="CP201" s="1"/>
      <c r="CQ201" s="1"/>
      <c r="CR201" s="1"/>
      <c r="CS201" s="1"/>
      <c r="CT201" s="1"/>
      <c r="CU201" s="1"/>
      <c r="CV201" s="1"/>
      <c r="CW201" s="1"/>
      <c r="CX201" s="1"/>
      <c r="CY201" s="1"/>
      <c r="CZ201" s="1"/>
      <c r="DA201" s="1"/>
      <c r="DB201" s="1"/>
      <c r="DC201" s="1"/>
      <c r="DD201" s="1"/>
    </row>
    <row r="202" spans="1:108" customFormat="1" ht="36.75" hidden="1" customHeight="1" x14ac:dyDescent="0.25">
      <c r="A202" s="25">
        <v>195</v>
      </c>
      <c r="B202" s="14">
        <v>415</v>
      </c>
      <c r="C202" s="13" t="s">
        <v>231</v>
      </c>
      <c r="D202" s="9" t="s">
        <v>7</v>
      </c>
      <c r="E202" s="13" t="s">
        <v>232</v>
      </c>
      <c r="F202" s="9" t="s">
        <v>7</v>
      </c>
      <c r="G202" s="13" t="s">
        <v>232</v>
      </c>
      <c r="H202" s="13" t="s">
        <v>648</v>
      </c>
      <c r="I202" s="19" t="s">
        <v>435</v>
      </c>
      <c r="J202" s="12" t="s">
        <v>204</v>
      </c>
      <c r="K202" s="19"/>
      <c r="L202" s="1"/>
      <c r="M202" s="19"/>
      <c r="N202" s="19"/>
      <c r="O202" s="19"/>
      <c r="P202" s="19" t="s">
        <v>11</v>
      </c>
      <c r="Q202" s="19"/>
      <c r="R202" s="19"/>
      <c r="S202" s="19"/>
      <c r="T202" s="19">
        <f t="shared" si="123"/>
        <v>1</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8">
        <f t="shared" si="164"/>
        <v>0</v>
      </c>
      <c r="CD202" s="47" t="e">
        <f t="shared" si="165"/>
        <v>#DIV/0!</v>
      </c>
      <c r="CE202" s="28">
        <f t="shared" si="166"/>
        <v>0</v>
      </c>
      <c r="CF202" s="47" t="e">
        <f t="shared" si="167"/>
        <v>#DIV/0!</v>
      </c>
      <c r="CG202" s="28">
        <f t="shared" si="168"/>
        <v>0</v>
      </c>
      <c r="CH202" s="47" t="e">
        <f t="shared" si="169"/>
        <v>#DIV/0!</v>
      </c>
      <c r="CI202" s="28" t="e">
        <f t="shared" si="170"/>
        <v>#DIV/0!</v>
      </c>
      <c r="CJ202" s="28" t="e">
        <f t="shared" si="171"/>
        <v>#DIV/0!</v>
      </c>
      <c r="CK202" s="1"/>
      <c r="CL202" s="1"/>
      <c r="CM202" s="1"/>
      <c r="CN202" s="1"/>
      <c r="CO202" s="1"/>
      <c r="CP202" s="1"/>
      <c r="CQ202" s="1"/>
      <c r="CR202" s="1"/>
      <c r="CS202" s="1"/>
      <c r="CT202" s="1"/>
      <c r="CU202" s="1"/>
      <c r="CV202" s="1"/>
      <c r="CW202" s="1"/>
      <c r="CX202" s="1"/>
      <c r="CY202" s="1"/>
      <c r="CZ202" s="1"/>
      <c r="DA202" s="1"/>
      <c r="DB202" s="1"/>
      <c r="DC202" s="1"/>
      <c r="DD202" s="1"/>
    </row>
    <row r="203" spans="1:108" customFormat="1" ht="15.75" hidden="1" customHeight="1" x14ac:dyDescent="0.25">
      <c r="A203" s="25">
        <v>196</v>
      </c>
      <c r="B203" s="14">
        <v>418</v>
      </c>
      <c r="C203" s="10" t="s">
        <v>233</v>
      </c>
      <c r="D203" s="9" t="s">
        <v>16</v>
      </c>
      <c r="E203" s="13" t="s">
        <v>234</v>
      </c>
      <c r="F203" s="9" t="s">
        <v>16</v>
      </c>
      <c r="G203" s="13" t="s">
        <v>234</v>
      </c>
      <c r="H203" s="13" t="s">
        <v>649</v>
      </c>
      <c r="I203" s="19" t="s">
        <v>435</v>
      </c>
      <c r="J203" s="12" t="s">
        <v>204</v>
      </c>
      <c r="K203" s="19"/>
      <c r="L203" s="19"/>
      <c r="M203" s="19"/>
      <c r="N203" s="19"/>
      <c r="O203" s="19"/>
      <c r="P203" s="19" t="s">
        <v>11</v>
      </c>
      <c r="Q203" s="19"/>
      <c r="R203" s="19"/>
      <c r="S203" s="19"/>
      <c r="T203" s="19">
        <f t="shared" si="123"/>
        <v>1</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28">
        <f t="shared" si="164"/>
        <v>0</v>
      </c>
      <c r="CD203" s="47" t="e">
        <f t="shared" si="165"/>
        <v>#DIV/0!</v>
      </c>
      <c r="CE203" s="28">
        <f t="shared" si="166"/>
        <v>0</v>
      </c>
      <c r="CF203" s="47" t="e">
        <f t="shared" si="167"/>
        <v>#DIV/0!</v>
      </c>
      <c r="CG203" s="28">
        <f t="shared" si="168"/>
        <v>0</v>
      </c>
      <c r="CH203" s="47" t="e">
        <f t="shared" si="169"/>
        <v>#DIV/0!</v>
      </c>
      <c r="CI203" s="28" t="e">
        <f t="shared" si="170"/>
        <v>#DIV/0!</v>
      </c>
      <c r="CJ203" s="28" t="e">
        <f t="shared" si="171"/>
        <v>#DIV/0!</v>
      </c>
      <c r="CK203" s="1"/>
      <c r="CL203" s="1"/>
      <c r="CM203" s="1"/>
      <c r="CN203" s="1"/>
      <c r="CO203" s="1"/>
      <c r="CP203" s="1"/>
      <c r="CQ203" s="1"/>
      <c r="CR203" s="1"/>
      <c r="CS203" s="1"/>
      <c r="CT203" s="1"/>
      <c r="CU203" s="1"/>
      <c r="CV203" s="1"/>
      <c r="CW203" s="1"/>
      <c r="CX203" s="1"/>
      <c r="CY203" s="1"/>
      <c r="CZ203" s="1"/>
      <c r="DA203" s="1"/>
      <c r="DB203" s="1"/>
      <c r="DC203" s="1"/>
      <c r="DD203" s="1"/>
    </row>
    <row r="204" spans="1:108" ht="33.75" hidden="1" customHeight="1" x14ac:dyDescent="0.25">
      <c r="A204" s="95">
        <v>197</v>
      </c>
      <c r="B204" s="105">
        <v>422</v>
      </c>
      <c r="C204" s="124" t="s">
        <v>235</v>
      </c>
      <c r="D204" s="125"/>
      <c r="E204" s="125"/>
      <c r="F204" s="106" t="s">
        <v>421</v>
      </c>
      <c r="G204" s="106" t="s">
        <v>421</v>
      </c>
      <c r="H204" s="106" t="s">
        <v>421</v>
      </c>
      <c r="I204" s="106" t="s">
        <v>421</v>
      </c>
      <c r="J204" s="106" t="s">
        <v>421</v>
      </c>
      <c r="K204" s="106" t="s">
        <v>421</v>
      </c>
      <c r="L204" s="7" t="s">
        <v>421</v>
      </c>
      <c r="M204" s="7" t="s">
        <v>421</v>
      </c>
      <c r="N204" s="7" t="s">
        <v>421</v>
      </c>
      <c r="O204" s="7" t="s">
        <v>421</v>
      </c>
      <c r="P204" s="7" t="s">
        <v>421</v>
      </c>
      <c r="Q204" s="7" t="s">
        <v>421</v>
      </c>
      <c r="R204" s="7" t="s">
        <v>421</v>
      </c>
      <c r="S204" s="7" t="s">
        <v>421</v>
      </c>
      <c r="T204" s="19">
        <f t="shared" si="123"/>
        <v>0</v>
      </c>
      <c r="U204" s="106" t="s">
        <v>421</v>
      </c>
      <c r="V204" s="106" t="s">
        <v>421</v>
      </c>
      <c r="W204" s="106" t="s">
        <v>421</v>
      </c>
      <c r="X204" s="106" t="s">
        <v>421</v>
      </c>
      <c r="Y204" s="7" t="s">
        <v>421</v>
      </c>
      <c r="Z204" s="7" t="s">
        <v>421</v>
      </c>
      <c r="AA204" s="7" t="s">
        <v>421</v>
      </c>
      <c r="AB204" s="7" t="s">
        <v>421</v>
      </c>
      <c r="AC204" s="7" t="s">
        <v>421</v>
      </c>
      <c r="AD204" s="7" t="s">
        <v>421</v>
      </c>
      <c r="AE204" s="7" t="s">
        <v>421</v>
      </c>
      <c r="AF204" s="7" t="s">
        <v>421</v>
      </c>
      <c r="AG204" s="7" t="s">
        <v>421</v>
      </c>
      <c r="AH204" s="7" t="s">
        <v>421</v>
      </c>
      <c r="AI204" s="7" t="s">
        <v>421</v>
      </c>
      <c r="AJ204" s="7" t="s">
        <v>421</v>
      </c>
      <c r="AK204" s="7" t="s">
        <v>421</v>
      </c>
      <c r="AL204" s="7" t="s">
        <v>421</v>
      </c>
      <c r="AM204" s="7" t="s">
        <v>421</v>
      </c>
      <c r="AN204" s="7" t="s">
        <v>421</v>
      </c>
      <c r="AO204" s="7" t="s">
        <v>421</v>
      </c>
      <c r="AP204" s="7" t="s">
        <v>421</v>
      </c>
      <c r="AQ204" s="7" t="s">
        <v>421</v>
      </c>
      <c r="AR204" s="7" t="s">
        <v>421</v>
      </c>
      <c r="AS204" s="7" t="s">
        <v>421</v>
      </c>
      <c r="AT204" s="7" t="s">
        <v>421</v>
      </c>
      <c r="AU204" s="7" t="s">
        <v>421</v>
      </c>
      <c r="AV204" s="7" t="s">
        <v>421</v>
      </c>
      <c r="AW204" s="7" t="s">
        <v>421</v>
      </c>
      <c r="AX204" s="7" t="s">
        <v>421</v>
      </c>
      <c r="AY204" s="7" t="s">
        <v>421</v>
      </c>
      <c r="AZ204" s="7" t="s">
        <v>421</v>
      </c>
      <c r="BA204" s="7" t="s">
        <v>421</v>
      </c>
      <c r="BB204" s="7" t="s">
        <v>421</v>
      </c>
      <c r="BC204" s="7" t="s">
        <v>421</v>
      </c>
      <c r="BD204" s="7" t="s">
        <v>421</v>
      </c>
      <c r="BE204" s="7" t="s">
        <v>421</v>
      </c>
      <c r="BF204" s="7" t="s">
        <v>421</v>
      </c>
      <c r="BG204" s="7" t="s">
        <v>421</v>
      </c>
      <c r="BH204" s="7" t="s">
        <v>421</v>
      </c>
      <c r="BI204" s="7" t="s">
        <v>421</v>
      </c>
      <c r="BJ204" s="7" t="s">
        <v>421</v>
      </c>
      <c r="BK204" s="7" t="s">
        <v>421</v>
      </c>
      <c r="BL204" s="7" t="s">
        <v>421</v>
      </c>
      <c r="BM204" s="7" t="s">
        <v>421</v>
      </c>
      <c r="BN204" s="7" t="s">
        <v>421</v>
      </c>
      <c r="BO204" s="7" t="s">
        <v>421</v>
      </c>
      <c r="BP204" s="7" t="s">
        <v>421</v>
      </c>
      <c r="BQ204" s="7" t="s">
        <v>421</v>
      </c>
      <c r="BR204" s="7" t="s">
        <v>421</v>
      </c>
      <c r="BS204" s="7" t="s">
        <v>421</v>
      </c>
      <c r="BT204" s="7" t="s">
        <v>421</v>
      </c>
      <c r="BU204" s="7" t="s">
        <v>421</v>
      </c>
      <c r="BV204" s="7" t="s">
        <v>421</v>
      </c>
      <c r="BW204" s="7" t="s">
        <v>421</v>
      </c>
      <c r="BX204" s="7" t="s">
        <v>421</v>
      </c>
      <c r="BY204" s="7" t="s">
        <v>421</v>
      </c>
      <c r="BZ204" s="7" t="s">
        <v>421</v>
      </c>
      <c r="CA204" s="7" t="s">
        <v>421</v>
      </c>
      <c r="CB204" s="7" t="s">
        <v>421</v>
      </c>
      <c r="CC204" s="7" t="s">
        <v>421</v>
      </c>
      <c r="CD204" s="7" t="s">
        <v>421</v>
      </c>
      <c r="CE204" s="7" t="s">
        <v>421</v>
      </c>
      <c r="CF204" s="7" t="s">
        <v>421</v>
      </c>
      <c r="CG204" s="7" t="s">
        <v>421</v>
      </c>
      <c r="CH204" s="7" t="s">
        <v>421</v>
      </c>
      <c r="CI204" s="7" t="s">
        <v>421</v>
      </c>
      <c r="CJ204" s="7" t="s">
        <v>421</v>
      </c>
      <c r="CK204" s="99"/>
      <c r="CL204" s="99"/>
      <c r="CM204" s="99"/>
      <c r="CN204" s="99"/>
      <c r="CO204" s="99"/>
      <c r="CP204" s="99"/>
      <c r="CQ204" s="99"/>
      <c r="CR204" s="99"/>
      <c r="CS204" s="99"/>
      <c r="CT204" s="99"/>
      <c r="CU204" s="99"/>
      <c r="CV204" s="99"/>
      <c r="CW204" s="99"/>
      <c r="CX204" s="99"/>
      <c r="CY204" s="99"/>
      <c r="CZ204" s="99"/>
      <c r="DA204" s="99"/>
      <c r="DB204" s="99"/>
      <c r="DC204" s="99"/>
      <c r="DD204" s="99"/>
    </row>
    <row r="205" spans="1:108" customFormat="1" ht="42.75" hidden="1" customHeight="1" x14ac:dyDescent="0.25">
      <c r="A205" s="25">
        <v>198</v>
      </c>
      <c r="B205" s="14">
        <v>423</v>
      </c>
      <c r="C205" s="13" t="s">
        <v>650</v>
      </c>
      <c r="D205" s="9" t="s">
        <v>7</v>
      </c>
      <c r="E205" s="13" t="s">
        <v>236</v>
      </c>
      <c r="F205" s="9" t="s">
        <v>16</v>
      </c>
      <c r="G205" s="13" t="s">
        <v>236</v>
      </c>
      <c r="H205" s="13" t="s">
        <v>651</v>
      </c>
      <c r="I205" s="19" t="s">
        <v>435</v>
      </c>
      <c r="J205" s="12" t="s">
        <v>204</v>
      </c>
      <c r="K205" s="19"/>
      <c r="L205" s="19"/>
      <c r="M205" s="19"/>
      <c r="N205" s="19"/>
      <c r="O205" s="19"/>
      <c r="P205" s="19"/>
      <c r="Q205" s="19" t="s">
        <v>11</v>
      </c>
      <c r="R205" s="19"/>
      <c r="S205" s="19"/>
      <c r="T205" s="19">
        <f t="shared" si="123"/>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t="s">
        <v>439</v>
      </c>
      <c r="BB205" s="19" t="s">
        <v>436</v>
      </c>
      <c r="BC205" s="19" t="s">
        <v>436</v>
      </c>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8">
        <f t="shared" ref="CC205:CC211" si="172">COUNTIF($BD205:$CB205,2)</f>
        <v>0</v>
      </c>
      <c r="CD205" s="47" t="e">
        <f t="shared" ref="CD205:CD211" si="173">CC205/COUNTA($BD205:$CB205)</f>
        <v>#DIV/0!</v>
      </c>
      <c r="CE205" s="28">
        <f t="shared" ref="CE205:CE211" si="174">COUNTIF($BD205:$CB205,1)</f>
        <v>0</v>
      </c>
      <c r="CF205" s="47" t="e">
        <f t="shared" ref="CF205:CF211" si="175">CE205/COUNTA($BD205:$CB205)</f>
        <v>#DIV/0!</v>
      </c>
      <c r="CG205" s="28">
        <f t="shared" ref="CG205:CG211" si="176">COUNTIF($BD205:$CB205,0)</f>
        <v>0</v>
      </c>
      <c r="CH205" s="47" t="e">
        <f t="shared" ref="CH205:CH211" si="177">CG205/COUNTA($BD205:$CB205)</f>
        <v>#DIV/0!</v>
      </c>
      <c r="CI205" s="28" t="e">
        <f t="shared" ref="CI205:CI211" si="178">(((CC205*2)+(CE205*1)+(CG205*0)))/COUNTA($BD205:$CB205)</f>
        <v>#DIV/0!</v>
      </c>
      <c r="CJ205" s="28" t="e">
        <f t="shared" ref="CJ205:CJ211" si="179">IF(CI205&gt;=1.6,"Đạt mục tiêu",IF(CI205&gt;=1,"Cần cố gắng","Chưa đạt"))</f>
        <v>#DIV/0!</v>
      </c>
      <c r="CK205" s="1"/>
      <c r="CL205" s="1"/>
      <c r="CM205" s="1"/>
      <c r="CN205" s="1"/>
      <c r="CO205" s="1"/>
      <c r="CP205" s="1"/>
      <c r="CQ205" s="1"/>
      <c r="CR205" s="1"/>
      <c r="CS205" s="1"/>
      <c r="CT205" s="1"/>
      <c r="CU205" s="1"/>
      <c r="CV205" s="1"/>
      <c r="CW205" s="1"/>
      <c r="CX205" s="1"/>
      <c r="CY205" s="1"/>
      <c r="CZ205" s="1"/>
      <c r="DA205" s="1"/>
      <c r="DB205" s="1"/>
      <c r="DC205" s="1"/>
      <c r="DD205" s="1"/>
    </row>
    <row r="206" spans="1:108" customFormat="1" ht="15.75" hidden="1" customHeight="1" x14ac:dyDescent="0.25">
      <c r="A206" s="25">
        <v>199</v>
      </c>
      <c r="B206" s="14">
        <v>426</v>
      </c>
      <c r="C206" s="13" t="s">
        <v>652</v>
      </c>
      <c r="D206" s="9" t="s">
        <v>7</v>
      </c>
      <c r="E206" s="13" t="s">
        <v>653</v>
      </c>
      <c r="F206" s="9" t="s">
        <v>16</v>
      </c>
      <c r="G206" s="13" t="s">
        <v>653</v>
      </c>
      <c r="H206" s="13" t="s">
        <v>654</v>
      </c>
      <c r="I206" s="19" t="s">
        <v>435</v>
      </c>
      <c r="J206" s="12" t="s">
        <v>204</v>
      </c>
      <c r="K206" s="19"/>
      <c r="L206" s="19"/>
      <c r="M206" s="19"/>
      <c r="N206" s="19"/>
      <c r="O206" s="19" t="s">
        <v>11</v>
      </c>
      <c r="P206" s="19"/>
      <c r="Q206" s="19"/>
      <c r="R206" s="19"/>
      <c r="S206" s="19"/>
      <c r="T206" s="19">
        <f t="shared" si="123"/>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8">
        <f t="shared" si="172"/>
        <v>0</v>
      </c>
      <c r="CD206" s="47" t="e">
        <f t="shared" si="173"/>
        <v>#DIV/0!</v>
      </c>
      <c r="CE206" s="28">
        <f t="shared" si="174"/>
        <v>0</v>
      </c>
      <c r="CF206" s="47" t="e">
        <f t="shared" si="175"/>
        <v>#DIV/0!</v>
      </c>
      <c r="CG206" s="28">
        <f t="shared" si="176"/>
        <v>0</v>
      </c>
      <c r="CH206" s="47" t="e">
        <f t="shared" si="177"/>
        <v>#DIV/0!</v>
      </c>
      <c r="CI206" s="28" t="e">
        <f t="shared" si="178"/>
        <v>#DIV/0!</v>
      </c>
      <c r="CJ206" s="28" t="e">
        <f t="shared" si="179"/>
        <v>#DIV/0!</v>
      </c>
      <c r="CK206" s="1"/>
      <c r="CL206" s="1"/>
      <c r="CM206" s="1"/>
      <c r="CN206" s="1"/>
      <c r="CO206" s="1"/>
      <c r="CP206" s="1"/>
      <c r="CQ206" s="1"/>
      <c r="CR206" s="1"/>
      <c r="CS206" s="1"/>
      <c r="CT206" s="1"/>
      <c r="CU206" s="1"/>
      <c r="CV206" s="1"/>
      <c r="CW206" s="1"/>
      <c r="CX206" s="1"/>
      <c r="CY206" s="1"/>
      <c r="CZ206" s="1"/>
      <c r="DA206" s="1"/>
      <c r="DB206" s="1"/>
      <c r="DC206" s="1"/>
      <c r="DD206" s="1"/>
    </row>
    <row r="207" spans="1:108" customFormat="1" ht="53.25" hidden="1" customHeight="1" x14ac:dyDescent="0.25">
      <c r="A207" s="25">
        <v>200</v>
      </c>
      <c r="B207" s="14">
        <v>429</v>
      </c>
      <c r="C207" s="13" t="s">
        <v>237</v>
      </c>
      <c r="D207" s="9" t="s">
        <v>16</v>
      </c>
      <c r="E207" s="13" t="s">
        <v>238</v>
      </c>
      <c r="F207" s="9" t="s">
        <v>16</v>
      </c>
      <c r="G207" s="13" t="s">
        <v>238</v>
      </c>
      <c r="H207" s="13" t="s">
        <v>655</v>
      </c>
      <c r="I207" s="19" t="s">
        <v>435</v>
      </c>
      <c r="J207" s="12" t="s">
        <v>204</v>
      </c>
      <c r="K207" s="19"/>
      <c r="L207" s="19"/>
      <c r="M207" s="19"/>
      <c r="N207" s="19"/>
      <c r="O207" s="19"/>
      <c r="P207" s="19"/>
      <c r="Q207" s="19" t="s">
        <v>11</v>
      </c>
      <c r="R207" s="19"/>
      <c r="S207" s="19"/>
      <c r="T207" s="19">
        <f t="shared" si="123"/>
        <v>1</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t="s">
        <v>436</v>
      </c>
      <c r="AT207" s="19" t="s">
        <v>439</v>
      </c>
      <c r="AU207" s="19" t="s">
        <v>436</v>
      </c>
      <c r="AV207" s="19" t="s">
        <v>478</v>
      </c>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28">
        <f t="shared" si="172"/>
        <v>0</v>
      </c>
      <c r="CD207" s="47" t="e">
        <f t="shared" si="173"/>
        <v>#DIV/0!</v>
      </c>
      <c r="CE207" s="28">
        <f t="shared" si="174"/>
        <v>0</v>
      </c>
      <c r="CF207" s="47" t="e">
        <f t="shared" si="175"/>
        <v>#DIV/0!</v>
      </c>
      <c r="CG207" s="28">
        <f t="shared" si="176"/>
        <v>0</v>
      </c>
      <c r="CH207" s="47" t="e">
        <f t="shared" si="177"/>
        <v>#DIV/0!</v>
      </c>
      <c r="CI207" s="28" t="e">
        <f t="shared" si="178"/>
        <v>#DIV/0!</v>
      </c>
      <c r="CJ207" s="28" t="e">
        <f t="shared" si="179"/>
        <v>#DIV/0!</v>
      </c>
      <c r="CK207" s="1"/>
      <c r="CL207" s="1"/>
      <c r="CM207" s="1"/>
      <c r="CN207" s="1"/>
      <c r="CO207" s="1"/>
      <c r="CP207" s="1"/>
      <c r="CQ207" s="1"/>
      <c r="CR207" s="1"/>
      <c r="CS207" s="1"/>
      <c r="CT207" s="1"/>
      <c r="CU207" s="1"/>
      <c r="CV207" s="1"/>
      <c r="CW207" s="1"/>
      <c r="CX207" s="1"/>
      <c r="CY207" s="1"/>
      <c r="CZ207" s="1"/>
      <c r="DA207" s="1"/>
      <c r="DB207" s="1"/>
      <c r="DC207" s="1"/>
      <c r="DD207" s="1"/>
    </row>
    <row r="208" spans="1:108" customFormat="1" ht="37.5" hidden="1" customHeight="1" x14ac:dyDescent="0.25">
      <c r="A208" s="25">
        <v>201</v>
      </c>
      <c r="B208" s="14">
        <v>432</v>
      </c>
      <c r="C208" s="13" t="s">
        <v>239</v>
      </c>
      <c r="D208" s="9" t="s">
        <v>16</v>
      </c>
      <c r="E208" s="13" t="s">
        <v>240</v>
      </c>
      <c r="F208" s="9" t="s">
        <v>16</v>
      </c>
      <c r="G208" s="13" t="s">
        <v>240</v>
      </c>
      <c r="H208" s="13" t="s">
        <v>656</v>
      </c>
      <c r="I208" s="19" t="s">
        <v>435</v>
      </c>
      <c r="J208" s="12" t="s">
        <v>204</v>
      </c>
      <c r="K208" s="19"/>
      <c r="L208" s="19"/>
      <c r="M208" s="19"/>
      <c r="N208" s="19" t="s">
        <v>11</v>
      </c>
      <c r="O208" s="19"/>
      <c r="P208" s="19"/>
      <c r="Q208" s="19"/>
      <c r="R208" s="19"/>
      <c r="S208" s="19"/>
      <c r="T208" s="19">
        <f t="shared" ref="T208:T272" si="180">COUNTIF(K208:S208,"x")</f>
        <v>1</v>
      </c>
      <c r="U208" s="19"/>
      <c r="V208" s="19"/>
      <c r="W208" s="19"/>
      <c r="X208" s="19"/>
      <c r="Y208" s="19"/>
      <c r="Z208" s="19"/>
      <c r="AA208" s="19"/>
      <c r="AB208" s="19"/>
      <c r="AC208" s="19"/>
      <c r="AD208" s="19"/>
      <c r="AE208" s="19"/>
      <c r="AF208" s="19"/>
      <c r="AG208" s="19" t="s">
        <v>439</v>
      </c>
      <c r="AH208" s="19" t="s">
        <v>439</v>
      </c>
      <c r="AI208" s="19" t="s">
        <v>439</v>
      </c>
      <c r="AJ208" s="19" t="s">
        <v>439</v>
      </c>
      <c r="AK208" s="19"/>
      <c r="AL208" s="19"/>
      <c r="AM208" s="19"/>
      <c r="AN208" s="19"/>
      <c r="AO208" s="19"/>
      <c r="AP208" s="19"/>
      <c r="AQ208" s="19"/>
      <c r="AR208" s="19"/>
      <c r="AS208" s="19"/>
      <c r="AT208" s="19"/>
      <c r="AU208" s="19"/>
      <c r="AV208" s="19"/>
      <c r="AW208" s="19"/>
      <c r="AX208" s="19"/>
      <c r="AY208" s="19"/>
      <c r="AZ208" s="19"/>
      <c r="BA208" s="19"/>
      <c r="BB208" s="19"/>
      <c r="BC208" s="19"/>
      <c r="BD208" s="19">
        <v>1</v>
      </c>
      <c r="BE208" s="19">
        <v>2</v>
      </c>
      <c r="BF208" s="19">
        <v>2</v>
      </c>
      <c r="BG208" s="19">
        <v>2</v>
      </c>
      <c r="BH208" s="19">
        <v>2</v>
      </c>
      <c r="BI208" s="19">
        <v>2</v>
      </c>
      <c r="BJ208" s="19">
        <v>1</v>
      </c>
      <c r="BK208" s="19">
        <v>2</v>
      </c>
      <c r="BL208" s="19">
        <v>2</v>
      </c>
      <c r="BM208" s="19">
        <v>2</v>
      </c>
      <c r="BN208" s="19">
        <v>2</v>
      </c>
      <c r="BO208" s="19">
        <v>1</v>
      </c>
      <c r="BP208" s="19">
        <v>2</v>
      </c>
      <c r="BQ208" s="19">
        <v>2</v>
      </c>
      <c r="BR208" s="19">
        <v>2</v>
      </c>
      <c r="BS208" s="19">
        <v>2</v>
      </c>
      <c r="BT208" s="19">
        <v>2</v>
      </c>
      <c r="BU208" s="19">
        <v>2</v>
      </c>
      <c r="BV208" s="19">
        <v>1</v>
      </c>
      <c r="BW208" s="19">
        <v>2</v>
      </c>
      <c r="BX208" s="19">
        <v>2</v>
      </c>
      <c r="BY208" s="19">
        <v>2</v>
      </c>
      <c r="BZ208" s="19">
        <v>2</v>
      </c>
      <c r="CA208" s="19">
        <v>1</v>
      </c>
      <c r="CB208" s="19">
        <v>2</v>
      </c>
      <c r="CC208" s="28">
        <f t="shared" si="172"/>
        <v>20</v>
      </c>
      <c r="CD208" s="47">
        <f t="shared" si="173"/>
        <v>0.8</v>
      </c>
      <c r="CE208" s="28">
        <f t="shared" si="174"/>
        <v>5</v>
      </c>
      <c r="CF208" s="47">
        <f t="shared" si="175"/>
        <v>0.2</v>
      </c>
      <c r="CG208" s="28">
        <f t="shared" si="176"/>
        <v>0</v>
      </c>
      <c r="CH208" s="47">
        <f t="shared" si="177"/>
        <v>0</v>
      </c>
      <c r="CI208" s="28">
        <f t="shared" si="178"/>
        <v>1.8</v>
      </c>
      <c r="CJ208" s="28" t="str">
        <f t="shared" si="179"/>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ht="65.25" hidden="1" customHeight="1" x14ac:dyDescent="0.25">
      <c r="A209" s="95">
        <v>202</v>
      </c>
      <c r="B209" s="95">
        <v>435</v>
      </c>
      <c r="C209" s="108" t="s">
        <v>241</v>
      </c>
      <c r="D209" s="109" t="s">
        <v>16</v>
      </c>
      <c r="E209" s="112" t="s">
        <v>242</v>
      </c>
      <c r="F209" s="109" t="s">
        <v>16</v>
      </c>
      <c r="G209" s="112" t="s">
        <v>242</v>
      </c>
      <c r="H209" s="112" t="s">
        <v>657</v>
      </c>
      <c r="I209" s="95" t="s">
        <v>512</v>
      </c>
      <c r="J209" s="114" t="s">
        <v>204</v>
      </c>
      <c r="K209" s="95" t="s">
        <v>11</v>
      </c>
      <c r="L209" s="19"/>
      <c r="M209" s="19"/>
      <c r="N209" s="19"/>
      <c r="O209" s="19"/>
      <c r="P209" s="19"/>
      <c r="Q209" s="19"/>
      <c r="R209" s="19"/>
      <c r="S209" s="19"/>
      <c r="T209" s="19">
        <f t="shared" si="180"/>
        <v>1</v>
      </c>
      <c r="U209" s="95" t="s">
        <v>436</v>
      </c>
      <c r="V209" s="95" t="s">
        <v>436</v>
      </c>
      <c r="W209" s="95" t="s">
        <v>436</v>
      </c>
      <c r="X209" s="95" t="s">
        <v>436</v>
      </c>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v>2</v>
      </c>
      <c r="BE209" s="19">
        <v>2</v>
      </c>
      <c r="BF209" s="19">
        <v>2</v>
      </c>
      <c r="BG209" s="19">
        <v>2</v>
      </c>
      <c r="BH209" s="19">
        <v>2</v>
      </c>
      <c r="BI209" s="19">
        <v>2</v>
      </c>
      <c r="BJ209" s="19">
        <v>2</v>
      </c>
      <c r="BK209" s="19">
        <v>2</v>
      </c>
      <c r="BL209" s="19">
        <v>2</v>
      </c>
      <c r="BM209" s="19">
        <v>2</v>
      </c>
      <c r="BN209" s="19">
        <v>2</v>
      </c>
      <c r="BO209" s="19">
        <v>2</v>
      </c>
      <c r="BP209" s="19">
        <v>2</v>
      </c>
      <c r="BQ209" s="19">
        <v>2</v>
      </c>
      <c r="BR209" s="19">
        <v>2</v>
      </c>
      <c r="BS209" s="19">
        <v>1</v>
      </c>
      <c r="BT209" s="19">
        <v>1</v>
      </c>
      <c r="BU209" s="19">
        <v>2</v>
      </c>
      <c r="BV209" s="19">
        <v>0</v>
      </c>
      <c r="BW209" s="19">
        <v>2</v>
      </c>
      <c r="BX209" s="19">
        <v>2</v>
      </c>
      <c r="BY209" s="19">
        <v>1</v>
      </c>
      <c r="BZ209" s="19">
        <v>2</v>
      </c>
      <c r="CA209" s="19">
        <v>2</v>
      </c>
      <c r="CB209" s="19">
        <v>1</v>
      </c>
      <c r="CC209" s="28">
        <f t="shared" si="172"/>
        <v>20</v>
      </c>
      <c r="CD209" s="47">
        <f t="shared" si="173"/>
        <v>0.8</v>
      </c>
      <c r="CE209" s="28">
        <f t="shared" si="174"/>
        <v>4</v>
      </c>
      <c r="CF209" s="47">
        <f t="shared" si="175"/>
        <v>0.16</v>
      </c>
      <c r="CG209" s="28">
        <f t="shared" si="176"/>
        <v>1</v>
      </c>
      <c r="CH209" s="47">
        <f t="shared" si="177"/>
        <v>0.04</v>
      </c>
      <c r="CI209" s="28">
        <f t="shared" si="178"/>
        <v>1.76</v>
      </c>
      <c r="CJ209" s="28" t="str">
        <f t="shared" si="179"/>
        <v>Đạt mục tiêu</v>
      </c>
      <c r="CK209" s="99"/>
      <c r="CL209" s="99"/>
      <c r="CM209" s="99"/>
      <c r="CN209" s="99"/>
      <c r="CO209" s="99"/>
      <c r="CP209" s="99"/>
      <c r="CQ209" s="99"/>
      <c r="CR209" s="99"/>
      <c r="CS209" s="99"/>
      <c r="CT209" s="99"/>
      <c r="CU209" s="99"/>
      <c r="CV209" s="99"/>
      <c r="CW209" s="99"/>
      <c r="CX209" s="99"/>
      <c r="CY209" s="99"/>
      <c r="CZ209" s="99"/>
      <c r="DA209" s="99"/>
      <c r="DB209" s="99"/>
      <c r="DC209" s="99"/>
      <c r="DD209" s="99"/>
    </row>
    <row r="210" spans="1:108" customFormat="1" ht="15.75" hidden="1" customHeight="1" x14ac:dyDescent="0.25">
      <c r="A210" s="25">
        <v>203</v>
      </c>
      <c r="B210" s="14">
        <v>439</v>
      </c>
      <c r="C210" s="13" t="s">
        <v>658</v>
      </c>
      <c r="D210" s="9" t="s">
        <v>16</v>
      </c>
      <c r="E210" s="13" t="s">
        <v>659</v>
      </c>
      <c r="F210" s="9" t="s">
        <v>16</v>
      </c>
      <c r="G210" s="13" t="s">
        <v>659</v>
      </c>
      <c r="H210" s="13" t="s">
        <v>660</v>
      </c>
      <c r="I210" s="19" t="s">
        <v>435</v>
      </c>
      <c r="J210" s="12" t="s">
        <v>204</v>
      </c>
      <c r="K210" s="19"/>
      <c r="L210" s="19"/>
      <c r="M210" s="19"/>
      <c r="N210" s="19"/>
      <c r="O210" s="19"/>
      <c r="P210" s="19"/>
      <c r="Q210" s="19"/>
      <c r="R210" s="19" t="s">
        <v>11</v>
      </c>
      <c r="S210" s="19"/>
      <c r="T210" s="19">
        <f t="shared" si="18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439</v>
      </c>
      <c r="AX210" s="19" t="s">
        <v>439</v>
      </c>
      <c r="AY210" s="19" t="s">
        <v>439</v>
      </c>
      <c r="AZ210" s="19" t="s">
        <v>439</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8">
        <f t="shared" si="172"/>
        <v>0</v>
      </c>
      <c r="CD210" s="47" t="e">
        <f t="shared" si="173"/>
        <v>#DIV/0!</v>
      </c>
      <c r="CE210" s="28">
        <f t="shared" si="174"/>
        <v>0</v>
      </c>
      <c r="CF210" s="47" t="e">
        <f t="shared" si="175"/>
        <v>#DIV/0!</v>
      </c>
      <c r="CG210" s="28">
        <f t="shared" si="176"/>
        <v>0</v>
      </c>
      <c r="CH210" s="47" t="e">
        <f t="shared" si="177"/>
        <v>#DIV/0!</v>
      </c>
      <c r="CI210" s="28" t="e">
        <f t="shared" si="178"/>
        <v>#DIV/0!</v>
      </c>
      <c r="CJ210" s="28" t="e">
        <f t="shared" si="179"/>
        <v>#DIV/0!</v>
      </c>
      <c r="CK210" s="1"/>
      <c r="CL210" s="1"/>
      <c r="CM210" s="1"/>
      <c r="CN210" s="1"/>
      <c r="CO210" s="1"/>
      <c r="CP210" s="1"/>
      <c r="CQ210" s="1"/>
      <c r="CR210" s="1"/>
      <c r="CS210" s="1"/>
      <c r="CT210" s="1"/>
      <c r="CU210" s="1"/>
      <c r="CV210" s="1"/>
      <c r="CW210" s="1"/>
      <c r="CX210" s="1"/>
      <c r="CY210" s="1"/>
      <c r="CZ210" s="1"/>
      <c r="DA210" s="1"/>
      <c r="DB210" s="1"/>
      <c r="DC210" s="1"/>
      <c r="DD210" s="1"/>
    </row>
    <row r="211" spans="1:108" customFormat="1" ht="29.25" hidden="1" customHeight="1" x14ac:dyDescent="0.25">
      <c r="A211" s="25">
        <v>204</v>
      </c>
      <c r="B211" s="14">
        <v>442</v>
      </c>
      <c r="C211" s="13" t="s">
        <v>243</v>
      </c>
      <c r="D211" s="9" t="s">
        <v>7</v>
      </c>
      <c r="E211" s="13" t="s">
        <v>244</v>
      </c>
      <c r="F211" s="9" t="s">
        <v>16</v>
      </c>
      <c r="G211" s="13" t="s">
        <v>244</v>
      </c>
      <c r="H211" s="13" t="s">
        <v>661</v>
      </c>
      <c r="I211" s="19" t="s">
        <v>435</v>
      </c>
      <c r="J211" s="12" t="s">
        <v>204</v>
      </c>
      <c r="K211" s="19"/>
      <c r="L211" s="19"/>
      <c r="M211" s="19"/>
      <c r="N211" s="19"/>
      <c r="O211" s="19"/>
      <c r="P211" s="19"/>
      <c r="Q211" s="19"/>
      <c r="R211" s="19" t="s">
        <v>11</v>
      </c>
      <c r="S211" s="1"/>
      <c r="T211" s="19">
        <f t="shared" si="180"/>
        <v>1</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t="s">
        <v>439</v>
      </c>
      <c r="AX211" s="19" t="s">
        <v>439</v>
      </c>
      <c r="AY211" s="19" t="s">
        <v>439</v>
      </c>
      <c r="AZ211" s="19" t="s">
        <v>439</v>
      </c>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28">
        <f t="shared" si="172"/>
        <v>0</v>
      </c>
      <c r="CD211" s="47" t="e">
        <f t="shared" si="173"/>
        <v>#DIV/0!</v>
      </c>
      <c r="CE211" s="28">
        <f t="shared" si="174"/>
        <v>0</v>
      </c>
      <c r="CF211" s="47" t="e">
        <f t="shared" si="175"/>
        <v>#DIV/0!</v>
      </c>
      <c r="CG211" s="28">
        <f t="shared" si="176"/>
        <v>0</v>
      </c>
      <c r="CH211" s="47" t="e">
        <f t="shared" si="177"/>
        <v>#DIV/0!</v>
      </c>
      <c r="CI211" s="28" t="e">
        <f t="shared" si="178"/>
        <v>#DIV/0!</v>
      </c>
      <c r="CJ211" s="28" t="e">
        <f t="shared" si="179"/>
        <v>#DIV/0!</v>
      </c>
      <c r="CK211" s="1"/>
      <c r="CL211" s="1"/>
      <c r="CM211" s="1"/>
      <c r="CN211" s="1"/>
      <c r="CO211" s="1"/>
      <c r="CP211" s="1"/>
      <c r="CQ211" s="1"/>
      <c r="CR211" s="1"/>
      <c r="CS211" s="1"/>
      <c r="CT211" s="1"/>
      <c r="CU211" s="1"/>
      <c r="CV211" s="1"/>
      <c r="CW211" s="1"/>
      <c r="CX211" s="1"/>
      <c r="CY211" s="1"/>
      <c r="CZ211" s="1"/>
      <c r="DA211" s="1"/>
      <c r="DB211" s="1"/>
      <c r="DC211" s="1"/>
      <c r="DD211" s="1"/>
    </row>
    <row r="212" spans="1:108" ht="61.5" hidden="1" customHeight="1" x14ac:dyDescent="0.25">
      <c r="A212" s="95">
        <v>205</v>
      </c>
      <c r="B212" s="105">
        <v>446</v>
      </c>
      <c r="C212" s="128" t="s">
        <v>245</v>
      </c>
      <c r="D212" s="136"/>
      <c r="E212" s="136"/>
      <c r="F212" s="136"/>
      <c r="G212" s="129"/>
      <c r="H212" s="130"/>
      <c r="I212" s="106" t="s">
        <v>421</v>
      </c>
      <c r="J212" s="106" t="s">
        <v>421</v>
      </c>
      <c r="K212" s="106" t="s">
        <v>421</v>
      </c>
      <c r="L212" s="7" t="s">
        <v>421</v>
      </c>
      <c r="M212" s="7" t="s">
        <v>421</v>
      </c>
      <c r="N212" s="7" t="s">
        <v>421</v>
      </c>
      <c r="O212" s="7" t="s">
        <v>421</v>
      </c>
      <c r="P212" s="7" t="s">
        <v>421</v>
      </c>
      <c r="Q212" s="7" t="s">
        <v>421</v>
      </c>
      <c r="R212" s="7" t="s">
        <v>421</v>
      </c>
      <c r="S212" s="7" t="s">
        <v>421</v>
      </c>
      <c r="T212" s="19">
        <f t="shared" si="180"/>
        <v>0</v>
      </c>
      <c r="U212" s="106" t="s">
        <v>421</v>
      </c>
      <c r="V212" s="106" t="s">
        <v>421</v>
      </c>
      <c r="W212" s="106" t="s">
        <v>421</v>
      </c>
      <c r="X212" s="106" t="s">
        <v>421</v>
      </c>
      <c r="Y212" s="7" t="s">
        <v>421</v>
      </c>
      <c r="Z212" s="7" t="s">
        <v>421</v>
      </c>
      <c r="AA212" s="7" t="s">
        <v>421</v>
      </c>
      <c r="AB212" s="7" t="s">
        <v>421</v>
      </c>
      <c r="AC212" s="7" t="s">
        <v>421</v>
      </c>
      <c r="AD212" s="7" t="s">
        <v>421</v>
      </c>
      <c r="AE212" s="7" t="s">
        <v>421</v>
      </c>
      <c r="AF212" s="7" t="s">
        <v>421</v>
      </c>
      <c r="AG212" s="7" t="s">
        <v>421</v>
      </c>
      <c r="AH212" s="7" t="s">
        <v>421</v>
      </c>
      <c r="AI212" s="7" t="s">
        <v>421</v>
      </c>
      <c r="AJ212" s="7" t="s">
        <v>421</v>
      </c>
      <c r="AK212" s="7" t="s">
        <v>421</v>
      </c>
      <c r="AL212" s="7" t="s">
        <v>421</v>
      </c>
      <c r="AM212" s="7" t="s">
        <v>421</v>
      </c>
      <c r="AN212" s="7" t="s">
        <v>421</v>
      </c>
      <c r="AO212" s="7" t="s">
        <v>421</v>
      </c>
      <c r="AP212" s="7" t="s">
        <v>421</v>
      </c>
      <c r="AQ212" s="7" t="s">
        <v>421</v>
      </c>
      <c r="AR212" s="7" t="s">
        <v>421</v>
      </c>
      <c r="AS212" s="7" t="s">
        <v>421</v>
      </c>
      <c r="AT212" s="7" t="s">
        <v>421</v>
      </c>
      <c r="AU212" s="7" t="s">
        <v>421</v>
      </c>
      <c r="AV212" s="7" t="s">
        <v>421</v>
      </c>
      <c r="AW212" s="7" t="s">
        <v>421</v>
      </c>
      <c r="AX212" s="7" t="s">
        <v>421</v>
      </c>
      <c r="AY212" s="7" t="s">
        <v>421</v>
      </c>
      <c r="AZ212" s="7" t="s">
        <v>421</v>
      </c>
      <c r="BA212" s="7" t="s">
        <v>421</v>
      </c>
      <c r="BB212" s="7" t="s">
        <v>421</v>
      </c>
      <c r="BC212" s="7" t="s">
        <v>421</v>
      </c>
      <c r="BD212" s="7" t="s">
        <v>421</v>
      </c>
      <c r="BE212" s="7" t="s">
        <v>421</v>
      </c>
      <c r="BF212" s="7" t="s">
        <v>421</v>
      </c>
      <c r="BG212" s="7" t="s">
        <v>421</v>
      </c>
      <c r="BH212" s="7" t="s">
        <v>421</v>
      </c>
      <c r="BI212" s="7" t="s">
        <v>421</v>
      </c>
      <c r="BJ212" s="7" t="s">
        <v>421</v>
      </c>
      <c r="BK212" s="7" t="s">
        <v>421</v>
      </c>
      <c r="BL212" s="7" t="s">
        <v>421</v>
      </c>
      <c r="BM212" s="7" t="s">
        <v>421</v>
      </c>
      <c r="BN212" s="7" t="s">
        <v>421</v>
      </c>
      <c r="BO212" s="7" t="s">
        <v>421</v>
      </c>
      <c r="BP212" s="7" t="s">
        <v>421</v>
      </c>
      <c r="BQ212" s="7" t="s">
        <v>421</v>
      </c>
      <c r="BR212" s="7" t="s">
        <v>421</v>
      </c>
      <c r="BS212" s="7" t="s">
        <v>421</v>
      </c>
      <c r="BT212" s="7" t="s">
        <v>421</v>
      </c>
      <c r="BU212" s="7" t="s">
        <v>421</v>
      </c>
      <c r="BV212" s="7" t="s">
        <v>421</v>
      </c>
      <c r="BW212" s="7" t="s">
        <v>421</v>
      </c>
      <c r="BX212" s="7" t="s">
        <v>421</v>
      </c>
      <c r="BY212" s="7" t="s">
        <v>421</v>
      </c>
      <c r="BZ212" s="7" t="s">
        <v>421</v>
      </c>
      <c r="CA212" s="7" t="s">
        <v>421</v>
      </c>
      <c r="CB212" s="7" t="s">
        <v>421</v>
      </c>
      <c r="CC212" s="7" t="s">
        <v>421</v>
      </c>
      <c r="CD212" s="7" t="s">
        <v>421</v>
      </c>
      <c r="CE212" s="7" t="s">
        <v>421</v>
      </c>
      <c r="CF212" s="7" t="s">
        <v>421</v>
      </c>
      <c r="CG212" s="7" t="s">
        <v>421</v>
      </c>
      <c r="CH212" s="7" t="s">
        <v>421</v>
      </c>
      <c r="CI212" s="7" t="s">
        <v>421</v>
      </c>
      <c r="CJ212" s="7" t="s">
        <v>421</v>
      </c>
      <c r="CK212" s="99"/>
      <c r="CL212" s="99"/>
      <c r="CM212" s="99"/>
      <c r="CN212" s="99"/>
      <c r="CO212" s="99"/>
      <c r="CP212" s="99"/>
      <c r="CQ212" s="99"/>
      <c r="CR212" s="99"/>
      <c r="CS212" s="99"/>
      <c r="CT212" s="99"/>
      <c r="CU212" s="99"/>
      <c r="CV212" s="99"/>
      <c r="CW212" s="99"/>
      <c r="CX212" s="99"/>
      <c r="CY212" s="99"/>
      <c r="CZ212" s="99"/>
      <c r="DA212" s="99"/>
      <c r="DB212" s="99"/>
      <c r="DC212" s="99"/>
      <c r="DD212" s="99"/>
    </row>
    <row r="213" spans="1:108" ht="15.75" hidden="1" customHeight="1" x14ac:dyDescent="0.25">
      <c r="A213" s="95">
        <v>206</v>
      </c>
      <c r="B213" s="105">
        <v>447</v>
      </c>
      <c r="C213" s="124" t="s">
        <v>246</v>
      </c>
      <c r="D213" s="125"/>
      <c r="E213" s="125"/>
      <c r="F213" s="106" t="s">
        <v>421</v>
      </c>
      <c r="G213" s="106" t="s">
        <v>421</v>
      </c>
      <c r="H213" s="106" t="s">
        <v>421</v>
      </c>
      <c r="I213" s="106" t="s">
        <v>421</v>
      </c>
      <c r="J213" s="106" t="s">
        <v>421</v>
      </c>
      <c r="K213" s="106" t="s">
        <v>421</v>
      </c>
      <c r="L213" s="7" t="s">
        <v>421</v>
      </c>
      <c r="M213" s="7" t="s">
        <v>421</v>
      </c>
      <c r="N213" s="7" t="s">
        <v>421</v>
      </c>
      <c r="O213" s="7" t="s">
        <v>421</v>
      </c>
      <c r="P213" s="7" t="s">
        <v>421</v>
      </c>
      <c r="Q213" s="7" t="s">
        <v>421</v>
      </c>
      <c r="R213" s="7" t="s">
        <v>421</v>
      </c>
      <c r="S213" s="7" t="s">
        <v>421</v>
      </c>
      <c r="T213" s="19">
        <f t="shared" si="180"/>
        <v>0</v>
      </c>
      <c r="U213" s="106" t="s">
        <v>421</v>
      </c>
      <c r="V213" s="106" t="s">
        <v>421</v>
      </c>
      <c r="W213" s="106" t="s">
        <v>421</v>
      </c>
      <c r="X213" s="106" t="s">
        <v>421</v>
      </c>
      <c r="Y213" s="7" t="s">
        <v>421</v>
      </c>
      <c r="Z213" s="7" t="s">
        <v>421</v>
      </c>
      <c r="AA213" s="7" t="s">
        <v>421</v>
      </c>
      <c r="AB213" s="7" t="s">
        <v>421</v>
      </c>
      <c r="AC213" s="7" t="s">
        <v>421</v>
      </c>
      <c r="AD213" s="7" t="s">
        <v>421</v>
      </c>
      <c r="AE213" s="7" t="s">
        <v>421</v>
      </c>
      <c r="AF213" s="7" t="s">
        <v>421</v>
      </c>
      <c r="AG213" s="7" t="s">
        <v>421</v>
      </c>
      <c r="AH213" s="7" t="s">
        <v>421</v>
      </c>
      <c r="AI213" s="7" t="s">
        <v>421</v>
      </c>
      <c r="AJ213" s="7" t="s">
        <v>421</v>
      </c>
      <c r="AK213" s="7" t="s">
        <v>421</v>
      </c>
      <c r="AL213" s="7" t="s">
        <v>421</v>
      </c>
      <c r="AM213" s="7" t="s">
        <v>421</v>
      </c>
      <c r="AN213" s="7" t="s">
        <v>421</v>
      </c>
      <c r="AO213" s="7" t="s">
        <v>421</v>
      </c>
      <c r="AP213" s="7" t="s">
        <v>421</v>
      </c>
      <c r="AQ213" s="7" t="s">
        <v>421</v>
      </c>
      <c r="AR213" s="7" t="s">
        <v>421</v>
      </c>
      <c r="AS213" s="7" t="s">
        <v>421</v>
      </c>
      <c r="AT213" s="7" t="s">
        <v>421</v>
      </c>
      <c r="AU213" s="7" t="s">
        <v>421</v>
      </c>
      <c r="AV213" s="7" t="s">
        <v>421</v>
      </c>
      <c r="AW213" s="7" t="s">
        <v>421</v>
      </c>
      <c r="AX213" s="7" t="s">
        <v>421</v>
      </c>
      <c r="AY213" s="7" t="s">
        <v>421</v>
      </c>
      <c r="AZ213" s="7" t="s">
        <v>421</v>
      </c>
      <c r="BA213" s="7" t="s">
        <v>421</v>
      </c>
      <c r="BB213" s="7" t="s">
        <v>421</v>
      </c>
      <c r="BC213" s="7" t="s">
        <v>421</v>
      </c>
      <c r="BD213" s="7" t="s">
        <v>421</v>
      </c>
      <c r="BE213" s="7" t="s">
        <v>421</v>
      </c>
      <c r="BF213" s="7" t="s">
        <v>421</v>
      </c>
      <c r="BG213" s="7" t="s">
        <v>421</v>
      </c>
      <c r="BH213" s="7" t="s">
        <v>421</v>
      </c>
      <c r="BI213" s="7" t="s">
        <v>421</v>
      </c>
      <c r="BJ213" s="7" t="s">
        <v>421</v>
      </c>
      <c r="BK213" s="7" t="s">
        <v>421</v>
      </c>
      <c r="BL213" s="7" t="s">
        <v>421</v>
      </c>
      <c r="BM213" s="7" t="s">
        <v>421</v>
      </c>
      <c r="BN213" s="7" t="s">
        <v>421</v>
      </c>
      <c r="BO213" s="7" t="s">
        <v>421</v>
      </c>
      <c r="BP213" s="7" t="s">
        <v>421</v>
      </c>
      <c r="BQ213" s="7" t="s">
        <v>421</v>
      </c>
      <c r="BR213" s="7" t="s">
        <v>421</v>
      </c>
      <c r="BS213" s="7" t="s">
        <v>421</v>
      </c>
      <c r="BT213" s="7" t="s">
        <v>421</v>
      </c>
      <c r="BU213" s="7" t="s">
        <v>421</v>
      </c>
      <c r="BV213" s="7" t="s">
        <v>421</v>
      </c>
      <c r="BW213" s="7" t="s">
        <v>421</v>
      </c>
      <c r="BX213" s="7" t="s">
        <v>421</v>
      </c>
      <c r="BY213" s="7" t="s">
        <v>421</v>
      </c>
      <c r="BZ213" s="7" t="s">
        <v>421</v>
      </c>
      <c r="CA213" s="7" t="s">
        <v>421</v>
      </c>
      <c r="CB213" s="7" t="s">
        <v>421</v>
      </c>
      <c r="CC213" s="7" t="s">
        <v>421</v>
      </c>
      <c r="CD213" s="7" t="s">
        <v>421</v>
      </c>
      <c r="CE213" s="7" t="s">
        <v>421</v>
      </c>
      <c r="CF213" s="7" t="s">
        <v>421</v>
      </c>
      <c r="CG213" s="7" t="s">
        <v>421</v>
      </c>
      <c r="CH213" s="7" t="s">
        <v>421</v>
      </c>
      <c r="CI213" s="7" t="s">
        <v>421</v>
      </c>
      <c r="CJ213" s="7" t="s">
        <v>421</v>
      </c>
      <c r="CK213" s="99"/>
      <c r="CL213" s="99"/>
      <c r="CM213" s="99"/>
      <c r="CN213" s="99"/>
      <c r="CO213" s="99"/>
      <c r="CP213" s="99"/>
      <c r="CQ213" s="99"/>
      <c r="CR213" s="99"/>
      <c r="CS213" s="99"/>
      <c r="CT213" s="99"/>
      <c r="CU213" s="99"/>
      <c r="CV213" s="99"/>
      <c r="CW213" s="99"/>
      <c r="CX213" s="99"/>
      <c r="CY213" s="99"/>
      <c r="CZ213" s="99"/>
      <c r="DA213" s="99"/>
      <c r="DB213" s="99"/>
      <c r="DC213" s="99"/>
      <c r="DD213" s="99"/>
    </row>
    <row r="214" spans="1:108" ht="15.75" hidden="1" customHeight="1" x14ac:dyDescent="0.25">
      <c r="A214" s="95">
        <v>207</v>
      </c>
      <c r="B214" s="105">
        <v>448</v>
      </c>
      <c r="C214" s="124" t="s">
        <v>247</v>
      </c>
      <c r="D214" s="125"/>
      <c r="E214" s="125"/>
      <c r="F214" s="106" t="s">
        <v>421</v>
      </c>
      <c r="G214" s="106" t="s">
        <v>421</v>
      </c>
      <c r="H214" s="106" t="s">
        <v>421</v>
      </c>
      <c r="I214" s="106" t="s">
        <v>421</v>
      </c>
      <c r="J214" s="106" t="s">
        <v>421</v>
      </c>
      <c r="K214" s="106" t="s">
        <v>421</v>
      </c>
      <c r="L214" s="7" t="s">
        <v>421</v>
      </c>
      <c r="M214" s="7" t="s">
        <v>421</v>
      </c>
      <c r="N214" s="7" t="s">
        <v>421</v>
      </c>
      <c r="O214" s="7" t="s">
        <v>421</v>
      </c>
      <c r="P214" s="7" t="s">
        <v>421</v>
      </c>
      <c r="Q214" s="7" t="s">
        <v>421</v>
      </c>
      <c r="R214" s="7" t="s">
        <v>421</v>
      </c>
      <c r="S214" s="7" t="s">
        <v>421</v>
      </c>
      <c r="T214" s="19">
        <f t="shared" si="180"/>
        <v>0</v>
      </c>
      <c r="U214" s="106" t="s">
        <v>421</v>
      </c>
      <c r="V214" s="106" t="s">
        <v>421</v>
      </c>
      <c r="W214" s="106" t="s">
        <v>421</v>
      </c>
      <c r="X214" s="106" t="s">
        <v>421</v>
      </c>
      <c r="Y214" s="7" t="s">
        <v>421</v>
      </c>
      <c r="Z214" s="7" t="s">
        <v>421</v>
      </c>
      <c r="AA214" s="7" t="s">
        <v>421</v>
      </c>
      <c r="AB214" s="7" t="s">
        <v>421</v>
      </c>
      <c r="AC214" s="7" t="s">
        <v>421</v>
      </c>
      <c r="AD214" s="7" t="s">
        <v>421</v>
      </c>
      <c r="AE214" s="7" t="s">
        <v>421</v>
      </c>
      <c r="AF214" s="7" t="s">
        <v>421</v>
      </c>
      <c r="AG214" s="7" t="s">
        <v>421</v>
      </c>
      <c r="AH214" s="7" t="s">
        <v>421</v>
      </c>
      <c r="AI214" s="7" t="s">
        <v>421</v>
      </c>
      <c r="AJ214" s="7" t="s">
        <v>421</v>
      </c>
      <c r="AK214" s="7" t="s">
        <v>421</v>
      </c>
      <c r="AL214" s="7" t="s">
        <v>421</v>
      </c>
      <c r="AM214" s="7" t="s">
        <v>421</v>
      </c>
      <c r="AN214" s="7" t="s">
        <v>421</v>
      </c>
      <c r="AO214" s="7" t="s">
        <v>421</v>
      </c>
      <c r="AP214" s="7" t="s">
        <v>421</v>
      </c>
      <c r="AQ214" s="7" t="s">
        <v>421</v>
      </c>
      <c r="AR214" s="7" t="s">
        <v>421</v>
      </c>
      <c r="AS214" s="7" t="s">
        <v>421</v>
      </c>
      <c r="AT214" s="7" t="s">
        <v>421</v>
      </c>
      <c r="AU214" s="7" t="s">
        <v>421</v>
      </c>
      <c r="AV214" s="7" t="s">
        <v>421</v>
      </c>
      <c r="AW214" s="7" t="s">
        <v>421</v>
      </c>
      <c r="AX214" s="7" t="s">
        <v>421</v>
      </c>
      <c r="AY214" s="7" t="s">
        <v>421</v>
      </c>
      <c r="AZ214" s="7" t="s">
        <v>421</v>
      </c>
      <c r="BA214" s="7" t="s">
        <v>421</v>
      </c>
      <c r="BB214" s="7" t="s">
        <v>421</v>
      </c>
      <c r="BC214" s="7" t="s">
        <v>421</v>
      </c>
      <c r="BD214" s="7" t="s">
        <v>421</v>
      </c>
      <c r="BE214" s="7" t="s">
        <v>421</v>
      </c>
      <c r="BF214" s="7" t="s">
        <v>421</v>
      </c>
      <c r="BG214" s="7" t="s">
        <v>421</v>
      </c>
      <c r="BH214" s="7" t="s">
        <v>421</v>
      </c>
      <c r="BI214" s="7" t="s">
        <v>421</v>
      </c>
      <c r="BJ214" s="7" t="s">
        <v>421</v>
      </c>
      <c r="BK214" s="7" t="s">
        <v>421</v>
      </c>
      <c r="BL214" s="7" t="s">
        <v>421</v>
      </c>
      <c r="BM214" s="7" t="s">
        <v>421</v>
      </c>
      <c r="BN214" s="7" t="s">
        <v>421</v>
      </c>
      <c r="BO214" s="7" t="s">
        <v>421</v>
      </c>
      <c r="BP214" s="7" t="s">
        <v>421</v>
      </c>
      <c r="BQ214" s="7" t="s">
        <v>421</v>
      </c>
      <c r="BR214" s="7" t="s">
        <v>421</v>
      </c>
      <c r="BS214" s="7" t="s">
        <v>421</v>
      </c>
      <c r="BT214" s="7" t="s">
        <v>421</v>
      </c>
      <c r="BU214" s="7" t="s">
        <v>421</v>
      </c>
      <c r="BV214" s="7" t="s">
        <v>421</v>
      </c>
      <c r="BW214" s="7" t="s">
        <v>421</v>
      </c>
      <c r="BX214" s="7" t="s">
        <v>421</v>
      </c>
      <c r="BY214" s="7" t="s">
        <v>421</v>
      </c>
      <c r="BZ214" s="7" t="s">
        <v>421</v>
      </c>
      <c r="CA214" s="7" t="s">
        <v>421</v>
      </c>
      <c r="CB214" s="7" t="s">
        <v>421</v>
      </c>
      <c r="CC214" s="7" t="s">
        <v>421</v>
      </c>
      <c r="CD214" s="7" t="s">
        <v>421</v>
      </c>
      <c r="CE214" s="7" t="s">
        <v>421</v>
      </c>
      <c r="CF214" s="7" t="s">
        <v>421</v>
      </c>
      <c r="CG214" s="7" t="s">
        <v>421</v>
      </c>
      <c r="CH214" s="7" t="s">
        <v>421</v>
      </c>
      <c r="CI214" s="7" t="s">
        <v>421</v>
      </c>
      <c r="CJ214" s="7" t="s">
        <v>421</v>
      </c>
      <c r="CK214" s="99"/>
      <c r="CL214" s="99"/>
      <c r="CM214" s="99"/>
      <c r="CN214" s="99"/>
      <c r="CO214" s="99"/>
      <c r="CP214" s="99"/>
      <c r="CQ214" s="99"/>
      <c r="CR214" s="99"/>
      <c r="CS214" s="99"/>
      <c r="CT214" s="99"/>
      <c r="CU214" s="99"/>
      <c r="CV214" s="99"/>
      <c r="CW214" s="99"/>
      <c r="CX214" s="99"/>
      <c r="CY214" s="99"/>
      <c r="CZ214" s="99"/>
      <c r="DA214" s="99"/>
      <c r="DB214" s="99"/>
      <c r="DC214" s="99"/>
      <c r="DD214" s="99"/>
    </row>
    <row r="215" spans="1:108" customFormat="1" ht="15.75" hidden="1" customHeight="1" x14ac:dyDescent="0.25">
      <c r="A215" s="25">
        <v>208</v>
      </c>
      <c r="B215" s="14">
        <v>449</v>
      </c>
      <c r="C215" s="13" t="s">
        <v>248</v>
      </c>
      <c r="D215" s="9" t="s">
        <v>7</v>
      </c>
      <c r="E215" s="13" t="s">
        <v>184</v>
      </c>
      <c r="F215" s="9" t="s">
        <v>16</v>
      </c>
      <c r="G215" s="13" t="s">
        <v>184</v>
      </c>
      <c r="H215" s="46" t="s">
        <v>662</v>
      </c>
      <c r="I215" s="19" t="s">
        <v>435</v>
      </c>
      <c r="J215" s="20" t="s">
        <v>249</v>
      </c>
      <c r="K215" s="19"/>
      <c r="L215" s="19" t="s">
        <v>11</v>
      </c>
      <c r="M215" s="19"/>
      <c r="N215" s="19"/>
      <c r="O215" s="19"/>
      <c r="P215" s="19"/>
      <c r="Q215" s="19"/>
      <c r="R215" s="19"/>
      <c r="S215" s="19"/>
      <c r="T215" s="19">
        <f t="shared" si="180"/>
        <v>1</v>
      </c>
      <c r="U215" s="19"/>
      <c r="V215" s="19"/>
      <c r="W215" s="19"/>
      <c r="X215" s="19"/>
      <c r="Y215" s="19" t="s">
        <v>485</v>
      </c>
      <c r="Z215" s="19" t="s">
        <v>478</v>
      </c>
      <c r="AA215" s="19" t="s">
        <v>436</v>
      </c>
      <c r="AB215" s="19" t="s">
        <v>478</v>
      </c>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1</v>
      </c>
      <c r="BF215" s="19">
        <v>2</v>
      </c>
      <c r="BG215" s="19">
        <v>1</v>
      </c>
      <c r="BH215" s="19">
        <v>2</v>
      </c>
      <c r="BI215" s="19">
        <v>2</v>
      </c>
      <c r="BJ215" s="19">
        <v>1</v>
      </c>
      <c r="BK215" s="19">
        <v>1</v>
      </c>
      <c r="BL215" s="19">
        <v>1</v>
      </c>
      <c r="BM215" s="19">
        <v>1</v>
      </c>
      <c r="BN215" s="19">
        <v>2</v>
      </c>
      <c r="BO215" s="19">
        <v>1</v>
      </c>
      <c r="BP215" s="19">
        <v>2</v>
      </c>
      <c r="BQ215" s="19">
        <v>2</v>
      </c>
      <c r="BR215" s="19">
        <v>2</v>
      </c>
      <c r="BS215" s="19">
        <v>2</v>
      </c>
      <c r="BT215" s="19">
        <v>2</v>
      </c>
      <c r="BU215" s="19">
        <v>2</v>
      </c>
      <c r="BV215" s="19">
        <v>2</v>
      </c>
      <c r="BW215" s="19">
        <v>2</v>
      </c>
      <c r="BX215" s="19">
        <v>0</v>
      </c>
      <c r="BY215" s="19">
        <v>2</v>
      </c>
      <c r="BZ215" s="19">
        <v>2</v>
      </c>
      <c r="CA215" s="19">
        <v>2</v>
      </c>
      <c r="CB215" s="19">
        <v>2</v>
      </c>
      <c r="CC215" s="28">
        <f t="shared" ref="CC215:CC216" si="181">COUNTIF($BD215:$CB215,2)</f>
        <v>16</v>
      </c>
      <c r="CD215" s="47">
        <f t="shared" ref="CD215:CD216" si="182">CC215/COUNTA($BD215:$CB215)</f>
        <v>0.66666666666666663</v>
      </c>
      <c r="CE215" s="28">
        <f t="shared" ref="CE215:CE216" si="183">COUNTIF($BD215:$CB215,1)</f>
        <v>7</v>
      </c>
      <c r="CF215" s="47">
        <f t="shared" ref="CF215:CF216" si="184">CE215/COUNTA($BD215:$CB215)</f>
        <v>0.29166666666666669</v>
      </c>
      <c r="CG215" s="28">
        <f t="shared" ref="CG215:CG216" si="185">COUNTIF($BD215:$CB215,0)</f>
        <v>1</v>
      </c>
      <c r="CH215" s="47">
        <f t="shared" ref="CH215:CH216" si="186">CG215/COUNTA($BD215:$CB215)</f>
        <v>4.1666666666666664E-2</v>
      </c>
      <c r="CI215" s="28">
        <f t="shared" ref="CI215:CI216" si="187">(((CC215*2)+(CE215*1)+(CG215*0)))/COUNTA($BD215:$CB215)</f>
        <v>1.625</v>
      </c>
      <c r="CJ215" s="28" t="str">
        <f t="shared" ref="CJ215:CJ216" si="188">IF(CI215&gt;=1.6,"Đạt mục tiêu",IF(CI215&gt;=1,"Cần cố gắng","Chưa đạt"))</f>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customFormat="1" ht="15.75" hidden="1" customHeight="1" x14ac:dyDescent="0.25">
      <c r="A216" s="25">
        <v>209</v>
      </c>
      <c r="B216" s="14">
        <v>452</v>
      </c>
      <c r="C216" s="13" t="s">
        <v>250</v>
      </c>
      <c r="D216" s="9" t="s">
        <v>7</v>
      </c>
      <c r="E216" s="13" t="s">
        <v>251</v>
      </c>
      <c r="F216" s="9" t="s">
        <v>16</v>
      </c>
      <c r="G216" s="13" t="s">
        <v>251</v>
      </c>
      <c r="H216" s="25" t="s">
        <v>663</v>
      </c>
      <c r="I216" s="19" t="s">
        <v>435</v>
      </c>
      <c r="J216" s="20" t="s">
        <v>249</v>
      </c>
      <c r="K216" s="19"/>
      <c r="L216" s="28" t="s">
        <v>11</v>
      </c>
      <c r="M216" s="19"/>
      <c r="N216" s="19"/>
      <c r="O216" s="19"/>
      <c r="P216" s="19"/>
      <c r="Q216" s="19"/>
      <c r="R216" s="19"/>
      <c r="S216" s="19"/>
      <c r="T216" s="19">
        <f t="shared" si="180"/>
        <v>1</v>
      </c>
      <c r="U216" s="19"/>
      <c r="V216" s="19"/>
      <c r="W216" s="19"/>
      <c r="X216" s="19"/>
      <c r="Y216" s="19"/>
      <c r="Z216" s="19"/>
      <c r="AA216" s="19"/>
      <c r="AB216" s="19" t="s">
        <v>475</v>
      </c>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v>2</v>
      </c>
      <c r="BF216" s="19">
        <v>2</v>
      </c>
      <c r="BG216" s="19">
        <v>0</v>
      </c>
      <c r="BH216" s="19">
        <v>2</v>
      </c>
      <c r="BI216" s="19">
        <v>1</v>
      </c>
      <c r="BJ216" s="19">
        <v>2</v>
      </c>
      <c r="BK216" s="19">
        <v>2</v>
      </c>
      <c r="BL216" s="19">
        <v>2</v>
      </c>
      <c r="BM216" s="19">
        <v>1</v>
      </c>
      <c r="BN216" s="19">
        <v>2</v>
      </c>
      <c r="BO216" s="19">
        <v>2</v>
      </c>
      <c r="BP216" s="19">
        <v>2</v>
      </c>
      <c r="BQ216" s="19">
        <v>2</v>
      </c>
      <c r="BR216" s="19">
        <v>1</v>
      </c>
      <c r="BS216" s="19">
        <v>2</v>
      </c>
      <c r="BT216" s="19">
        <v>2</v>
      </c>
      <c r="BU216" s="19">
        <v>2</v>
      </c>
      <c r="BV216" s="19">
        <v>1</v>
      </c>
      <c r="BW216" s="19">
        <v>2</v>
      </c>
      <c r="BX216" s="19">
        <v>2</v>
      </c>
      <c r="BY216" s="19">
        <v>1</v>
      </c>
      <c r="BZ216" s="19">
        <v>1</v>
      </c>
      <c r="CA216" s="19">
        <v>1</v>
      </c>
      <c r="CB216" s="19">
        <v>2</v>
      </c>
      <c r="CC216" s="28">
        <f t="shared" si="181"/>
        <v>16</v>
      </c>
      <c r="CD216" s="47">
        <f t="shared" si="182"/>
        <v>0.66666666666666663</v>
      </c>
      <c r="CE216" s="28">
        <f t="shared" si="183"/>
        <v>7</v>
      </c>
      <c r="CF216" s="47">
        <f t="shared" si="184"/>
        <v>0.29166666666666669</v>
      </c>
      <c r="CG216" s="28">
        <f t="shared" si="185"/>
        <v>1</v>
      </c>
      <c r="CH216" s="47">
        <f t="shared" si="186"/>
        <v>4.1666666666666664E-2</v>
      </c>
      <c r="CI216" s="28">
        <f t="shared" si="187"/>
        <v>1.625</v>
      </c>
      <c r="CJ216" s="28" t="str">
        <f t="shared" si="188"/>
        <v>Đạt mục tiêu</v>
      </c>
      <c r="CK216" s="1"/>
      <c r="CL216" s="1"/>
      <c r="CM216" s="1"/>
      <c r="CN216" s="1"/>
      <c r="CO216" s="1"/>
      <c r="CP216" s="1"/>
      <c r="CQ216" s="1"/>
      <c r="CR216" s="1"/>
      <c r="CS216" s="1"/>
      <c r="CT216" s="1"/>
      <c r="CU216" s="1"/>
      <c r="CV216" s="1"/>
      <c r="CW216" s="1"/>
      <c r="CX216" s="1"/>
      <c r="CY216" s="1"/>
      <c r="CZ216" s="1"/>
      <c r="DA216" s="1"/>
      <c r="DB216" s="1"/>
      <c r="DC216" s="1"/>
      <c r="DD216" s="1"/>
    </row>
    <row r="217" spans="1:108" ht="28.5" hidden="1" customHeight="1" x14ac:dyDescent="0.25">
      <c r="A217" s="95">
        <v>210</v>
      </c>
      <c r="B217" s="105">
        <v>462</v>
      </c>
      <c r="C217" s="124" t="s">
        <v>252</v>
      </c>
      <c r="D217" s="125"/>
      <c r="E217" s="125"/>
      <c r="F217" s="106" t="s">
        <v>421</v>
      </c>
      <c r="G217" s="106" t="s">
        <v>421</v>
      </c>
      <c r="H217" s="106" t="s">
        <v>421</v>
      </c>
      <c r="I217" s="106" t="s">
        <v>421</v>
      </c>
      <c r="J217" s="106" t="s">
        <v>421</v>
      </c>
      <c r="K217" s="106" t="s">
        <v>421</v>
      </c>
      <c r="L217" s="7" t="s">
        <v>421</v>
      </c>
      <c r="M217" s="7" t="s">
        <v>421</v>
      </c>
      <c r="N217" s="7" t="s">
        <v>421</v>
      </c>
      <c r="O217" s="7" t="s">
        <v>421</v>
      </c>
      <c r="P217" s="7" t="s">
        <v>421</v>
      </c>
      <c r="Q217" s="7" t="s">
        <v>421</v>
      </c>
      <c r="R217" s="7" t="s">
        <v>421</v>
      </c>
      <c r="S217" s="7" t="s">
        <v>421</v>
      </c>
      <c r="T217" s="19">
        <f t="shared" si="180"/>
        <v>0</v>
      </c>
      <c r="U217" s="106" t="s">
        <v>421</v>
      </c>
      <c r="V217" s="106" t="s">
        <v>421</v>
      </c>
      <c r="W217" s="106" t="s">
        <v>421</v>
      </c>
      <c r="X217" s="106" t="s">
        <v>421</v>
      </c>
      <c r="Y217" s="7" t="s">
        <v>421</v>
      </c>
      <c r="Z217" s="7" t="s">
        <v>421</v>
      </c>
      <c r="AA217" s="7" t="s">
        <v>421</v>
      </c>
      <c r="AB217" s="7" t="s">
        <v>421</v>
      </c>
      <c r="AC217" s="7" t="s">
        <v>421</v>
      </c>
      <c r="AD217" s="7" t="s">
        <v>421</v>
      </c>
      <c r="AE217" s="7" t="s">
        <v>421</v>
      </c>
      <c r="AF217" s="7" t="s">
        <v>421</v>
      </c>
      <c r="AG217" s="7" t="s">
        <v>421</v>
      </c>
      <c r="AH217" s="7" t="s">
        <v>421</v>
      </c>
      <c r="AI217" s="7" t="s">
        <v>421</v>
      </c>
      <c r="AJ217" s="7" t="s">
        <v>421</v>
      </c>
      <c r="AK217" s="7" t="s">
        <v>421</v>
      </c>
      <c r="AL217" s="7" t="s">
        <v>421</v>
      </c>
      <c r="AM217" s="7" t="s">
        <v>421</v>
      </c>
      <c r="AN217" s="7" t="s">
        <v>421</v>
      </c>
      <c r="AO217" s="7" t="s">
        <v>421</v>
      </c>
      <c r="AP217" s="7" t="s">
        <v>421</v>
      </c>
      <c r="AQ217" s="7" t="s">
        <v>421</v>
      </c>
      <c r="AR217" s="7" t="s">
        <v>421</v>
      </c>
      <c r="AS217" s="7" t="s">
        <v>421</v>
      </c>
      <c r="AT217" s="7" t="s">
        <v>421</v>
      </c>
      <c r="AU217" s="7" t="s">
        <v>421</v>
      </c>
      <c r="AV217" s="7" t="s">
        <v>421</v>
      </c>
      <c r="AW217" s="7" t="s">
        <v>421</v>
      </c>
      <c r="AX217" s="7" t="s">
        <v>421</v>
      </c>
      <c r="AY217" s="7" t="s">
        <v>421</v>
      </c>
      <c r="AZ217" s="7" t="s">
        <v>421</v>
      </c>
      <c r="BA217" s="7" t="s">
        <v>421</v>
      </c>
      <c r="BB217" s="7" t="s">
        <v>421</v>
      </c>
      <c r="BC217" s="7" t="s">
        <v>421</v>
      </c>
      <c r="BD217" s="7" t="s">
        <v>421</v>
      </c>
      <c r="BE217" s="7" t="s">
        <v>421</v>
      </c>
      <c r="BF217" s="7" t="s">
        <v>421</v>
      </c>
      <c r="BG217" s="7" t="s">
        <v>421</v>
      </c>
      <c r="BH217" s="7" t="s">
        <v>421</v>
      </c>
      <c r="BI217" s="7" t="s">
        <v>421</v>
      </c>
      <c r="BJ217" s="7" t="s">
        <v>421</v>
      </c>
      <c r="BK217" s="7" t="s">
        <v>421</v>
      </c>
      <c r="BL217" s="7" t="s">
        <v>421</v>
      </c>
      <c r="BM217" s="7" t="s">
        <v>421</v>
      </c>
      <c r="BN217" s="7" t="s">
        <v>421</v>
      </c>
      <c r="BO217" s="7" t="s">
        <v>421</v>
      </c>
      <c r="BP217" s="7" t="s">
        <v>421</v>
      </c>
      <c r="BQ217" s="7" t="s">
        <v>421</v>
      </c>
      <c r="BR217" s="7" t="s">
        <v>421</v>
      </c>
      <c r="BS217" s="7" t="s">
        <v>421</v>
      </c>
      <c r="BT217" s="7" t="s">
        <v>421</v>
      </c>
      <c r="BU217" s="7" t="s">
        <v>421</v>
      </c>
      <c r="BV217" s="7" t="s">
        <v>421</v>
      </c>
      <c r="BW217" s="7" t="s">
        <v>421</v>
      </c>
      <c r="BX217" s="7" t="s">
        <v>421</v>
      </c>
      <c r="BY217" s="7" t="s">
        <v>421</v>
      </c>
      <c r="BZ217" s="7" t="s">
        <v>421</v>
      </c>
      <c r="CA217" s="7" t="s">
        <v>421</v>
      </c>
      <c r="CB217" s="7" t="s">
        <v>421</v>
      </c>
      <c r="CC217" s="7" t="s">
        <v>421</v>
      </c>
      <c r="CD217" s="7" t="s">
        <v>421</v>
      </c>
      <c r="CE217" s="7" t="s">
        <v>421</v>
      </c>
      <c r="CF217" s="7" t="s">
        <v>421</v>
      </c>
      <c r="CG217" s="7" t="s">
        <v>421</v>
      </c>
      <c r="CH217" s="7" t="s">
        <v>421</v>
      </c>
      <c r="CI217" s="7" t="s">
        <v>421</v>
      </c>
      <c r="CJ217" s="7" t="s">
        <v>421</v>
      </c>
      <c r="CK217" s="99"/>
      <c r="CL217" s="99"/>
      <c r="CM217" s="99"/>
      <c r="CN217" s="99"/>
      <c r="CO217" s="99"/>
      <c r="CP217" s="99"/>
      <c r="CQ217" s="99"/>
      <c r="CR217" s="99"/>
      <c r="CS217" s="99"/>
      <c r="CT217" s="99"/>
      <c r="CU217" s="99"/>
      <c r="CV217" s="99"/>
      <c r="CW217" s="99"/>
      <c r="CX217" s="99"/>
      <c r="CY217" s="99"/>
      <c r="CZ217" s="99"/>
      <c r="DA217" s="99"/>
      <c r="DB217" s="99"/>
      <c r="DC217" s="99"/>
      <c r="DD217" s="99"/>
    </row>
    <row r="218" spans="1:108" customFormat="1" ht="57.75" hidden="1" customHeight="1" x14ac:dyDescent="0.25">
      <c r="A218" s="25">
        <v>211</v>
      </c>
      <c r="B218" s="14">
        <v>463</v>
      </c>
      <c r="C218" s="13" t="s">
        <v>253</v>
      </c>
      <c r="D218" s="9" t="s">
        <v>7</v>
      </c>
      <c r="E218" s="46" t="s">
        <v>664</v>
      </c>
      <c r="F218" s="9" t="s">
        <v>9</v>
      </c>
      <c r="G218" s="46" t="s">
        <v>664</v>
      </c>
      <c r="H218" s="46" t="s">
        <v>664</v>
      </c>
      <c r="I218" s="19" t="s">
        <v>435</v>
      </c>
      <c r="J218" s="20" t="s">
        <v>249</v>
      </c>
      <c r="K218" s="19"/>
      <c r="L218" s="19" t="s">
        <v>11</v>
      </c>
      <c r="M218" s="19"/>
      <c r="N218" s="19"/>
      <c r="O218" s="19"/>
      <c r="P218" s="19"/>
      <c r="Q218" s="19"/>
      <c r="R218" s="19"/>
      <c r="S218" s="19"/>
      <c r="T218" s="19">
        <f t="shared" si="180"/>
        <v>1</v>
      </c>
      <c r="U218" s="19"/>
      <c r="V218" s="19"/>
      <c r="W218" s="19"/>
      <c r="X218" s="19"/>
      <c r="Y218" s="19" t="s">
        <v>436</v>
      </c>
      <c r="Z218" s="19" t="s">
        <v>485</v>
      </c>
      <c r="AA218" s="19" t="s">
        <v>439</v>
      </c>
      <c r="AB218" s="19" t="s">
        <v>436</v>
      </c>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v>2</v>
      </c>
      <c r="BF218" s="19">
        <v>1</v>
      </c>
      <c r="BG218" s="19">
        <v>2</v>
      </c>
      <c r="BH218" s="19">
        <v>2</v>
      </c>
      <c r="BI218" s="19">
        <v>2</v>
      </c>
      <c r="BJ218" s="19">
        <v>1</v>
      </c>
      <c r="BK218" s="19">
        <v>2</v>
      </c>
      <c r="BL218" s="19">
        <v>2</v>
      </c>
      <c r="BM218" s="19">
        <v>2</v>
      </c>
      <c r="BN218" s="19">
        <v>1</v>
      </c>
      <c r="BO218" s="19">
        <v>2</v>
      </c>
      <c r="BP218" s="19">
        <v>2</v>
      </c>
      <c r="BQ218" s="19">
        <v>1</v>
      </c>
      <c r="BR218" s="19">
        <v>2</v>
      </c>
      <c r="BS218" s="19">
        <v>2</v>
      </c>
      <c r="BT218" s="19">
        <v>1</v>
      </c>
      <c r="BU218" s="19">
        <v>2</v>
      </c>
      <c r="BV218" s="19">
        <v>0</v>
      </c>
      <c r="BW218" s="19">
        <v>2</v>
      </c>
      <c r="BX218" s="19">
        <v>2</v>
      </c>
      <c r="BY218" s="19">
        <v>2</v>
      </c>
      <c r="BZ218" s="19">
        <v>2</v>
      </c>
      <c r="CA218" s="19">
        <v>2</v>
      </c>
      <c r="CB218" s="19">
        <v>1</v>
      </c>
      <c r="CC218" s="28">
        <f t="shared" ref="CC218:CC223" si="189">COUNTIF($BD218:$CB218,2)</f>
        <v>17</v>
      </c>
      <c r="CD218" s="47">
        <f t="shared" ref="CD218:CD223" si="190">CC218/COUNTA($BD218:$CB218)</f>
        <v>0.70833333333333337</v>
      </c>
      <c r="CE218" s="28">
        <f t="shared" ref="CE218:CE223" si="191">COUNTIF($BD218:$CB218,1)</f>
        <v>6</v>
      </c>
      <c r="CF218" s="47">
        <f t="shared" ref="CF218:CF223" si="192">CE218/COUNTA($BD218:$CB218)</f>
        <v>0.25</v>
      </c>
      <c r="CG218" s="28">
        <f t="shared" ref="CG218:CG223" si="193">COUNTIF($BD218:$CB218,0)</f>
        <v>1</v>
      </c>
      <c r="CH218" s="47">
        <f t="shared" ref="CH218:CH223" si="194">CG218/COUNTA($BD218:$CB218)</f>
        <v>4.1666666666666664E-2</v>
      </c>
      <c r="CI218" s="28">
        <f t="shared" ref="CI218:CI223" si="195">(((CC218*2)+(CE218*1)+(CG218*0)))/COUNTA($BD218:$CB218)</f>
        <v>1.6666666666666667</v>
      </c>
      <c r="CJ218" s="28" t="str">
        <f t="shared" ref="CJ218:CJ223" si="196">IF(CI218&gt;=1.6,"Đạt mục tiêu",IF(CI218&gt;=1,"Cần cố gắng","Chưa đạt"))</f>
        <v>Đạt mục tiêu</v>
      </c>
      <c r="CK218" s="1"/>
      <c r="CL218" s="1"/>
      <c r="CM218" s="1"/>
      <c r="CN218" s="1"/>
      <c r="CO218" s="1"/>
      <c r="CP218" s="1"/>
      <c r="CQ218" s="1"/>
      <c r="CR218" s="1"/>
      <c r="CS218" s="1"/>
      <c r="CT218" s="1"/>
      <c r="CU218" s="1"/>
      <c r="CV218" s="1"/>
      <c r="CW218" s="1"/>
      <c r="CX218" s="1"/>
      <c r="CY218" s="1"/>
      <c r="CZ218" s="1"/>
      <c r="DA218" s="1"/>
      <c r="DB218" s="1"/>
      <c r="DC218" s="1"/>
      <c r="DD218" s="1"/>
    </row>
    <row r="219" spans="1:108" customFormat="1" ht="70.5" hidden="1" customHeight="1" x14ac:dyDescent="0.25">
      <c r="A219" s="25">
        <v>212</v>
      </c>
      <c r="B219" s="14">
        <v>463</v>
      </c>
      <c r="C219" s="13" t="s">
        <v>253</v>
      </c>
      <c r="D219" s="9" t="s">
        <v>7</v>
      </c>
      <c r="E219" s="46" t="s">
        <v>853</v>
      </c>
      <c r="F219" s="9" t="s">
        <v>9</v>
      </c>
      <c r="G219" s="46" t="s">
        <v>853</v>
      </c>
      <c r="H219" s="46" t="s">
        <v>853</v>
      </c>
      <c r="I219" s="19" t="s">
        <v>435</v>
      </c>
      <c r="J219" s="20" t="s">
        <v>249</v>
      </c>
      <c r="K219" s="19"/>
      <c r="L219" s="19"/>
      <c r="M219" s="19"/>
      <c r="N219" s="19" t="s">
        <v>11</v>
      </c>
      <c r="O219" s="19"/>
      <c r="P219" s="19"/>
      <c r="Q219" s="19"/>
      <c r="R219" s="19"/>
      <c r="S219" s="19"/>
      <c r="T219" s="19">
        <f t="shared" si="180"/>
        <v>1</v>
      </c>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8"/>
      <c r="CD219" s="47"/>
      <c r="CE219" s="28"/>
      <c r="CF219" s="47"/>
      <c r="CG219" s="28"/>
      <c r="CH219" s="47"/>
      <c r="CI219" s="28"/>
      <c r="CJ219" s="28"/>
      <c r="CK219" s="1"/>
      <c r="CL219" s="1"/>
      <c r="CM219" s="1"/>
      <c r="CN219" s="1"/>
      <c r="CO219" s="1"/>
      <c r="CP219" s="1"/>
      <c r="CQ219" s="1"/>
      <c r="CR219" s="1"/>
      <c r="CS219" s="1"/>
      <c r="CT219" s="1"/>
      <c r="CU219" s="1"/>
      <c r="CV219" s="1"/>
      <c r="CW219" s="1"/>
      <c r="CX219" s="1"/>
      <c r="CY219" s="1"/>
      <c r="CZ219" s="1"/>
      <c r="DA219" s="1"/>
      <c r="DB219" s="1"/>
      <c r="DC219" s="1"/>
      <c r="DD219" s="1"/>
    </row>
    <row r="220" spans="1:108" s="96" customFormat="1" ht="69.75" hidden="1" customHeight="1" x14ac:dyDescent="0.25">
      <c r="A220" s="25"/>
      <c r="B220" s="14"/>
      <c r="C220" s="13" t="s">
        <v>253</v>
      </c>
      <c r="D220" s="9" t="s">
        <v>7</v>
      </c>
      <c r="E220" s="46" t="s">
        <v>855</v>
      </c>
      <c r="F220" s="9" t="s">
        <v>9</v>
      </c>
      <c r="G220" s="46" t="s">
        <v>855</v>
      </c>
      <c r="H220" s="46" t="s">
        <v>855</v>
      </c>
      <c r="I220" s="19" t="s">
        <v>435</v>
      </c>
      <c r="J220" s="20" t="s">
        <v>249</v>
      </c>
      <c r="K220" s="19"/>
      <c r="L220" s="19"/>
      <c r="M220" s="19"/>
      <c r="N220" s="19"/>
      <c r="O220" s="19" t="s">
        <v>11</v>
      </c>
      <c r="P220" s="19"/>
      <c r="Q220" s="19"/>
      <c r="R220" s="19"/>
      <c r="S220" s="19"/>
      <c r="T220" s="19">
        <f t="shared" si="18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8"/>
      <c r="CD220" s="47"/>
      <c r="CE220" s="28"/>
      <c r="CF220" s="47"/>
      <c r="CG220" s="28"/>
      <c r="CH220" s="47"/>
      <c r="CI220" s="28"/>
      <c r="CJ220" s="28"/>
      <c r="CK220" s="1"/>
      <c r="CL220" s="1"/>
      <c r="CM220" s="1"/>
      <c r="CN220" s="1"/>
      <c r="CO220" s="1"/>
      <c r="CP220" s="1"/>
      <c r="CQ220" s="1"/>
      <c r="CR220" s="1"/>
      <c r="CS220" s="1"/>
      <c r="CT220" s="1"/>
      <c r="CU220" s="1"/>
      <c r="CV220" s="1"/>
      <c r="CW220" s="1"/>
      <c r="CX220" s="1"/>
      <c r="CY220" s="1"/>
      <c r="CZ220" s="1"/>
      <c r="DA220" s="1"/>
      <c r="DB220" s="1"/>
      <c r="DC220" s="1"/>
      <c r="DD220" s="1"/>
    </row>
    <row r="221" spans="1:108" customFormat="1" ht="62.25" hidden="1" customHeight="1" x14ac:dyDescent="0.25">
      <c r="A221" s="25">
        <v>213</v>
      </c>
      <c r="B221" s="14">
        <v>463</v>
      </c>
      <c r="C221" s="13" t="s">
        <v>253</v>
      </c>
      <c r="D221" s="9" t="s">
        <v>7</v>
      </c>
      <c r="E221" s="46" t="s">
        <v>854</v>
      </c>
      <c r="F221" s="9" t="s">
        <v>9</v>
      </c>
      <c r="G221" s="46" t="s">
        <v>854</v>
      </c>
      <c r="H221" s="46" t="s">
        <v>854</v>
      </c>
      <c r="I221" s="19" t="s">
        <v>435</v>
      </c>
      <c r="J221" s="20" t="s">
        <v>249</v>
      </c>
      <c r="K221" s="19"/>
      <c r="L221" s="19"/>
      <c r="M221" s="19"/>
      <c r="N221" s="19"/>
      <c r="O221" s="19"/>
      <c r="P221" s="19" t="s">
        <v>11</v>
      </c>
      <c r="Q221" s="19"/>
      <c r="R221" s="19"/>
      <c r="S221" s="19"/>
      <c r="T221" s="19">
        <f t="shared" si="180"/>
        <v>1</v>
      </c>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8"/>
      <c r="CD221" s="47"/>
      <c r="CE221" s="28"/>
      <c r="CF221" s="47"/>
      <c r="CG221" s="28"/>
      <c r="CH221" s="47"/>
      <c r="CI221" s="28"/>
      <c r="CJ221" s="28"/>
      <c r="CK221" s="1"/>
      <c r="CL221" s="1"/>
      <c r="CM221" s="1"/>
      <c r="CN221" s="1"/>
      <c r="CO221" s="1"/>
      <c r="CP221" s="1"/>
      <c r="CQ221" s="1"/>
      <c r="CR221" s="1"/>
      <c r="CS221" s="1"/>
      <c r="CT221" s="1"/>
      <c r="CU221" s="1"/>
      <c r="CV221" s="1"/>
      <c r="CW221" s="1"/>
      <c r="CX221" s="1"/>
      <c r="CY221" s="1"/>
      <c r="CZ221" s="1"/>
      <c r="DA221" s="1"/>
      <c r="DB221" s="1"/>
      <c r="DC221" s="1"/>
      <c r="DD221" s="1"/>
    </row>
    <row r="222" spans="1:108" customFormat="1" ht="60.75" hidden="1" customHeight="1" x14ac:dyDescent="0.25">
      <c r="A222" s="25">
        <v>214</v>
      </c>
      <c r="B222" s="14">
        <v>463</v>
      </c>
      <c r="C222" s="13" t="s">
        <v>253</v>
      </c>
      <c r="D222" s="9" t="s">
        <v>7</v>
      </c>
      <c r="E222" s="46" t="s">
        <v>856</v>
      </c>
      <c r="F222" s="9" t="s">
        <v>9</v>
      </c>
      <c r="G222" s="46" t="s">
        <v>856</v>
      </c>
      <c r="H222" s="46" t="s">
        <v>856</v>
      </c>
      <c r="I222" s="19" t="s">
        <v>435</v>
      </c>
      <c r="J222" s="20" t="s">
        <v>249</v>
      </c>
      <c r="K222" s="19"/>
      <c r="L222" s="19"/>
      <c r="M222" s="19"/>
      <c r="N222" s="19"/>
      <c r="O222" s="19"/>
      <c r="P222" s="19"/>
      <c r="Q222" s="19" t="s">
        <v>11</v>
      </c>
      <c r="R222" s="19"/>
      <c r="S222" s="19"/>
      <c r="T222" s="19">
        <f t="shared" si="18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8"/>
      <c r="CD222" s="47"/>
      <c r="CE222" s="28"/>
      <c r="CF222" s="47"/>
      <c r="CG222" s="28"/>
      <c r="CH222" s="47"/>
      <c r="CI222" s="28"/>
      <c r="CJ222" s="28"/>
      <c r="CK222" s="1"/>
      <c r="CL222" s="1"/>
      <c r="CM222" s="1"/>
      <c r="CN222" s="1"/>
      <c r="CO222" s="1"/>
      <c r="CP222" s="1"/>
      <c r="CQ222" s="1"/>
      <c r="CR222" s="1"/>
      <c r="CS222" s="1"/>
      <c r="CT222" s="1"/>
      <c r="CU222" s="1"/>
      <c r="CV222" s="1"/>
      <c r="CW222" s="1"/>
      <c r="CX222" s="1"/>
      <c r="CY222" s="1"/>
      <c r="CZ222" s="1"/>
      <c r="DA222" s="1"/>
      <c r="DB222" s="1"/>
      <c r="DC222" s="1"/>
      <c r="DD222" s="1"/>
    </row>
    <row r="223" spans="1:108" customFormat="1" ht="48" hidden="1" customHeight="1" x14ac:dyDescent="0.25">
      <c r="A223" s="25">
        <v>215</v>
      </c>
      <c r="B223" s="14">
        <v>466</v>
      </c>
      <c r="C223" s="13" t="s">
        <v>254</v>
      </c>
      <c r="D223" s="9" t="s">
        <v>7</v>
      </c>
      <c r="E223" s="13" t="s">
        <v>665</v>
      </c>
      <c r="F223" s="9" t="s">
        <v>9</v>
      </c>
      <c r="G223" s="13" t="s">
        <v>665</v>
      </c>
      <c r="H223" s="46" t="s">
        <v>666</v>
      </c>
      <c r="I223" s="19" t="s">
        <v>435</v>
      </c>
      <c r="J223" s="20" t="s">
        <v>249</v>
      </c>
      <c r="K223" s="19"/>
      <c r="L223" s="19"/>
      <c r="M223" s="19" t="s">
        <v>11</v>
      </c>
      <c r="N223" s="19"/>
      <c r="O223" s="28"/>
      <c r="P223" s="76"/>
      <c r="Q223" s="19"/>
      <c r="R223" s="19"/>
      <c r="S223" s="19"/>
      <c r="T223" s="19">
        <f t="shared" si="180"/>
        <v>1</v>
      </c>
      <c r="U223" s="19"/>
      <c r="V223" s="19"/>
      <c r="W223" s="19"/>
      <c r="X223" s="19"/>
      <c r="Y223" s="19"/>
      <c r="Z223" s="19"/>
      <c r="AA223" s="19"/>
      <c r="AB223" s="19"/>
      <c r="AC223" s="19"/>
      <c r="AD223" s="19"/>
      <c r="AE223" s="19"/>
      <c r="AF223" s="19"/>
      <c r="AG223" s="19"/>
      <c r="AH223" s="19"/>
      <c r="AI223" s="19"/>
      <c r="AJ223" s="19"/>
      <c r="AK223" s="19"/>
      <c r="AL223" s="19" t="s">
        <v>438</v>
      </c>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8">
        <f t="shared" si="189"/>
        <v>0</v>
      </c>
      <c r="CD223" s="47" t="e">
        <f t="shared" si="190"/>
        <v>#DIV/0!</v>
      </c>
      <c r="CE223" s="28">
        <f t="shared" si="191"/>
        <v>0</v>
      </c>
      <c r="CF223" s="47" t="e">
        <f t="shared" si="192"/>
        <v>#DIV/0!</v>
      </c>
      <c r="CG223" s="28">
        <f t="shared" si="193"/>
        <v>0</v>
      </c>
      <c r="CH223" s="47" t="e">
        <f t="shared" si="194"/>
        <v>#DIV/0!</v>
      </c>
      <c r="CI223" s="28" t="e">
        <f t="shared" si="195"/>
        <v>#DIV/0!</v>
      </c>
      <c r="CJ223" s="28" t="e">
        <f t="shared" si="196"/>
        <v>#DIV/0!</v>
      </c>
      <c r="CK223" s="1"/>
      <c r="CL223" s="1"/>
      <c r="CM223" s="1"/>
      <c r="CN223" s="1"/>
      <c r="CO223" s="1"/>
      <c r="CP223" s="1"/>
      <c r="CQ223" s="1"/>
      <c r="CR223" s="1"/>
      <c r="CS223" s="1"/>
      <c r="CT223" s="1"/>
      <c r="CU223" s="1"/>
      <c r="CV223" s="1"/>
      <c r="CW223" s="1"/>
      <c r="CX223" s="1"/>
      <c r="CY223" s="1"/>
      <c r="CZ223" s="1"/>
      <c r="DA223" s="1"/>
      <c r="DB223" s="1"/>
      <c r="DC223" s="1"/>
      <c r="DD223" s="1"/>
    </row>
    <row r="224" spans="1:108" customFormat="1" ht="48" hidden="1" customHeight="1" x14ac:dyDescent="0.25">
      <c r="A224" s="25">
        <v>216</v>
      </c>
      <c r="B224" s="14">
        <v>466</v>
      </c>
      <c r="C224" s="13" t="s">
        <v>254</v>
      </c>
      <c r="D224" s="9" t="s">
        <v>7</v>
      </c>
      <c r="E224" s="13" t="s">
        <v>665</v>
      </c>
      <c r="F224" s="9" t="s">
        <v>9</v>
      </c>
      <c r="G224" s="13" t="s">
        <v>665</v>
      </c>
      <c r="H224" s="46" t="s">
        <v>836</v>
      </c>
      <c r="I224" s="19" t="s">
        <v>435</v>
      </c>
      <c r="J224" s="20" t="s">
        <v>249</v>
      </c>
      <c r="K224" s="19"/>
      <c r="L224" s="19"/>
      <c r="M224" s="19"/>
      <c r="N224" s="19"/>
      <c r="O224" s="95" t="s">
        <v>11</v>
      </c>
      <c r="P224" s="76"/>
      <c r="Q224" s="19"/>
      <c r="R224" s="19"/>
      <c r="S224" s="19"/>
      <c r="T224" s="19">
        <f t="shared" si="180"/>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8"/>
      <c r="CD224" s="47"/>
      <c r="CE224" s="28"/>
      <c r="CF224" s="47"/>
      <c r="CG224" s="28"/>
      <c r="CH224" s="47"/>
      <c r="CI224" s="28"/>
      <c r="CJ224" s="28"/>
      <c r="CK224" s="1"/>
      <c r="CL224" s="1"/>
      <c r="CM224" s="1"/>
      <c r="CN224" s="1"/>
      <c r="CO224" s="1"/>
      <c r="CP224" s="1"/>
      <c r="CQ224" s="1"/>
      <c r="CR224" s="1"/>
      <c r="CS224" s="1"/>
      <c r="CT224" s="1"/>
      <c r="CU224" s="1"/>
      <c r="CV224" s="1"/>
      <c r="CW224" s="1"/>
      <c r="CX224" s="1"/>
      <c r="CY224" s="1"/>
      <c r="CZ224" s="1"/>
      <c r="DA224" s="1"/>
      <c r="DB224" s="1"/>
      <c r="DC224" s="1"/>
      <c r="DD224" s="1"/>
    </row>
    <row r="225" spans="1:108" customFormat="1" ht="48" hidden="1" customHeight="1" x14ac:dyDescent="0.25">
      <c r="A225" s="25">
        <v>217</v>
      </c>
      <c r="B225" s="14">
        <v>466</v>
      </c>
      <c r="C225" s="13" t="s">
        <v>254</v>
      </c>
      <c r="D225" s="9" t="s">
        <v>7</v>
      </c>
      <c r="E225" s="13" t="s">
        <v>665</v>
      </c>
      <c r="F225" s="9" t="s">
        <v>9</v>
      </c>
      <c r="G225" s="13" t="s">
        <v>665</v>
      </c>
      <c r="H225" s="46" t="s">
        <v>837</v>
      </c>
      <c r="I225" s="19" t="s">
        <v>435</v>
      </c>
      <c r="J225" s="20" t="s">
        <v>249</v>
      </c>
      <c r="K225" s="19"/>
      <c r="L225" s="19"/>
      <c r="M225" s="19"/>
      <c r="N225" s="19"/>
      <c r="O225" s="28"/>
      <c r="P225" s="76"/>
      <c r="Q225" s="19"/>
      <c r="R225" s="19" t="s">
        <v>11</v>
      </c>
      <c r="S225" s="19"/>
      <c r="T225" s="19">
        <f t="shared" si="180"/>
        <v>1</v>
      </c>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28"/>
      <c r="CD225" s="47"/>
      <c r="CE225" s="28"/>
      <c r="CF225" s="47"/>
      <c r="CG225" s="28"/>
      <c r="CH225" s="47"/>
      <c r="CI225" s="28"/>
      <c r="CJ225" s="28"/>
      <c r="CK225" s="1"/>
      <c r="CL225" s="1"/>
      <c r="CM225" s="1"/>
      <c r="CN225" s="1"/>
      <c r="CO225" s="1"/>
      <c r="CP225" s="1"/>
      <c r="CQ225" s="1"/>
      <c r="CR225" s="1"/>
      <c r="CS225" s="1"/>
      <c r="CT225" s="1"/>
      <c r="CU225" s="1"/>
      <c r="CV225" s="1"/>
      <c r="CW225" s="1"/>
      <c r="CX225" s="1"/>
      <c r="CY225" s="1"/>
      <c r="CZ225" s="1"/>
      <c r="DA225" s="1"/>
      <c r="DB225" s="1"/>
      <c r="DC225" s="1"/>
      <c r="DD225" s="1"/>
    </row>
    <row r="226" spans="1:108" customFormat="1" ht="48" hidden="1" customHeight="1" x14ac:dyDescent="0.25">
      <c r="A226" s="25">
        <v>218</v>
      </c>
      <c r="B226" s="14">
        <v>466</v>
      </c>
      <c r="C226" s="13" t="s">
        <v>254</v>
      </c>
      <c r="D226" s="9" t="s">
        <v>7</v>
      </c>
      <c r="E226" s="13" t="s">
        <v>665</v>
      </c>
      <c r="F226" s="9" t="s">
        <v>9</v>
      </c>
      <c r="G226" s="13" t="s">
        <v>665</v>
      </c>
      <c r="H226" s="46" t="s">
        <v>838</v>
      </c>
      <c r="I226" s="19" t="s">
        <v>435</v>
      </c>
      <c r="J226" s="20" t="s">
        <v>249</v>
      </c>
      <c r="K226" s="19"/>
      <c r="L226" s="19"/>
      <c r="M226" s="19"/>
      <c r="N226" s="19"/>
      <c r="O226" s="28"/>
      <c r="P226" s="76"/>
      <c r="Q226" s="19"/>
      <c r="R226" s="19"/>
      <c r="S226" s="19" t="s">
        <v>11</v>
      </c>
      <c r="T226" s="19">
        <f t="shared" si="180"/>
        <v>1</v>
      </c>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8"/>
      <c r="CD226" s="47"/>
      <c r="CE226" s="28"/>
      <c r="CF226" s="47"/>
      <c r="CG226" s="28"/>
      <c r="CH226" s="47"/>
      <c r="CI226" s="28"/>
      <c r="CJ226" s="28"/>
      <c r="CK226" s="1"/>
      <c r="CL226" s="1"/>
      <c r="CM226" s="1"/>
      <c r="CN226" s="1"/>
      <c r="CO226" s="1"/>
      <c r="CP226" s="1"/>
      <c r="CQ226" s="1"/>
      <c r="CR226" s="1"/>
      <c r="CS226" s="1"/>
      <c r="CT226" s="1"/>
      <c r="CU226" s="1"/>
      <c r="CV226" s="1"/>
      <c r="CW226" s="1"/>
      <c r="CX226" s="1"/>
      <c r="CY226" s="1"/>
      <c r="CZ226" s="1"/>
      <c r="DA226" s="1"/>
      <c r="DB226" s="1"/>
      <c r="DC226" s="1"/>
      <c r="DD226" s="1"/>
    </row>
    <row r="227" spans="1:108" ht="48" hidden="1" customHeight="1" x14ac:dyDescent="0.25">
      <c r="A227" s="95">
        <v>219</v>
      </c>
      <c r="B227" s="105">
        <v>469</v>
      </c>
      <c r="C227" s="124" t="s">
        <v>255</v>
      </c>
      <c r="D227" s="125"/>
      <c r="E227" s="125"/>
      <c r="F227" s="106" t="s">
        <v>421</v>
      </c>
      <c r="G227" s="106" t="s">
        <v>421</v>
      </c>
      <c r="H227" s="106" t="s">
        <v>421</v>
      </c>
      <c r="I227" s="106" t="s">
        <v>421</v>
      </c>
      <c r="J227" s="106" t="s">
        <v>421</v>
      </c>
      <c r="K227" s="106" t="s">
        <v>421</v>
      </c>
      <c r="L227" s="7" t="s">
        <v>421</v>
      </c>
      <c r="M227" s="7" t="s">
        <v>421</v>
      </c>
      <c r="N227" s="7" t="s">
        <v>421</v>
      </c>
      <c r="O227" s="7" t="s">
        <v>421</v>
      </c>
      <c r="P227" s="7" t="s">
        <v>421</v>
      </c>
      <c r="Q227" s="7" t="s">
        <v>421</v>
      </c>
      <c r="R227" s="7" t="s">
        <v>421</v>
      </c>
      <c r="S227" s="7" t="s">
        <v>421</v>
      </c>
      <c r="T227" s="19">
        <f t="shared" si="180"/>
        <v>0</v>
      </c>
      <c r="U227" s="106" t="s">
        <v>421</v>
      </c>
      <c r="V227" s="106" t="s">
        <v>421</v>
      </c>
      <c r="W227" s="106" t="s">
        <v>421</v>
      </c>
      <c r="X227" s="106" t="s">
        <v>421</v>
      </c>
      <c r="Y227" s="7" t="s">
        <v>421</v>
      </c>
      <c r="Z227" s="7" t="s">
        <v>421</v>
      </c>
      <c r="AA227" s="7" t="s">
        <v>421</v>
      </c>
      <c r="AB227" s="7" t="s">
        <v>421</v>
      </c>
      <c r="AC227" s="7" t="s">
        <v>421</v>
      </c>
      <c r="AD227" s="7" t="s">
        <v>421</v>
      </c>
      <c r="AE227" s="7" t="s">
        <v>421</v>
      </c>
      <c r="AF227" s="7" t="s">
        <v>421</v>
      </c>
      <c r="AG227" s="7" t="s">
        <v>421</v>
      </c>
      <c r="AH227" s="7" t="s">
        <v>421</v>
      </c>
      <c r="AI227" s="7" t="s">
        <v>421</v>
      </c>
      <c r="AJ227" s="7" t="s">
        <v>421</v>
      </c>
      <c r="AK227" s="7" t="s">
        <v>421</v>
      </c>
      <c r="AL227" s="7" t="s">
        <v>421</v>
      </c>
      <c r="AM227" s="7" t="s">
        <v>421</v>
      </c>
      <c r="AN227" s="7" t="s">
        <v>421</v>
      </c>
      <c r="AO227" s="7" t="s">
        <v>421</v>
      </c>
      <c r="AP227" s="7" t="s">
        <v>421</v>
      </c>
      <c r="AQ227" s="7" t="s">
        <v>421</v>
      </c>
      <c r="AR227" s="7" t="s">
        <v>421</v>
      </c>
      <c r="AS227" s="7" t="s">
        <v>421</v>
      </c>
      <c r="AT227" s="7" t="s">
        <v>421</v>
      </c>
      <c r="AU227" s="7" t="s">
        <v>421</v>
      </c>
      <c r="AV227" s="7" t="s">
        <v>421</v>
      </c>
      <c r="AW227" s="7" t="s">
        <v>421</v>
      </c>
      <c r="AX227" s="7" t="s">
        <v>421</v>
      </c>
      <c r="AY227" s="7" t="s">
        <v>421</v>
      </c>
      <c r="AZ227" s="7" t="s">
        <v>421</v>
      </c>
      <c r="BA227" s="7" t="s">
        <v>421</v>
      </c>
      <c r="BB227" s="7" t="s">
        <v>421</v>
      </c>
      <c r="BC227" s="7" t="s">
        <v>421</v>
      </c>
      <c r="BD227" s="7" t="s">
        <v>421</v>
      </c>
      <c r="BE227" s="7" t="s">
        <v>421</v>
      </c>
      <c r="BF227" s="7" t="s">
        <v>421</v>
      </c>
      <c r="BG227" s="7" t="s">
        <v>421</v>
      </c>
      <c r="BH227" s="7" t="s">
        <v>421</v>
      </c>
      <c r="BI227" s="7" t="s">
        <v>421</v>
      </c>
      <c r="BJ227" s="7" t="s">
        <v>421</v>
      </c>
      <c r="BK227" s="7" t="s">
        <v>421</v>
      </c>
      <c r="BL227" s="7" t="s">
        <v>421</v>
      </c>
      <c r="BM227" s="7" t="s">
        <v>421</v>
      </c>
      <c r="BN227" s="7" t="s">
        <v>421</v>
      </c>
      <c r="BO227" s="7" t="s">
        <v>421</v>
      </c>
      <c r="BP227" s="7" t="s">
        <v>421</v>
      </c>
      <c r="BQ227" s="7" t="s">
        <v>421</v>
      </c>
      <c r="BR227" s="7" t="s">
        <v>421</v>
      </c>
      <c r="BS227" s="7" t="s">
        <v>421</v>
      </c>
      <c r="BT227" s="7" t="s">
        <v>421</v>
      </c>
      <c r="BU227" s="7" t="s">
        <v>421</v>
      </c>
      <c r="BV227" s="7" t="s">
        <v>421</v>
      </c>
      <c r="BW227" s="7" t="s">
        <v>421</v>
      </c>
      <c r="BX227" s="7" t="s">
        <v>421</v>
      </c>
      <c r="BY227" s="7" t="s">
        <v>421</v>
      </c>
      <c r="BZ227" s="7" t="s">
        <v>421</v>
      </c>
      <c r="CA227" s="7" t="s">
        <v>421</v>
      </c>
      <c r="CB227" s="7" t="s">
        <v>421</v>
      </c>
      <c r="CC227" s="7" t="s">
        <v>421</v>
      </c>
      <c r="CD227" s="7" t="s">
        <v>421</v>
      </c>
      <c r="CE227" s="7" t="s">
        <v>421</v>
      </c>
      <c r="CF227" s="7" t="s">
        <v>421</v>
      </c>
      <c r="CG227" s="7" t="s">
        <v>421</v>
      </c>
      <c r="CH227" s="7" t="s">
        <v>421</v>
      </c>
      <c r="CI227" s="7" t="s">
        <v>421</v>
      </c>
      <c r="CJ227" s="7" t="s">
        <v>421</v>
      </c>
      <c r="CK227" s="99"/>
      <c r="CL227" s="99"/>
      <c r="CM227" s="99"/>
      <c r="CN227" s="99"/>
      <c r="CO227" s="99"/>
      <c r="CP227" s="99"/>
      <c r="CQ227" s="99"/>
      <c r="CR227" s="99"/>
      <c r="CS227" s="99"/>
      <c r="CT227" s="99"/>
      <c r="CU227" s="99"/>
      <c r="CV227" s="99"/>
      <c r="CW227" s="99"/>
      <c r="CX227" s="99"/>
      <c r="CY227" s="99"/>
      <c r="CZ227" s="99"/>
      <c r="DA227" s="99"/>
      <c r="DB227" s="99"/>
      <c r="DC227" s="99"/>
      <c r="DD227" s="99"/>
    </row>
    <row r="228" spans="1:108" customFormat="1" ht="73.5" hidden="1" customHeight="1" x14ac:dyDescent="0.25">
      <c r="A228" s="25">
        <v>220</v>
      </c>
      <c r="B228" s="14">
        <v>470</v>
      </c>
      <c r="C228" s="94" t="s">
        <v>256</v>
      </c>
      <c r="D228" s="9" t="s">
        <v>7</v>
      </c>
      <c r="E228" s="13" t="s">
        <v>257</v>
      </c>
      <c r="F228" s="9" t="s">
        <v>16</v>
      </c>
      <c r="G228" s="13" t="s">
        <v>667</v>
      </c>
      <c r="H228" s="46" t="s">
        <v>668</v>
      </c>
      <c r="I228" s="19" t="s">
        <v>435</v>
      </c>
      <c r="J228" s="20" t="s">
        <v>249</v>
      </c>
      <c r="K228" s="19"/>
      <c r="L228" s="19"/>
      <c r="M228" s="19"/>
      <c r="N228" s="19"/>
      <c r="O228" s="19" t="s">
        <v>11</v>
      </c>
      <c r="P228" s="19"/>
      <c r="Q228" s="19"/>
      <c r="R228" s="19"/>
      <c r="S228" s="19"/>
      <c r="T228" s="19">
        <f t="shared" si="18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8">
        <f t="shared" ref="CC228:CC231" si="197">COUNTIF($BD228:$CB228,2)</f>
        <v>0</v>
      </c>
      <c r="CD228" s="47" t="e">
        <f t="shared" ref="CD228:CD231" si="198">CC228/COUNTA($BD228:$CB228)</f>
        <v>#DIV/0!</v>
      </c>
      <c r="CE228" s="28">
        <f t="shared" ref="CE228:CE231" si="199">COUNTIF($BD228:$CB228,1)</f>
        <v>0</v>
      </c>
      <c r="CF228" s="47" t="e">
        <f t="shared" ref="CF228:CF231" si="200">CE228/COUNTA($BD228:$CB228)</f>
        <v>#DIV/0!</v>
      </c>
      <c r="CG228" s="28">
        <f t="shared" ref="CG228:CG231" si="201">COUNTIF($BD228:$CB228,0)</f>
        <v>0</v>
      </c>
      <c r="CH228" s="47" t="e">
        <f t="shared" ref="CH228:CH231" si="202">CG228/COUNTA($BD228:$CB228)</f>
        <v>#DIV/0!</v>
      </c>
      <c r="CI228" s="28" t="e">
        <f t="shared" ref="CI228:CI231" si="203">(((CC228*2)+(CE228*1)+(CG228*0)))/COUNTA($BD228:$CB228)</f>
        <v>#DIV/0!</v>
      </c>
      <c r="CJ228" s="28" t="e">
        <f t="shared" ref="CJ228:CJ231" si="204">IF(CI228&gt;=1.6,"Đạt mục tiêu",IF(CI228&gt;=1,"Cần cố gắng","Chưa đạt"))</f>
        <v>#DIV/0!</v>
      </c>
      <c r="CK228" s="1"/>
      <c r="CL228" s="1"/>
      <c r="CM228" s="1"/>
      <c r="CN228" s="1"/>
      <c r="CO228" s="1"/>
      <c r="CP228" s="1"/>
      <c r="CQ228" s="1"/>
      <c r="CR228" s="1"/>
      <c r="CS228" s="1"/>
      <c r="CT228" s="1"/>
      <c r="CU228" s="1"/>
      <c r="CV228" s="1"/>
      <c r="CW228" s="1"/>
      <c r="CX228" s="1"/>
      <c r="CY228" s="1"/>
      <c r="CZ228" s="1"/>
      <c r="DA228" s="1"/>
      <c r="DB228" s="1"/>
      <c r="DC228" s="1"/>
      <c r="DD228" s="1"/>
    </row>
    <row r="229" spans="1:108" customFormat="1" ht="15.75" hidden="1" customHeight="1" x14ac:dyDescent="0.25">
      <c r="A229" s="25">
        <v>221</v>
      </c>
      <c r="B229" s="14">
        <v>472</v>
      </c>
      <c r="C229" s="13" t="s">
        <v>258</v>
      </c>
      <c r="D229" s="9" t="s">
        <v>7</v>
      </c>
      <c r="E229" s="13" t="s">
        <v>259</v>
      </c>
      <c r="F229" s="9" t="s">
        <v>16</v>
      </c>
      <c r="G229" s="13" t="s">
        <v>259</v>
      </c>
      <c r="H229" s="46" t="s">
        <v>669</v>
      </c>
      <c r="I229" s="19" t="s">
        <v>435</v>
      </c>
      <c r="J229" s="20" t="s">
        <v>249</v>
      </c>
      <c r="K229" s="19"/>
      <c r="L229" s="19"/>
      <c r="M229" s="19"/>
      <c r="N229" s="19"/>
      <c r="O229" s="19" t="s">
        <v>11</v>
      </c>
      <c r="P229" s="19"/>
      <c r="Q229" s="19"/>
      <c r="R229" s="19"/>
      <c r="S229" s="19"/>
      <c r="T229" s="19">
        <f t="shared" si="180"/>
        <v>1</v>
      </c>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28">
        <f t="shared" si="197"/>
        <v>0</v>
      </c>
      <c r="CD229" s="47" t="e">
        <f t="shared" si="198"/>
        <v>#DIV/0!</v>
      </c>
      <c r="CE229" s="28">
        <f t="shared" si="199"/>
        <v>0</v>
      </c>
      <c r="CF229" s="47" t="e">
        <f t="shared" si="200"/>
        <v>#DIV/0!</v>
      </c>
      <c r="CG229" s="28">
        <f t="shared" si="201"/>
        <v>0</v>
      </c>
      <c r="CH229" s="47" t="e">
        <f t="shared" si="202"/>
        <v>#DIV/0!</v>
      </c>
      <c r="CI229" s="28" t="e">
        <f t="shared" si="203"/>
        <v>#DIV/0!</v>
      </c>
      <c r="CJ229" s="28" t="e">
        <f t="shared" si="204"/>
        <v>#DIV/0!</v>
      </c>
      <c r="CK229" s="1"/>
      <c r="CL229" s="1"/>
      <c r="CM229" s="1"/>
      <c r="CN229" s="1"/>
      <c r="CO229" s="1"/>
      <c r="CP229" s="1"/>
      <c r="CQ229" s="1"/>
      <c r="CR229" s="1"/>
      <c r="CS229" s="1"/>
      <c r="CT229" s="1"/>
      <c r="CU229" s="1"/>
      <c r="CV229" s="1"/>
      <c r="CW229" s="1"/>
      <c r="CX229" s="1"/>
      <c r="CY229" s="1"/>
      <c r="CZ229" s="1"/>
      <c r="DA229" s="1"/>
      <c r="DB229" s="1"/>
      <c r="DC229" s="1"/>
      <c r="DD229" s="1"/>
    </row>
    <row r="230" spans="1:108" customFormat="1" ht="15.75" hidden="1" customHeight="1" x14ac:dyDescent="0.25">
      <c r="A230" s="25">
        <v>222</v>
      </c>
      <c r="B230" s="14">
        <v>480</v>
      </c>
      <c r="C230" s="13" t="s">
        <v>260</v>
      </c>
      <c r="D230" s="9" t="s">
        <v>7</v>
      </c>
      <c r="E230" s="13" t="s">
        <v>261</v>
      </c>
      <c r="F230" s="9" t="s">
        <v>16</v>
      </c>
      <c r="G230" s="13" t="s">
        <v>261</v>
      </c>
      <c r="H230" s="19" t="s">
        <v>670</v>
      </c>
      <c r="I230" s="19" t="s">
        <v>435</v>
      </c>
      <c r="J230" s="20" t="s">
        <v>249</v>
      </c>
      <c r="K230" s="19"/>
      <c r="L230" s="19"/>
      <c r="M230" s="19"/>
      <c r="N230" s="19"/>
      <c r="O230" s="19"/>
      <c r="P230" s="19"/>
      <c r="Q230" s="19"/>
      <c r="R230" s="19"/>
      <c r="S230" s="28" t="s">
        <v>11</v>
      </c>
      <c r="T230" s="19">
        <f t="shared" si="18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t="s">
        <v>475</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8">
        <f t="shared" si="197"/>
        <v>0</v>
      </c>
      <c r="CD230" s="47" t="e">
        <f t="shared" si="198"/>
        <v>#DIV/0!</v>
      </c>
      <c r="CE230" s="28">
        <f t="shared" si="199"/>
        <v>0</v>
      </c>
      <c r="CF230" s="47" t="e">
        <f t="shared" si="200"/>
        <v>#DIV/0!</v>
      </c>
      <c r="CG230" s="28">
        <f t="shared" si="201"/>
        <v>0</v>
      </c>
      <c r="CH230" s="47" t="e">
        <f t="shared" si="202"/>
        <v>#DIV/0!</v>
      </c>
      <c r="CI230" s="28" t="e">
        <f t="shared" si="203"/>
        <v>#DIV/0!</v>
      </c>
      <c r="CJ230" s="28" t="e">
        <f t="shared" si="204"/>
        <v>#DIV/0!</v>
      </c>
      <c r="CK230" s="1"/>
      <c r="CL230" s="1"/>
      <c r="CM230" s="1"/>
      <c r="CN230" s="1"/>
      <c r="CO230" s="1"/>
      <c r="CP230" s="1"/>
      <c r="CQ230" s="1"/>
      <c r="CR230" s="1"/>
      <c r="CS230" s="1"/>
      <c r="CT230" s="1"/>
      <c r="CU230" s="1"/>
      <c r="CV230" s="1"/>
      <c r="CW230" s="1"/>
      <c r="CX230" s="1"/>
      <c r="CY230" s="1"/>
      <c r="CZ230" s="1"/>
      <c r="DA230" s="1"/>
      <c r="DB230" s="1"/>
      <c r="DC230" s="1"/>
      <c r="DD230" s="1"/>
    </row>
    <row r="231" spans="1:108" customFormat="1" ht="15.75" hidden="1" customHeight="1" x14ac:dyDescent="0.25">
      <c r="A231" s="25">
        <v>223</v>
      </c>
      <c r="B231" s="14">
        <v>483</v>
      </c>
      <c r="C231" s="13" t="s">
        <v>262</v>
      </c>
      <c r="D231" s="9" t="s">
        <v>25</v>
      </c>
      <c r="E231" s="13" t="s">
        <v>263</v>
      </c>
      <c r="F231" s="9" t="s">
        <v>16</v>
      </c>
      <c r="G231" s="13" t="s">
        <v>671</v>
      </c>
      <c r="H231" s="46" t="s">
        <v>672</v>
      </c>
      <c r="I231" s="19" t="s">
        <v>435</v>
      </c>
      <c r="J231" s="20" t="s">
        <v>249</v>
      </c>
      <c r="K231" s="19"/>
      <c r="L231" s="19"/>
      <c r="M231" s="19"/>
      <c r="N231" s="28" t="s">
        <v>11</v>
      </c>
      <c r="O231" s="19"/>
      <c r="P231" s="19"/>
      <c r="Q231" s="19"/>
      <c r="R231" s="19"/>
      <c r="S231" s="25"/>
      <c r="T231" s="19">
        <f t="shared" si="180"/>
        <v>1</v>
      </c>
      <c r="U231" s="19"/>
      <c r="V231" s="19"/>
      <c r="W231" s="19"/>
      <c r="X231" s="19"/>
      <c r="Y231" s="19"/>
      <c r="Z231" s="19"/>
      <c r="AA231" s="19"/>
      <c r="AB231" s="19"/>
      <c r="AC231" s="19"/>
      <c r="AD231" s="19"/>
      <c r="AE231" s="19"/>
      <c r="AF231" s="19"/>
      <c r="AG231" s="19"/>
      <c r="AH231" s="19"/>
      <c r="AI231" s="19"/>
      <c r="AJ231" s="19" t="s">
        <v>475</v>
      </c>
      <c r="AK231" s="19"/>
      <c r="AL231" s="19"/>
      <c r="AM231" s="19"/>
      <c r="AN231" s="19"/>
      <c r="AO231" s="19"/>
      <c r="AP231" s="19"/>
      <c r="AQ231" s="19"/>
      <c r="AR231" s="19"/>
      <c r="AS231" s="19"/>
      <c r="AT231" s="19"/>
      <c r="AU231" s="19"/>
      <c r="AV231" s="19"/>
      <c r="AW231" s="19"/>
      <c r="AX231" s="19"/>
      <c r="AY231" s="19"/>
      <c r="AZ231" s="19"/>
      <c r="BA231" s="19"/>
      <c r="BB231" s="19"/>
      <c r="BC231" s="19"/>
      <c r="BD231" s="19">
        <v>2</v>
      </c>
      <c r="BE231" s="19">
        <v>2</v>
      </c>
      <c r="BF231" s="19">
        <v>2</v>
      </c>
      <c r="BG231" s="19">
        <v>2</v>
      </c>
      <c r="BH231" s="19">
        <v>2</v>
      </c>
      <c r="BI231" s="19">
        <v>2</v>
      </c>
      <c r="BJ231" s="19">
        <v>2</v>
      </c>
      <c r="BK231" s="19">
        <v>2</v>
      </c>
      <c r="BL231" s="19">
        <v>1</v>
      </c>
      <c r="BM231" s="19">
        <v>2</v>
      </c>
      <c r="BN231" s="19">
        <v>1</v>
      </c>
      <c r="BO231" s="19">
        <v>2</v>
      </c>
      <c r="BP231" s="19">
        <v>2</v>
      </c>
      <c r="BQ231" s="19">
        <v>2</v>
      </c>
      <c r="BR231" s="19">
        <v>2</v>
      </c>
      <c r="BS231" s="19">
        <v>2</v>
      </c>
      <c r="BT231" s="19">
        <v>2</v>
      </c>
      <c r="BU231" s="19">
        <v>2</v>
      </c>
      <c r="BV231" s="19">
        <v>2</v>
      </c>
      <c r="BW231" s="19">
        <v>2</v>
      </c>
      <c r="BX231" s="19">
        <v>2</v>
      </c>
      <c r="BY231" s="19">
        <v>1</v>
      </c>
      <c r="BZ231" s="19">
        <v>1</v>
      </c>
      <c r="CA231" s="19">
        <v>2</v>
      </c>
      <c r="CB231" s="19">
        <v>1</v>
      </c>
      <c r="CC231" s="28">
        <f t="shared" si="197"/>
        <v>20</v>
      </c>
      <c r="CD231" s="47">
        <f t="shared" si="198"/>
        <v>0.8</v>
      </c>
      <c r="CE231" s="28">
        <f t="shared" si="199"/>
        <v>5</v>
      </c>
      <c r="CF231" s="47">
        <f t="shared" si="200"/>
        <v>0.2</v>
      </c>
      <c r="CG231" s="28">
        <f t="shared" si="201"/>
        <v>0</v>
      </c>
      <c r="CH231" s="47">
        <f t="shared" si="202"/>
        <v>0</v>
      </c>
      <c r="CI231" s="28">
        <f t="shared" si="203"/>
        <v>1.8</v>
      </c>
      <c r="CJ231" s="28" t="str">
        <f t="shared" si="204"/>
        <v>Đạt mục tiêu</v>
      </c>
      <c r="CK231" s="1"/>
      <c r="CL231" s="1"/>
      <c r="CM231" s="1"/>
      <c r="CN231" s="1"/>
      <c r="CO231" s="1"/>
      <c r="CP231" s="1"/>
      <c r="CQ231" s="1"/>
      <c r="CR231" s="1"/>
      <c r="CS231" s="1"/>
      <c r="CT231" s="1"/>
      <c r="CU231" s="1"/>
      <c r="CV231" s="1"/>
      <c r="CW231" s="1"/>
      <c r="CX231" s="1"/>
      <c r="CY231" s="1"/>
      <c r="CZ231" s="1"/>
      <c r="DA231" s="1"/>
      <c r="DB231" s="1"/>
      <c r="DC231" s="1"/>
      <c r="DD231" s="1"/>
    </row>
    <row r="232" spans="1:108" customFormat="1" ht="15.75" hidden="1" customHeight="1" x14ac:dyDescent="0.25">
      <c r="A232" s="25">
        <v>224</v>
      </c>
      <c r="B232" s="14">
        <v>484</v>
      </c>
      <c r="C232" s="13" t="s">
        <v>262</v>
      </c>
      <c r="D232" s="9" t="s">
        <v>25</v>
      </c>
      <c r="E232" s="13" t="s">
        <v>263</v>
      </c>
      <c r="F232" s="9" t="s">
        <v>16</v>
      </c>
      <c r="G232" s="13" t="s">
        <v>263</v>
      </c>
      <c r="H232" s="46" t="s">
        <v>673</v>
      </c>
      <c r="I232" s="19" t="s">
        <v>435</v>
      </c>
      <c r="J232" s="20" t="s">
        <v>249</v>
      </c>
      <c r="K232" s="19"/>
      <c r="L232" s="19"/>
      <c r="M232" s="19"/>
      <c r="N232" s="19"/>
      <c r="O232" s="19"/>
      <c r="P232" s="19"/>
      <c r="Q232" s="19"/>
      <c r="R232" s="19"/>
      <c r="S232" s="25" t="s">
        <v>11</v>
      </c>
      <c r="T232" s="19">
        <f t="shared" si="180"/>
        <v>1</v>
      </c>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t="s">
        <v>436</v>
      </c>
      <c r="BB232" s="19" t="s">
        <v>436</v>
      </c>
      <c r="BC232" s="19" t="s">
        <v>436</v>
      </c>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28"/>
      <c r="CD232" s="47"/>
      <c r="CE232" s="28"/>
      <c r="CF232" s="47"/>
      <c r="CG232" s="28"/>
      <c r="CH232" s="47"/>
      <c r="CI232" s="28"/>
      <c r="CJ232" s="28"/>
      <c r="CK232" s="1"/>
      <c r="CL232" s="1"/>
      <c r="CM232" s="1"/>
      <c r="CN232" s="1"/>
      <c r="CO232" s="1"/>
      <c r="CP232" s="1"/>
      <c r="CQ232" s="1"/>
      <c r="CR232" s="1"/>
      <c r="CS232" s="1"/>
      <c r="CT232" s="1"/>
      <c r="CU232" s="1"/>
      <c r="CV232" s="1"/>
      <c r="CW232" s="1"/>
      <c r="CX232" s="1"/>
      <c r="CY232" s="1"/>
      <c r="CZ232" s="1"/>
      <c r="DA232" s="1"/>
      <c r="DB232" s="1"/>
      <c r="DC232" s="1"/>
      <c r="DD232" s="1"/>
    </row>
    <row r="233" spans="1:108" ht="33" hidden="1" customHeight="1" x14ac:dyDescent="0.25">
      <c r="A233" s="95">
        <v>225</v>
      </c>
      <c r="B233" s="105">
        <v>487</v>
      </c>
      <c r="C233" s="124" t="s">
        <v>264</v>
      </c>
      <c r="D233" s="125"/>
      <c r="E233" s="125"/>
      <c r="F233" s="106" t="s">
        <v>421</v>
      </c>
      <c r="G233" s="106" t="s">
        <v>421</v>
      </c>
      <c r="H233" s="106" t="s">
        <v>421</v>
      </c>
      <c r="I233" s="106" t="s">
        <v>421</v>
      </c>
      <c r="J233" s="106" t="s">
        <v>421</v>
      </c>
      <c r="K233" s="106" t="s">
        <v>421</v>
      </c>
      <c r="L233" s="7" t="s">
        <v>421</v>
      </c>
      <c r="M233" s="7" t="s">
        <v>421</v>
      </c>
      <c r="N233" s="7" t="s">
        <v>421</v>
      </c>
      <c r="O233" s="7" t="s">
        <v>421</v>
      </c>
      <c r="P233" s="7" t="s">
        <v>421</v>
      </c>
      <c r="Q233" s="7" t="s">
        <v>421</v>
      </c>
      <c r="R233" s="7" t="s">
        <v>421</v>
      </c>
      <c r="S233" s="7" t="s">
        <v>421</v>
      </c>
      <c r="T233" s="19">
        <f t="shared" si="180"/>
        <v>0</v>
      </c>
      <c r="U233" s="106" t="s">
        <v>421</v>
      </c>
      <c r="V233" s="106" t="s">
        <v>421</v>
      </c>
      <c r="W233" s="106" t="s">
        <v>421</v>
      </c>
      <c r="X233" s="106" t="s">
        <v>421</v>
      </c>
      <c r="Y233" s="7" t="s">
        <v>421</v>
      </c>
      <c r="Z233" s="7" t="s">
        <v>421</v>
      </c>
      <c r="AA233" s="7" t="s">
        <v>421</v>
      </c>
      <c r="AB233" s="7" t="s">
        <v>421</v>
      </c>
      <c r="AC233" s="7" t="s">
        <v>421</v>
      </c>
      <c r="AD233" s="7" t="s">
        <v>421</v>
      </c>
      <c r="AE233" s="7" t="s">
        <v>421</v>
      </c>
      <c r="AF233" s="7" t="s">
        <v>421</v>
      </c>
      <c r="AG233" s="7" t="s">
        <v>421</v>
      </c>
      <c r="AH233" s="7" t="s">
        <v>421</v>
      </c>
      <c r="AI233" s="7" t="s">
        <v>421</v>
      </c>
      <c r="AJ233" s="7" t="s">
        <v>421</v>
      </c>
      <c r="AK233" s="7" t="s">
        <v>421</v>
      </c>
      <c r="AL233" s="7" t="s">
        <v>421</v>
      </c>
      <c r="AM233" s="7" t="s">
        <v>421</v>
      </c>
      <c r="AN233" s="7" t="s">
        <v>421</v>
      </c>
      <c r="AO233" s="7" t="s">
        <v>421</v>
      </c>
      <c r="AP233" s="7" t="s">
        <v>421</v>
      </c>
      <c r="AQ233" s="7" t="s">
        <v>421</v>
      </c>
      <c r="AR233" s="7" t="s">
        <v>421</v>
      </c>
      <c r="AS233" s="7" t="s">
        <v>421</v>
      </c>
      <c r="AT233" s="7" t="s">
        <v>421</v>
      </c>
      <c r="AU233" s="7" t="s">
        <v>421</v>
      </c>
      <c r="AV233" s="7" t="s">
        <v>421</v>
      </c>
      <c r="AW233" s="7" t="s">
        <v>421</v>
      </c>
      <c r="AX233" s="7" t="s">
        <v>421</v>
      </c>
      <c r="AY233" s="7" t="s">
        <v>421</v>
      </c>
      <c r="AZ233" s="7" t="s">
        <v>421</v>
      </c>
      <c r="BA233" s="7" t="s">
        <v>421</v>
      </c>
      <c r="BB233" s="7" t="s">
        <v>421</v>
      </c>
      <c r="BC233" s="7" t="s">
        <v>421</v>
      </c>
      <c r="BD233" s="7" t="s">
        <v>421</v>
      </c>
      <c r="BE233" s="7" t="s">
        <v>421</v>
      </c>
      <c r="BF233" s="7" t="s">
        <v>421</v>
      </c>
      <c r="BG233" s="7" t="s">
        <v>421</v>
      </c>
      <c r="BH233" s="7" t="s">
        <v>421</v>
      </c>
      <c r="BI233" s="7" t="s">
        <v>421</v>
      </c>
      <c r="BJ233" s="7" t="s">
        <v>421</v>
      </c>
      <c r="BK233" s="7" t="s">
        <v>421</v>
      </c>
      <c r="BL233" s="7" t="s">
        <v>421</v>
      </c>
      <c r="BM233" s="7" t="s">
        <v>421</v>
      </c>
      <c r="BN233" s="7" t="s">
        <v>421</v>
      </c>
      <c r="BO233" s="7" t="s">
        <v>421</v>
      </c>
      <c r="BP233" s="7" t="s">
        <v>421</v>
      </c>
      <c r="BQ233" s="7" t="s">
        <v>421</v>
      </c>
      <c r="BR233" s="7" t="s">
        <v>421</v>
      </c>
      <c r="BS233" s="7" t="s">
        <v>421</v>
      </c>
      <c r="BT233" s="7" t="s">
        <v>421</v>
      </c>
      <c r="BU233" s="7" t="s">
        <v>421</v>
      </c>
      <c r="BV233" s="7" t="s">
        <v>421</v>
      </c>
      <c r="BW233" s="7" t="s">
        <v>421</v>
      </c>
      <c r="BX233" s="7" t="s">
        <v>421</v>
      </c>
      <c r="BY233" s="7" t="s">
        <v>421</v>
      </c>
      <c r="BZ233" s="7" t="s">
        <v>421</v>
      </c>
      <c r="CA233" s="7" t="s">
        <v>421</v>
      </c>
      <c r="CB233" s="7" t="s">
        <v>421</v>
      </c>
      <c r="CC233" s="7" t="s">
        <v>421</v>
      </c>
      <c r="CD233" s="7" t="s">
        <v>421</v>
      </c>
      <c r="CE233" s="7" t="s">
        <v>421</v>
      </c>
      <c r="CF233" s="7" t="s">
        <v>421</v>
      </c>
      <c r="CG233" s="7" t="s">
        <v>421</v>
      </c>
      <c r="CH233" s="7" t="s">
        <v>421</v>
      </c>
      <c r="CI233" s="7" t="s">
        <v>421</v>
      </c>
      <c r="CJ233" s="7" t="s">
        <v>421</v>
      </c>
      <c r="CK233" s="99"/>
      <c r="CL233" s="99"/>
      <c r="CM233" s="99"/>
      <c r="CN233" s="99"/>
      <c r="CO233" s="99"/>
      <c r="CP233" s="99"/>
      <c r="CQ233" s="99"/>
      <c r="CR233" s="99"/>
      <c r="CS233" s="99"/>
      <c r="CT233" s="99"/>
      <c r="CU233" s="99"/>
      <c r="CV233" s="99"/>
      <c r="CW233" s="99"/>
      <c r="CX233" s="99"/>
      <c r="CY233" s="99"/>
      <c r="CZ233" s="99"/>
      <c r="DA233" s="99"/>
      <c r="DB233" s="99"/>
      <c r="DC233" s="99"/>
      <c r="DD233" s="99"/>
    </row>
    <row r="234" spans="1:108" ht="26.25" hidden="1" customHeight="1" x14ac:dyDescent="0.25">
      <c r="A234" s="95">
        <v>226</v>
      </c>
      <c r="B234" s="105">
        <v>488</v>
      </c>
      <c r="C234" s="124" t="s">
        <v>265</v>
      </c>
      <c r="D234" s="125"/>
      <c r="E234" s="125"/>
      <c r="F234" s="106" t="s">
        <v>421</v>
      </c>
      <c r="G234" s="106" t="s">
        <v>421</v>
      </c>
      <c r="H234" s="106" t="s">
        <v>421</v>
      </c>
      <c r="I234" s="106" t="s">
        <v>421</v>
      </c>
      <c r="J234" s="106" t="s">
        <v>421</v>
      </c>
      <c r="K234" s="106" t="s">
        <v>421</v>
      </c>
      <c r="L234" s="7" t="s">
        <v>421</v>
      </c>
      <c r="M234" s="7" t="s">
        <v>421</v>
      </c>
      <c r="N234" s="7" t="s">
        <v>421</v>
      </c>
      <c r="O234" s="7" t="s">
        <v>421</v>
      </c>
      <c r="P234" s="7" t="s">
        <v>421</v>
      </c>
      <c r="Q234" s="7" t="s">
        <v>421</v>
      </c>
      <c r="R234" s="7" t="s">
        <v>421</v>
      </c>
      <c r="S234" s="7" t="s">
        <v>421</v>
      </c>
      <c r="T234" s="19">
        <f t="shared" si="180"/>
        <v>0</v>
      </c>
      <c r="U234" s="106" t="s">
        <v>421</v>
      </c>
      <c r="V234" s="106" t="s">
        <v>421</v>
      </c>
      <c r="W234" s="106" t="s">
        <v>421</v>
      </c>
      <c r="X234" s="106" t="s">
        <v>421</v>
      </c>
      <c r="Y234" s="7" t="s">
        <v>421</v>
      </c>
      <c r="Z234" s="7" t="s">
        <v>421</v>
      </c>
      <c r="AA234" s="7" t="s">
        <v>421</v>
      </c>
      <c r="AB234" s="7" t="s">
        <v>421</v>
      </c>
      <c r="AC234" s="7" t="s">
        <v>421</v>
      </c>
      <c r="AD234" s="7" t="s">
        <v>421</v>
      </c>
      <c r="AE234" s="7" t="s">
        <v>421</v>
      </c>
      <c r="AF234" s="7" t="s">
        <v>421</v>
      </c>
      <c r="AG234" s="7" t="s">
        <v>421</v>
      </c>
      <c r="AH234" s="7" t="s">
        <v>421</v>
      </c>
      <c r="AI234" s="7" t="s">
        <v>421</v>
      </c>
      <c r="AJ234" s="7" t="s">
        <v>421</v>
      </c>
      <c r="AK234" s="7" t="s">
        <v>421</v>
      </c>
      <c r="AL234" s="7" t="s">
        <v>421</v>
      </c>
      <c r="AM234" s="7" t="s">
        <v>421</v>
      </c>
      <c r="AN234" s="7" t="s">
        <v>421</v>
      </c>
      <c r="AO234" s="7" t="s">
        <v>421</v>
      </c>
      <c r="AP234" s="7" t="s">
        <v>421</v>
      </c>
      <c r="AQ234" s="7" t="s">
        <v>421</v>
      </c>
      <c r="AR234" s="7" t="s">
        <v>421</v>
      </c>
      <c r="AS234" s="7" t="s">
        <v>421</v>
      </c>
      <c r="AT234" s="7" t="s">
        <v>421</v>
      </c>
      <c r="AU234" s="7" t="s">
        <v>421</v>
      </c>
      <c r="AV234" s="7" t="s">
        <v>421</v>
      </c>
      <c r="AW234" s="7" t="s">
        <v>421</v>
      </c>
      <c r="AX234" s="7" t="s">
        <v>421</v>
      </c>
      <c r="AY234" s="7" t="s">
        <v>421</v>
      </c>
      <c r="AZ234" s="7" t="s">
        <v>421</v>
      </c>
      <c r="BA234" s="7" t="s">
        <v>421</v>
      </c>
      <c r="BB234" s="7" t="s">
        <v>421</v>
      </c>
      <c r="BC234" s="7" t="s">
        <v>421</v>
      </c>
      <c r="BD234" s="7" t="s">
        <v>421</v>
      </c>
      <c r="BE234" s="7" t="s">
        <v>421</v>
      </c>
      <c r="BF234" s="7" t="s">
        <v>421</v>
      </c>
      <c r="BG234" s="7" t="s">
        <v>421</v>
      </c>
      <c r="BH234" s="7" t="s">
        <v>421</v>
      </c>
      <c r="BI234" s="7" t="s">
        <v>421</v>
      </c>
      <c r="BJ234" s="7" t="s">
        <v>421</v>
      </c>
      <c r="BK234" s="7" t="s">
        <v>421</v>
      </c>
      <c r="BL234" s="7" t="s">
        <v>421</v>
      </c>
      <c r="BM234" s="7" t="s">
        <v>421</v>
      </c>
      <c r="BN234" s="7" t="s">
        <v>421</v>
      </c>
      <c r="BO234" s="7" t="s">
        <v>421</v>
      </c>
      <c r="BP234" s="7" t="s">
        <v>421</v>
      </c>
      <c r="BQ234" s="7" t="s">
        <v>421</v>
      </c>
      <c r="BR234" s="7" t="s">
        <v>421</v>
      </c>
      <c r="BS234" s="7" t="s">
        <v>421</v>
      </c>
      <c r="BT234" s="7" t="s">
        <v>421</v>
      </c>
      <c r="BU234" s="7" t="s">
        <v>421</v>
      </c>
      <c r="BV234" s="7" t="s">
        <v>421</v>
      </c>
      <c r="BW234" s="7" t="s">
        <v>421</v>
      </c>
      <c r="BX234" s="7" t="s">
        <v>421</v>
      </c>
      <c r="BY234" s="7" t="s">
        <v>421</v>
      </c>
      <c r="BZ234" s="7" t="s">
        <v>421</v>
      </c>
      <c r="CA234" s="7" t="s">
        <v>421</v>
      </c>
      <c r="CB234" s="7" t="s">
        <v>421</v>
      </c>
      <c r="CC234" s="7" t="s">
        <v>421</v>
      </c>
      <c r="CD234" s="7" t="s">
        <v>421</v>
      </c>
      <c r="CE234" s="7" t="s">
        <v>421</v>
      </c>
      <c r="CF234" s="7" t="s">
        <v>421</v>
      </c>
      <c r="CG234" s="7" t="s">
        <v>421</v>
      </c>
      <c r="CH234" s="7" t="s">
        <v>421</v>
      </c>
      <c r="CI234" s="7" t="s">
        <v>421</v>
      </c>
      <c r="CJ234" s="7" t="s">
        <v>421</v>
      </c>
      <c r="CK234" s="99"/>
      <c r="CL234" s="99"/>
      <c r="CM234" s="99"/>
      <c r="CN234" s="99"/>
      <c r="CO234" s="99"/>
      <c r="CP234" s="99"/>
      <c r="CQ234" s="99"/>
      <c r="CR234" s="99"/>
      <c r="CS234" s="99"/>
      <c r="CT234" s="99"/>
      <c r="CU234" s="99"/>
      <c r="CV234" s="99"/>
      <c r="CW234" s="99"/>
      <c r="CX234" s="99"/>
      <c r="CY234" s="99"/>
      <c r="CZ234" s="99"/>
      <c r="DA234" s="99"/>
      <c r="DB234" s="99"/>
      <c r="DC234" s="99"/>
      <c r="DD234" s="99"/>
    </row>
    <row r="235" spans="1:108" ht="95.25" hidden="1" customHeight="1" x14ac:dyDescent="0.25">
      <c r="A235" s="95">
        <v>227</v>
      </c>
      <c r="B235" s="95">
        <v>489</v>
      </c>
      <c r="C235" s="98" t="s">
        <v>266</v>
      </c>
      <c r="D235" s="111" t="s">
        <v>7</v>
      </c>
      <c r="E235" s="112" t="s">
        <v>674</v>
      </c>
      <c r="F235" s="109" t="s">
        <v>16</v>
      </c>
      <c r="G235" s="112" t="s">
        <v>674</v>
      </c>
      <c r="H235" s="112" t="s">
        <v>675</v>
      </c>
      <c r="I235" s="95" t="s">
        <v>435</v>
      </c>
      <c r="J235" s="137" t="s">
        <v>249</v>
      </c>
      <c r="K235" s="95" t="s">
        <v>11</v>
      </c>
      <c r="L235" s="19"/>
      <c r="M235" s="19"/>
      <c r="N235" s="19"/>
      <c r="O235" s="19"/>
      <c r="P235" s="19"/>
      <c r="Q235" s="19"/>
      <c r="R235" s="19"/>
      <c r="S235" s="19"/>
      <c r="T235" s="19">
        <f t="shared" si="180"/>
        <v>1</v>
      </c>
      <c r="U235" s="95"/>
      <c r="V235" s="95"/>
      <c r="W235" s="95"/>
      <c r="X235" s="95" t="s">
        <v>524</v>
      </c>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2</v>
      </c>
      <c r="BF235" s="19">
        <v>2</v>
      </c>
      <c r="BG235" s="19">
        <v>0</v>
      </c>
      <c r="BH235" s="19">
        <v>2</v>
      </c>
      <c r="BI235" s="19">
        <v>2</v>
      </c>
      <c r="BJ235" s="19">
        <v>2</v>
      </c>
      <c r="BK235" s="19">
        <v>2</v>
      </c>
      <c r="BL235" s="19">
        <v>2</v>
      </c>
      <c r="BM235" s="19">
        <v>2</v>
      </c>
      <c r="BN235" s="19">
        <v>2</v>
      </c>
      <c r="BO235" s="19">
        <v>2</v>
      </c>
      <c r="BP235" s="19">
        <v>2</v>
      </c>
      <c r="BQ235" s="19">
        <v>2</v>
      </c>
      <c r="BR235" s="19">
        <v>2</v>
      </c>
      <c r="BS235" s="19">
        <v>2</v>
      </c>
      <c r="BT235" s="19">
        <v>2</v>
      </c>
      <c r="BU235" s="19">
        <v>0</v>
      </c>
      <c r="BV235" s="19">
        <v>2</v>
      </c>
      <c r="BW235" s="19">
        <v>2</v>
      </c>
      <c r="BX235" s="19">
        <v>1</v>
      </c>
      <c r="BY235" s="19">
        <v>2</v>
      </c>
      <c r="BZ235" s="19">
        <v>2</v>
      </c>
      <c r="CA235" s="19">
        <v>1</v>
      </c>
      <c r="CB235" s="19">
        <v>2</v>
      </c>
      <c r="CC235" s="28">
        <f t="shared" ref="CC235:CC238" si="205">COUNTIF($BD235:$CB235,2)</f>
        <v>21</v>
      </c>
      <c r="CD235" s="47">
        <f t="shared" ref="CD235:CD238" si="206">CC235/COUNTA($BD235:$CB235)</f>
        <v>0.84</v>
      </c>
      <c r="CE235" s="28">
        <f t="shared" ref="CE235:CE238" si="207">COUNTIF($BD235:$CB235,1)</f>
        <v>2</v>
      </c>
      <c r="CF235" s="47">
        <f t="shared" ref="CF235:CF238" si="208">CE235/COUNTA($BD235:$CB235)</f>
        <v>0.08</v>
      </c>
      <c r="CG235" s="28">
        <f t="shared" ref="CG235:CG238" si="209">COUNTIF($BD235:$CB235,0)</f>
        <v>2</v>
      </c>
      <c r="CH235" s="47">
        <f t="shared" ref="CH235:CH238" si="210">CG235/COUNTA($BD235:$CB235)</f>
        <v>0.08</v>
      </c>
      <c r="CI235" s="28">
        <f t="shared" ref="CI235:CI238" si="211">(((CC235*2)+(CE235*1)+(CG235*0)))/COUNTA($BD235:$CB235)</f>
        <v>1.76</v>
      </c>
      <c r="CJ235" s="28" t="str">
        <f t="shared" ref="CJ235:CJ238" si="212">IF(CI235&gt;=1.6,"Đạt mục tiêu",IF(CI235&gt;=1,"Cần cố gắng","Chưa đạt"))</f>
        <v>Đạt mục tiêu</v>
      </c>
      <c r="CK235" s="99"/>
      <c r="CL235" s="99"/>
      <c r="CM235" s="99"/>
      <c r="CN235" s="99"/>
      <c r="CO235" s="99"/>
      <c r="CP235" s="99"/>
      <c r="CQ235" s="99"/>
      <c r="CR235" s="99"/>
      <c r="CS235" s="99"/>
      <c r="CT235" s="99"/>
      <c r="CU235" s="99"/>
      <c r="CV235" s="99"/>
      <c r="CW235" s="99"/>
      <c r="CX235" s="99"/>
      <c r="CY235" s="99"/>
      <c r="CZ235" s="99"/>
      <c r="DA235" s="99"/>
      <c r="DB235" s="99"/>
      <c r="DC235" s="99"/>
      <c r="DD235" s="99"/>
    </row>
    <row r="236" spans="1:108" customFormat="1" ht="42.75" hidden="1" customHeight="1" x14ac:dyDescent="0.25">
      <c r="A236" s="25">
        <v>228</v>
      </c>
      <c r="B236" s="15">
        <v>492</v>
      </c>
      <c r="C236" s="13" t="s">
        <v>267</v>
      </c>
      <c r="D236" s="9" t="s">
        <v>7</v>
      </c>
      <c r="E236" s="10" t="s">
        <v>268</v>
      </c>
      <c r="F236" s="9" t="s">
        <v>16</v>
      </c>
      <c r="G236" s="10" t="s">
        <v>268</v>
      </c>
      <c r="H236" s="57" t="s">
        <v>676</v>
      </c>
      <c r="I236" s="19" t="s">
        <v>435</v>
      </c>
      <c r="J236" s="20" t="s">
        <v>249</v>
      </c>
      <c r="K236" s="25"/>
      <c r="L236" s="25"/>
      <c r="M236" s="25"/>
      <c r="N236" s="25"/>
      <c r="O236" s="25"/>
      <c r="P236" s="25"/>
      <c r="Q236" s="28" t="s">
        <v>11</v>
      </c>
      <c r="R236" s="25"/>
      <c r="S236" s="25"/>
      <c r="T236" s="19">
        <f t="shared" si="180"/>
        <v>1</v>
      </c>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t="s">
        <v>485</v>
      </c>
      <c r="AT236" s="19" t="s">
        <v>485</v>
      </c>
      <c r="AU236" s="19" t="s">
        <v>485</v>
      </c>
      <c r="AV236" s="19" t="s">
        <v>485</v>
      </c>
      <c r="AW236" s="19"/>
      <c r="AX236" s="19"/>
      <c r="AY236" s="19"/>
      <c r="AZ236" s="19"/>
      <c r="BA236" s="19"/>
      <c r="BB236" s="19"/>
      <c r="BC236" s="19"/>
      <c r="BD236" s="19">
        <v>2</v>
      </c>
      <c r="BE236" s="19">
        <v>2</v>
      </c>
      <c r="BF236" s="19">
        <v>2</v>
      </c>
      <c r="BG236" s="19">
        <v>2</v>
      </c>
      <c r="BH236" s="19">
        <v>2</v>
      </c>
      <c r="BI236" s="19">
        <v>2</v>
      </c>
      <c r="BJ236" s="19">
        <v>1</v>
      </c>
      <c r="BK236" s="19">
        <v>1</v>
      </c>
      <c r="BL236" s="19">
        <v>2</v>
      </c>
      <c r="BM236" s="19">
        <v>1</v>
      </c>
      <c r="BN236" s="19">
        <v>2</v>
      </c>
      <c r="BO236" s="19">
        <v>2</v>
      </c>
      <c r="BP236" s="19">
        <v>2</v>
      </c>
      <c r="BQ236" s="19">
        <v>2</v>
      </c>
      <c r="BR236" s="19">
        <v>2</v>
      </c>
      <c r="BS236" s="19">
        <v>2</v>
      </c>
      <c r="BT236" s="19">
        <v>2</v>
      </c>
      <c r="BU236" s="19">
        <v>2</v>
      </c>
      <c r="BV236" s="19">
        <v>1</v>
      </c>
      <c r="BW236" s="19">
        <v>2</v>
      </c>
      <c r="BX236" s="19">
        <v>2</v>
      </c>
      <c r="BY236" s="19">
        <v>2</v>
      </c>
      <c r="BZ236" s="19">
        <v>1</v>
      </c>
      <c r="CA236" s="19">
        <v>2</v>
      </c>
      <c r="CB236" s="19">
        <v>2</v>
      </c>
      <c r="CC236" s="28">
        <f t="shared" si="205"/>
        <v>20</v>
      </c>
      <c r="CD236" s="47">
        <f t="shared" si="206"/>
        <v>0.8</v>
      </c>
      <c r="CE236" s="28">
        <f t="shared" si="207"/>
        <v>5</v>
      </c>
      <c r="CF236" s="47">
        <f t="shared" si="208"/>
        <v>0.2</v>
      </c>
      <c r="CG236" s="28">
        <f t="shared" si="209"/>
        <v>0</v>
      </c>
      <c r="CH236" s="47">
        <f t="shared" si="210"/>
        <v>0</v>
      </c>
      <c r="CI236" s="28">
        <f t="shared" si="211"/>
        <v>1.8</v>
      </c>
      <c r="CJ236" s="28" t="str">
        <f t="shared" si="212"/>
        <v>Đạt mục tiêu</v>
      </c>
      <c r="CK236" s="16"/>
      <c r="CL236" s="16"/>
      <c r="CM236" s="16"/>
      <c r="CN236" s="16"/>
      <c r="CO236" s="16"/>
      <c r="CP236" s="16"/>
      <c r="CQ236" s="16"/>
      <c r="CR236" s="16"/>
      <c r="CS236" s="16"/>
      <c r="CT236" s="16"/>
      <c r="CU236" s="16"/>
      <c r="CV236" s="16"/>
      <c r="CW236" s="16"/>
      <c r="CX236" s="16"/>
      <c r="CY236" s="16"/>
      <c r="CZ236" s="16"/>
      <c r="DA236" s="16"/>
      <c r="DB236" s="16"/>
      <c r="DC236" s="16"/>
      <c r="DD236" s="16"/>
    </row>
    <row r="237" spans="1:108" customFormat="1" ht="31.5" hidden="1" x14ac:dyDescent="0.25">
      <c r="A237" s="25">
        <v>229</v>
      </c>
      <c r="B237" s="15">
        <v>495</v>
      </c>
      <c r="C237" s="13" t="s">
        <v>269</v>
      </c>
      <c r="D237" s="9" t="s">
        <v>7</v>
      </c>
      <c r="E237" s="13" t="s">
        <v>270</v>
      </c>
      <c r="F237" s="9" t="s">
        <v>7</v>
      </c>
      <c r="G237" s="13" t="s">
        <v>270</v>
      </c>
      <c r="H237" s="13" t="s">
        <v>677</v>
      </c>
      <c r="I237" s="19" t="s">
        <v>435</v>
      </c>
      <c r="J237" s="20" t="s">
        <v>249</v>
      </c>
      <c r="K237" s="25"/>
      <c r="L237" s="25"/>
      <c r="M237" s="25"/>
      <c r="N237" s="25" t="s">
        <v>11</v>
      </c>
      <c r="O237" s="25"/>
      <c r="P237" s="25"/>
      <c r="Q237" s="25"/>
      <c r="R237" s="25"/>
      <c r="S237" s="25"/>
      <c r="T237" s="19">
        <f t="shared" si="180"/>
        <v>1</v>
      </c>
      <c r="U237" s="19"/>
      <c r="V237" s="19"/>
      <c r="W237" s="19"/>
      <c r="X237" s="19"/>
      <c r="Y237" s="19"/>
      <c r="Z237" s="19"/>
      <c r="AA237" s="19"/>
      <c r="AB237" s="19"/>
      <c r="AC237" s="19"/>
      <c r="AD237" s="19"/>
      <c r="AE237" s="19"/>
      <c r="AF237" s="19"/>
      <c r="AG237" s="19" t="s">
        <v>436</v>
      </c>
      <c r="AH237" s="19" t="s">
        <v>436</v>
      </c>
      <c r="AI237" s="19" t="s">
        <v>436</v>
      </c>
      <c r="AJ237" s="19" t="s">
        <v>436</v>
      </c>
      <c r="AK237" s="19"/>
      <c r="AL237" s="19"/>
      <c r="AM237" s="19"/>
      <c r="AN237" s="19"/>
      <c r="AO237" s="19"/>
      <c r="AP237" s="19"/>
      <c r="AQ237" s="19"/>
      <c r="AR237" s="19"/>
      <c r="AS237" s="19"/>
      <c r="AT237" s="19"/>
      <c r="AU237" s="19"/>
      <c r="AV237" s="19"/>
      <c r="AW237" s="19"/>
      <c r="AX237" s="19"/>
      <c r="AY237" s="19"/>
      <c r="AZ237" s="19"/>
      <c r="BA237" s="19"/>
      <c r="BB237" s="19"/>
      <c r="BC237" s="19"/>
      <c r="BD237" s="19">
        <v>2</v>
      </c>
      <c r="BE237" s="19">
        <v>1</v>
      </c>
      <c r="BF237" s="19">
        <v>2</v>
      </c>
      <c r="BG237" s="19">
        <v>2</v>
      </c>
      <c r="BH237" s="19">
        <v>2</v>
      </c>
      <c r="BI237" s="19">
        <v>2</v>
      </c>
      <c r="BJ237" s="19">
        <v>2</v>
      </c>
      <c r="BK237" s="19">
        <v>2</v>
      </c>
      <c r="BL237" s="19">
        <v>2</v>
      </c>
      <c r="BM237" s="19">
        <v>2</v>
      </c>
      <c r="BN237" s="19">
        <v>1</v>
      </c>
      <c r="BO237" s="19">
        <v>2</v>
      </c>
      <c r="BP237" s="19">
        <v>1</v>
      </c>
      <c r="BQ237" s="19">
        <v>2</v>
      </c>
      <c r="BR237" s="19">
        <v>2</v>
      </c>
      <c r="BS237" s="19">
        <v>2</v>
      </c>
      <c r="BT237" s="19">
        <v>1</v>
      </c>
      <c r="BU237" s="19">
        <v>2</v>
      </c>
      <c r="BV237" s="19">
        <v>2</v>
      </c>
      <c r="BW237" s="19">
        <v>2</v>
      </c>
      <c r="BX237" s="19">
        <v>2</v>
      </c>
      <c r="BY237" s="19">
        <v>2</v>
      </c>
      <c r="BZ237" s="19">
        <v>2</v>
      </c>
      <c r="CA237" s="19">
        <v>1</v>
      </c>
      <c r="CB237" s="19">
        <v>2</v>
      </c>
      <c r="CC237" s="28">
        <f t="shared" si="205"/>
        <v>20</v>
      </c>
      <c r="CD237" s="47">
        <f t="shared" si="206"/>
        <v>0.8</v>
      </c>
      <c r="CE237" s="28">
        <f t="shared" si="207"/>
        <v>5</v>
      </c>
      <c r="CF237" s="47">
        <f t="shared" si="208"/>
        <v>0.2</v>
      </c>
      <c r="CG237" s="28">
        <f t="shared" si="209"/>
        <v>0</v>
      </c>
      <c r="CH237" s="47">
        <f t="shared" si="210"/>
        <v>0</v>
      </c>
      <c r="CI237" s="28">
        <f t="shared" si="211"/>
        <v>1.8</v>
      </c>
      <c r="CJ237" s="28" t="str">
        <f t="shared" si="212"/>
        <v>Đạt mục tiêu</v>
      </c>
      <c r="CK237" s="16"/>
      <c r="CL237" s="16"/>
      <c r="CM237" s="16"/>
      <c r="CN237" s="16"/>
      <c r="CO237" s="16"/>
      <c r="CP237" s="16"/>
      <c r="CQ237" s="16"/>
      <c r="CR237" s="16"/>
      <c r="CS237" s="16"/>
      <c r="CT237" s="16"/>
      <c r="CU237" s="16"/>
      <c r="CV237" s="16"/>
      <c r="CW237" s="16"/>
      <c r="CX237" s="16"/>
      <c r="CY237" s="16"/>
      <c r="CZ237" s="16"/>
      <c r="DA237" s="16"/>
      <c r="DB237" s="16"/>
      <c r="DC237" s="16"/>
      <c r="DD237" s="16"/>
    </row>
    <row r="238" spans="1:108" ht="50.25" hidden="1" customHeight="1" x14ac:dyDescent="0.25">
      <c r="A238" s="95">
        <v>230</v>
      </c>
      <c r="B238" s="95">
        <v>497</v>
      </c>
      <c r="C238" s="108" t="s">
        <v>271</v>
      </c>
      <c r="D238" s="109" t="s">
        <v>7</v>
      </c>
      <c r="E238" s="112" t="s">
        <v>272</v>
      </c>
      <c r="F238" s="109" t="s">
        <v>16</v>
      </c>
      <c r="G238" s="112" t="s">
        <v>272</v>
      </c>
      <c r="H238" s="112" t="s">
        <v>272</v>
      </c>
      <c r="I238" s="95" t="s">
        <v>435</v>
      </c>
      <c r="J238" s="137" t="s">
        <v>249</v>
      </c>
      <c r="K238" s="95" t="s">
        <v>11</v>
      </c>
      <c r="L238" s="19"/>
      <c r="M238" s="19"/>
      <c r="N238" s="19"/>
      <c r="O238" s="19"/>
      <c r="P238" s="19"/>
      <c r="Q238" s="19"/>
      <c r="R238" s="19"/>
      <c r="S238" s="19"/>
      <c r="T238" s="19">
        <f t="shared" si="180"/>
        <v>1</v>
      </c>
      <c r="U238" s="95" t="s">
        <v>439</v>
      </c>
      <c r="V238" s="95" t="s">
        <v>439</v>
      </c>
      <c r="W238" s="95" t="s">
        <v>439</v>
      </c>
      <c r="X238" s="95" t="s">
        <v>439</v>
      </c>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v>2</v>
      </c>
      <c r="BE238" s="19">
        <v>1</v>
      </c>
      <c r="BF238" s="19">
        <v>2</v>
      </c>
      <c r="BG238" s="19">
        <v>2</v>
      </c>
      <c r="BH238" s="19">
        <v>2</v>
      </c>
      <c r="BI238" s="19">
        <v>0</v>
      </c>
      <c r="BJ238" s="19">
        <v>0</v>
      </c>
      <c r="BK238" s="19">
        <v>2</v>
      </c>
      <c r="BL238" s="19">
        <v>1</v>
      </c>
      <c r="BM238" s="19">
        <v>2</v>
      </c>
      <c r="BN238" s="19">
        <v>2</v>
      </c>
      <c r="BO238" s="19">
        <v>2</v>
      </c>
      <c r="BP238" s="19">
        <v>2</v>
      </c>
      <c r="BQ238" s="19">
        <v>2</v>
      </c>
      <c r="BR238" s="19">
        <v>2</v>
      </c>
      <c r="BS238" s="19">
        <v>0</v>
      </c>
      <c r="BT238" s="19">
        <v>2</v>
      </c>
      <c r="BU238" s="19">
        <v>2</v>
      </c>
      <c r="BV238" s="19">
        <v>2</v>
      </c>
      <c r="BW238" s="19">
        <v>1</v>
      </c>
      <c r="BX238" s="19">
        <v>2</v>
      </c>
      <c r="BY238" s="19">
        <v>2</v>
      </c>
      <c r="BZ238" s="19">
        <v>2</v>
      </c>
      <c r="CA238" s="19">
        <v>2</v>
      </c>
      <c r="CB238" s="19">
        <v>1</v>
      </c>
      <c r="CC238" s="28">
        <f t="shared" si="205"/>
        <v>18</v>
      </c>
      <c r="CD238" s="47">
        <f t="shared" si="206"/>
        <v>0.72</v>
      </c>
      <c r="CE238" s="28">
        <f t="shared" si="207"/>
        <v>4</v>
      </c>
      <c r="CF238" s="47">
        <f t="shared" si="208"/>
        <v>0.16</v>
      </c>
      <c r="CG238" s="28">
        <f t="shared" si="209"/>
        <v>3</v>
      </c>
      <c r="CH238" s="47">
        <f t="shared" si="210"/>
        <v>0.12</v>
      </c>
      <c r="CI238" s="28">
        <f t="shared" si="211"/>
        <v>1.6</v>
      </c>
      <c r="CJ238" s="28" t="str">
        <f t="shared" si="212"/>
        <v>Đạt mục tiêu</v>
      </c>
      <c r="CK238" s="99"/>
      <c r="CL238" s="99"/>
      <c r="CM238" s="99"/>
      <c r="CN238" s="99"/>
      <c r="CO238" s="99"/>
      <c r="CP238" s="99"/>
      <c r="CQ238" s="99"/>
      <c r="CR238" s="99"/>
      <c r="CS238" s="99"/>
      <c r="CT238" s="99"/>
      <c r="CU238" s="99"/>
      <c r="CV238" s="99"/>
      <c r="CW238" s="99"/>
      <c r="CX238" s="99"/>
      <c r="CY238" s="99"/>
      <c r="CZ238" s="99"/>
      <c r="DA238" s="99"/>
      <c r="DB238" s="99"/>
      <c r="DC238" s="99"/>
      <c r="DD238" s="99"/>
    </row>
    <row r="239" spans="1:108" customFormat="1" ht="47.25" hidden="1" x14ac:dyDescent="0.25">
      <c r="A239" s="25">
        <v>231</v>
      </c>
      <c r="B239" s="14">
        <v>501</v>
      </c>
      <c r="C239" s="13" t="s">
        <v>273</v>
      </c>
      <c r="D239" s="9" t="s">
        <v>16</v>
      </c>
      <c r="E239" s="13" t="s">
        <v>274</v>
      </c>
      <c r="F239" s="9" t="s">
        <v>16</v>
      </c>
      <c r="G239" s="13" t="s">
        <v>274</v>
      </c>
      <c r="H239" s="13" t="s">
        <v>678</v>
      </c>
      <c r="I239" s="19" t="s">
        <v>424</v>
      </c>
      <c r="J239" s="20" t="s">
        <v>249</v>
      </c>
      <c r="K239" s="19"/>
      <c r="L239" s="19"/>
      <c r="M239" s="19"/>
      <c r="N239" s="19"/>
      <c r="O239" s="19"/>
      <c r="P239" s="19"/>
      <c r="Q239" s="19"/>
      <c r="R239" s="28" t="s">
        <v>11</v>
      </c>
      <c r="S239" s="19"/>
      <c r="T239" s="19">
        <f t="shared" si="180"/>
        <v>1</v>
      </c>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t="s">
        <v>436</v>
      </c>
      <c r="AZ239" s="19" t="s">
        <v>439</v>
      </c>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28"/>
      <c r="CD239" s="47"/>
      <c r="CE239" s="28"/>
      <c r="CF239" s="47"/>
      <c r="CG239" s="28"/>
      <c r="CH239" s="47"/>
      <c r="CI239" s="28"/>
      <c r="CJ239" s="28"/>
      <c r="CK239" s="1"/>
      <c r="CL239" s="1"/>
      <c r="CM239" s="1"/>
      <c r="CN239" s="1"/>
      <c r="CO239" s="1"/>
      <c r="CP239" s="1"/>
      <c r="CQ239" s="1"/>
      <c r="CR239" s="1"/>
      <c r="CS239" s="1"/>
      <c r="CT239" s="1"/>
      <c r="CU239" s="1"/>
      <c r="CV239" s="1"/>
      <c r="CW239" s="1"/>
      <c r="CX239" s="1"/>
      <c r="CY239" s="1"/>
      <c r="CZ239" s="1"/>
      <c r="DA239" s="1"/>
      <c r="DB239" s="1"/>
      <c r="DC239" s="1"/>
      <c r="DD239" s="1"/>
    </row>
    <row r="240" spans="1:108" s="96" customFormat="1" ht="47.25" hidden="1" x14ac:dyDescent="0.25">
      <c r="A240" s="25"/>
      <c r="B240" s="14"/>
      <c r="C240" s="13" t="s">
        <v>273</v>
      </c>
      <c r="D240" s="9" t="s">
        <v>16</v>
      </c>
      <c r="E240" s="13" t="s">
        <v>274</v>
      </c>
      <c r="F240" s="9" t="s">
        <v>16</v>
      </c>
      <c r="G240" s="13" t="s">
        <v>274</v>
      </c>
      <c r="H240" s="13" t="s">
        <v>857</v>
      </c>
      <c r="I240" s="19" t="s">
        <v>424</v>
      </c>
      <c r="J240" s="20" t="s">
        <v>249</v>
      </c>
      <c r="K240" s="19"/>
      <c r="L240" s="19"/>
      <c r="M240" s="19"/>
      <c r="N240" s="19"/>
      <c r="O240" s="19"/>
      <c r="P240" s="19"/>
      <c r="Q240" s="19" t="s">
        <v>11</v>
      </c>
      <c r="R240" s="28"/>
      <c r="S240" s="19"/>
      <c r="T240" s="19">
        <f t="shared" si="180"/>
        <v>1</v>
      </c>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28"/>
      <c r="CD240" s="47"/>
      <c r="CE240" s="28"/>
      <c r="CF240" s="47"/>
      <c r="CG240" s="28"/>
      <c r="CH240" s="47"/>
      <c r="CI240" s="28"/>
      <c r="CJ240" s="28"/>
      <c r="CK240" s="1"/>
      <c r="CL240" s="1"/>
      <c r="CM240" s="1"/>
      <c r="CN240" s="1"/>
      <c r="CO240" s="1"/>
      <c r="CP240" s="1"/>
      <c r="CQ240" s="1"/>
      <c r="CR240" s="1"/>
      <c r="CS240" s="1"/>
      <c r="CT240" s="1"/>
      <c r="CU240" s="1"/>
      <c r="CV240" s="1"/>
      <c r="CW240" s="1"/>
      <c r="CX240" s="1"/>
      <c r="CY240" s="1"/>
      <c r="CZ240" s="1"/>
      <c r="DA240" s="1"/>
      <c r="DB240" s="1"/>
      <c r="DC240" s="1"/>
      <c r="DD240" s="1"/>
    </row>
    <row r="241" spans="1:108" customFormat="1" ht="47.25" hidden="1" x14ac:dyDescent="0.25">
      <c r="A241" s="25">
        <v>232</v>
      </c>
      <c r="B241" s="14">
        <v>504</v>
      </c>
      <c r="C241" s="13" t="s">
        <v>275</v>
      </c>
      <c r="D241" s="9" t="s">
        <v>16</v>
      </c>
      <c r="E241" s="13" t="s">
        <v>276</v>
      </c>
      <c r="F241" s="9" t="s">
        <v>16</v>
      </c>
      <c r="G241" s="13" t="s">
        <v>276</v>
      </c>
      <c r="H241" s="13" t="s">
        <v>679</v>
      </c>
      <c r="I241" s="19" t="s">
        <v>435</v>
      </c>
      <c r="J241" s="20" t="s">
        <v>249</v>
      </c>
      <c r="K241" s="19"/>
      <c r="L241" s="19"/>
      <c r="M241" s="28" t="s">
        <v>11</v>
      </c>
      <c r="N241" s="19"/>
      <c r="O241" s="19"/>
      <c r="P241" s="19"/>
      <c r="Q241" s="19"/>
      <c r="R241" s="19"/>
      <c r="S241" s="19"/>
      <c r="T241" s="19">
        <f t="shared" si="180"/>
        <v>1</v>
      </c>
      <c r="U241" s="19"/>
      <c r="V241" s="19"/>
      <c r="W241" s="19"/>
      <c r="X241" s="19"/>
      <c r="Y241" s="19"/>
      <c r="Z241" s="19"/>
      <c r="AA241" s="19"/>
      <c r="AB241" s="19"/>
      <c r="AC241" s="19" t="s">
        <v>439</v>
      </c>
      <c r="AD241" s="19"/>
      <c r="AE241" s="19"/>
      <c r="AF241" s="19" t="s">
        <v>438</v>
      </c>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v>1</v>
      </c>
      <c r="BE241" s="19">
        <v>1</v>
      </c>
      <c r="BF241" s="19">
        <v>2</v>
      </c>
      <c r="BG241" s="19">
        <v>1</v>
      </c>
      <c r="BH241" s="19">
        <v>2</v>
      </c>
      <c r="BI241" s="19">
        <v>2</v>
      </c>
      <c r="BJ241" s="19">
        <v>1</v>
      </c>
      <c r="BK241" s="19">
        <v>2</v>
      </c>
      <c r="BL241" s="19">
        <v>2</v>
      </c>
      <c r="BM241" s="19">
        <v>2</v>
      </c>
      <c r="BN241" s="19">
        <v>2</v>
      </c>
      <c r="BO241" s="19">
        <v>2</v>
      </c>
      <c r="BP241" s="19">
        <v>2</v>
      </c>
      <c r="BQ241" s="19">
        <v>2</v>
      </c>
      <c r="BR241" s="19">
        <v>1</v>
      </c>
      <c r="BS241" s="19">
        <v>2</v>
      </c>
      <c r="BT241" s="19">
        <v>2</v>
      </c>
      <c r="BU241" s="19">
        <v>2</v>
      </c>
      <c r="BV241" s="19">
        <v>2</v>
      </c>
      <c r="BW241" s="19">
        <v>2</v>
      </c>
      <c r="BX241" s="19">
        <v>2</v>
      </c>
      <c r="BY241" s="19">
        <v>2</v>
      </c>
      <c r="BZ241" s="19">
        <v>1</v>
      </c>
      <c r="CA241" s="19">
        <v>2</v>
      </c>
      <c r="CB241" s="19">
        <v>1</v>
      </c>
      <c r="CC241" s="28">
        <f t="shared" ref="CC241:CC242" si="213">COUNTIF($BD241:$CB241,2)</f>
        <v>18</v>
      </c>
      <c r="CD241" s="47">
        <f t="shared" ref="CD241:CD242" si="214">CC241/COUNTA($BD241:$CB241)</f>
        <v>0.72</v>
      </c>
      <c r="CE241" s="28">
        <f t="shared" ref="CE241:CE242" si="215">COUNTIF($BD241:$CB241,1)</f>
        <v>7</v>
      </c>
      <c r="CF241" s="47">
        <f t="shared" ref="CF241:CF242" si="216">CE241/COUNTA($BD241:$CB241)</f>
        <v>0.28000000000000003</v>
      </c>
      <c r="CG241" s="28">
        <f t="shared" ref="CG241:CG242" si="217">COUNTIF($BD241:$CB241,0)</f>
        <v>0</v>
      </c>
      <c r="CH241" s="47">
        <f t="shared" ref="CH241:CH242" si="218">CG241/COUNTA($BD241:$CB241)</f>
        <v>0</v>
      </c>
      <c r="CI241" s="28">
        <f t="shared" ref="CI241:CI242" si="219">(((CC241*2)+(CE241*1)+(CG241*0)))/COUNTA($BD241:$CB241)</f>
        <v>1.72</v>
      </c>
      <c r="CJ241" s="28" t="str">
        <f t="shared" ref="CJ241:CJ242" si="220">IF(CI241&gt;=1.6,"Đạt mục tiêu",IF(CI241&gt;=1,"Cần cố gắng","Chưa đạt"))</f>
        <v>Đạt mục tiêu</v>
      </c>
      <c r="CK241" s="1"/>
      <c r="CL241" s="1"/>
      <c r="CM241" s="1"/>
      <c r="CN241" s="1"/>
      <c r="CO241" s="1"/>
      <c r="CP241" s="1"/>
      <c r="CQ241" s="1"/>
      <c r="CR241" s="1"/>
      <c r="CS241" s="1"/>
      <c r="CT241" s="1"/>
      <c r="CU241" s="1"/>
      <c r="CV241" s="1"/>
      <c r="CW241" s="1"/>
      <c r="CX241" s="1"/>
      <c r="CY241" s="1"/>
      <c r="CZ241" s="1"/>
      <c r="DA241" s="1"/>
      <c r="DB241" s="1"/>
      <c r="DC241" s="1"/>
      <c r="DD241" s="1"/>
    </row>
    <row r="242" spans="1:108" ht="46.5" hidden="1" customHeight="1" x14ac:dyDescent="0.25">
      <c r="A242" s="95">
        <v>233</v>
      </c>
      <c r="B242" s="95">
        <v>505</v>
      </c>
      <c r="C242" s="108" t="s">
        <v>277</v>
      </c>
      <c r="D242" s="109" t="s">
        <v>16</v>
      </c>
      <c r="E242" s="112" t="s">
        <v>278</v>
      </c>
      <c r="F242" s="109" t="s">
        <v>16</v>
      </c>
      <c r="G242" s="112" t="s">
        <v>278</v>
      </c>
      <c r="H242" s="112" t="s">
        <v>680</v>
      </c>
      <c r="I242" s="95" t="s">
        <v>424</v>
      </c>
      <c r="J242" s="137" t="s">
        <v>249</v>
      </c>
      <c r="K242" s="95" t="s">
        <v>11</v>
      </c>
      <c r="L242" s="19"/>
      <c r="M242" s="19"/>
      <c r="N242" s="19"/>
      <c r="O242" s="19"/>
      <c r="P242" s="19"/>
      <c r="Q242" s="19"/>
      <c r="R242" s="19"/>
      <c r="S242" s="19"/>
      <c r="T242" s="19">
        <f t="shared" si="180"/>
        <v>1</v>
      </c>
      <c r="U242" s="95" t="s">
        <v>439</v>
      </c>
      <c r="V242" s="95" t="s">
        <v>439</v>
      </c>
      <c r="W242" s="95" t="s">
        <v>439</v>
      </c>
      <c r="X242" s="95" t="s">
        <v>485</v>
      </c>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v>2</v>
      </c>
      <c r="BE242" s="19">
        <v>2</v>
      </c>
      <c r="BF242" s="19">
        <v>1</v>
      </c>
      <c r="BG242" s="19">
        <v>2</v>
      </c>
      <c r="BH242" s="19">
        <v>1</v>
      </c>
      <c r="BI242" s="19">
        <v>2</v>
      </c>
      <c r="BJ242" s="19">
        <v>2</v>
      </c>
      <c r="BK242" s="19">
        <v>2</v>
      </c>
      <c r="BL242" s="19">
        <v>2</v>
      </c>
      <c r="BM242" s="19">
        <v>2</v>
      </c>
      <c r="BN242" s="19">
        <v>2</v>
      </c>
      <c r="BO242" s="19">
        <v>2</v>
      </c>
      <c r="BP242" s="19">
        <v>2</v>
      </c>
      <c r="BQ242" s="19">
        <v>2</v>
      </c>
      <c r="BR242" s="19">
        <v>2</v>
      </c>
      <c r="BS242" s="19">
        <v>2</v>
      </c>
      <c r="BT242" s="19">
        <v>1</v>
      </c>
      <c r="BU242" s="19">
        <v>2</v>
      </c>
      <c r="BV242" s="19">
        <v>0</v>
      </c>
      <c r="BW242" s="19">
        <v>2</v>
      </c>
      <c r="BX242" s="19">
        <v>1</v>
      </c>
      <c r="BY242" s="19">
        <v>2</v>
      </c>
      <c r="BZ242" s="19">
        <v>2</v>
      </c>
      <c r="CA242" s="19">
        <v>1</v>
      </c>
      <c r="CB242" s="19">
        <v>2</v>
      </c>
      <c r="CC242" s="28">
        <f t="shared" si="213"/>
        <v>19</v>
      </c>
      <c r="CD242" s="47">
        <f t="shared" si="214"/>
        <v>0.76</v>
      </c>
      <c r="CE242" s="28">
        <f t="shared" si="215"/>
        <v>5</v>
      </c>
      <c r="CF242" s="47">
        <f t="shared" si="216"/>
        <v>0.2</v>
      </c>
      <c r="CG242" s="28">
        <f t="shared" si="217"/>
        <v>1</v>
      </c>
      <c r="CH242" s="47">
        <f t="shared" si="218"/>
        <v>0.04</v>
      </c>
      <c r="CI242" s="28">
        <f t="shared" si="219"/>
        <v>1.72</v>
      </c>
      <c r="CJ242" s="28" t="str">
        <f t="shared" si="220"/>
        <v>Đạt mục tiêu</v>
      </c>
      <c r="CK242" s="99"/>
      <c r="CL242" s="99"/>
      <c r="CM242" s="99"/>
      <c r="CN242" s="99"/>
      <c r="CO242" s="99"/>
      <c r="CP242" s="99"/>
      <c r="CQ242" s="99"/>
      <c r="CR242" s="99"/>
      <c r="CS242" s="99"/>
      <c r="CT242" s="99"/>
      <c r="CU242" s="99"/>
      <c r="CV242" s="99"/>
      <c r="CW242" s="99"/>
      <c r="CX242" s="99"/>
      <c r="CY242" s="99"/>
      <c r="CZ242" s="99"/>
      <c r="DA242" s="99"/>
      <c r="DB242" s="99"/>
      <c r="DC242" s="99"/>
      <c r="DD242" s="99"/>
    </row>
    <row r="243" spans="1:108" ht="33" hidden="1" customHeight="1" x14ac:dyDescent="0.25">
      <c r="A243" s="95">
        <v>234</v>
      </c>
      <c r="B243" s="105">
        <v>508</v>
      </c>
      <c r="C243" s="124" t="s">
        <v>279</v>
      </c>
      <c r="D243" s="125"/>
      <c r="E243" s="125"/>
      <c r="F243" s="106" t="s">
        <v>421</v>
      </c>
      <c r="G243" s="106" t="s">
        <v>421</v>
      </c>
      <c r="H243" s="106" t="s">
        <v>421</v>
      </c>
      <c r="I243" s="106" t="s">
        <v>421</v>
      </c>
      <c r="J243" s="106" t="s">
        <v>421</v>
      </c>
      <c r="K243" s="106" t="s">
        <v>421</v>
      </c>
      <c r="L243" s="7" t="s">
        <v>421</v>
      </c>
      <c r="M243" s="7" t="s">
        <v>421</v>
      </c>
      <c r="N243" s="7" t="s">
        <v>421</v>
      </c>
      <c r="O243" s="7" t="s">
        <v>421</v>
      </c>
      <c r="P243" s="7" t="s">
        <v>421</v>
      </c>
      <c r="Q243" s="7" t="s">
        <v>421</v>
      </c>
      <c r="R243" s="7" t="s">
        <v>421</v>
      </c>
      <c r="S243" s="7" t="s">
        <v>421</v>
      </c>
      <c r="T243" s="19">
        <f t="shared" si="180"/>
        <v>0</v>
      </c>
      <c r="U243" s="106" t="s">
        <v>421</v>
      </c>
      <c r="V243" s="106" t="s">
        <v>421</v>
      </c>
      <c r="W243" s="106" t="s">
        <v>421</v>
      </c>
      <c r="X243" s="106" t="s">
        <v>421</v>
      </c>
      <c r="Y243" s="7" t="s">
        <v>421</v>
      </c>
      <c r="Z243" s="7" t="s">
        <v>421</v>
      </c>
      <c r="AA243" s="7" t="s">
        <v>421</v>
      </c>
      <c r="AB243" s="7" t="s">
        <v>421</v>
      </c>
      <c r="AC243" s="7" t="s">
        <v>421</v>
      </c>
      <c r="AD243" s="7" t="s">
        <v>421</v>
      </c>
      <c r="AE243" s="7" t="s">
        <v>421</v>
      </c>
      <c r="AF243" s="7" t="s">
        <v>421</v>
      </c>
      <c r="AG243" s="7" t="s">
        <v>421</v>
      </c>
      <c r="AH243" s="7" t="s">
        <v>421</v>
      </c>
      <c r="AI243" s="7" t="s">
        <v>421</v>
      </c>
      <c r="AJ243" s="7" t="s">
        <v>421</v>
      </c>
      <c r="AK243" s="7" t="s">
        <v>421</v>
      </c>
      <c r="AL243" s="7" t="s">
        <v>421</v>
      </c>
      <c r="AM243" s="7" t="s">
        <v>421</v>
      </c>
      <c r="AN243" s="7" t="s">
        <v>421</v>
      </c>
      <c r="AO243" s="7" t="s">
        <v>421</v>
      </c>
      <c r="AP243" s="7" t="s">
        <v>421</v>
      </c>
      <c r="AQ243" s="7" t="s">
        <v>421</v>
      </c>
      <c r="AR243" s="7" t="s">
        <v>421</v>
      </c>
      <c r="AS243" s="7" t="s">
        <v>421</v>
      </c>
      <c r="AT243" s="7" t="s">
        <v>421</v>
      </c>
      <c r="AU243" s="7" t="s">
        <v>421</v>
      </c>
      <c r="AV243" s="7" t="s">
        <v>421</v>
      </c>
      <c r="AW243" s="7" t="s">
        <v>421</v>
      </c>
      <c r="AX243" s="7" t="s">
        <v>421</v>
      </c>
      <c r="AY243" s="7" t="s">
        <v>421</v>
      </c>
      <c r="AZ243" s="7" t="s">
        <v>421</v>
      </c>
      <c r="BA243" s="7" t="s">
        <v>421</v>
      </c>
      <c r="BB243" s="7" t="s">
        <v>421</v>
      </c>
      <c r="BC243" s="7" t="s">
        <v>421</v>
      </c>
      <c r="BD243" s="7" t="s">
        <v>421</v>
      </c>
      <c r="BE243" s="7" t="s">
        <v>421</v>
      </c>
      <c r="BF243" s="7" t="s">
        <v>421</v>
      </c>
      <c r="BG243" s="7" t="s">
        <v>421</v>
      </c>
      <c r="BH243" s="7" t="s">
        <v>421</v>
      </c>
      <c r="BI243" s="7" t="s">
        <v>421</v>
      </c>
      <c r="BJ243" s="7" t="s">
        <v>421</v>
      </c>
      <c r="BK243" s="7" t="s">
        <v>421</v>
      </c>
      <c r="BL243" s="7" t="s">
        <v>421</v>
      </c>
      <c r="BM243" s="7" t="s">
        <v>421</v>
      </c>
      <c r="BN243" s="7" t="s">
        <v>421</v>
      </c>
      <c r="BO243" s="7" t="s">
        <v>421</v>
      </c>
      <c r="BP243" s="7" t="s">
        <v>421</v>
      </c>
      <c r="BQ243" s="7" t="s">
        <v>421</v>
      </c>
      <c r="BR243" s="7" t="s">
        <v>421</v>
      </c>
      <c r="BS243" s="7" t="s">
        <v>421</v>
      </c>
      <c r="BT243" s="7" t="s">
        <v>421</v>
      </c>
      <c r="BU243" s="7" t="s">
        <v>421</v>
      </c>
      <c r="BV243" s="7" t="s">
        <v>421</v>
      </c>
      <c r="BW243" s="7" t="s">
        <v>421</v>
      </c>
      <c r="BX243" s="7" t="s">
        <v>421</v>
      </c>
      <c r="BY243" s="7" t="s">
        <v>421</v>
      </c>
      <c r="BZ243" s="7" t="s">
        <v>421</v>
      </c>
      <c r="CA243" s="7" t="s">
        <v>421</v>
      </c>
      <c r="CB243" s="7" t="s">
        <v>421</v>
      </c>
      <c r="CC243" s="7" t="s">
        <v>421</v>
      </c>
      <c r="CD243" s="7" t="s">
        <v>421</v>
      </c>
      <c r="CE243" s="7" t="s">
        <v>421</v>
      </c>
      <c r="CF243" s="7" t="s">
        <v>421</v>
      </c>
      <c r="CG243" s="7" t="s">
        <v>421</v>
      </c>
      <c r="CH243" s="7" t="s">
        <v>421</v>
      </c>
      <c r="CI243" s="7" t="s">
        <v>421</v>
      </c>
      <c r="CJ243" s="7" t="s">
        <v>421</v>
      </c>
      <c r="CK243" s="99"/>
      <c r="CL243" s="99"/>
      <c r="CM243" s="99"/>
      <c r="CN243" s="99"/>
      <c r="CO243" s="99"/>
      <c r="CP243" s="99"/>
      <c r="CQ243" s="99"/>
      <c r="CR243" s="99"/>
      <c r="CS243" s="99"/>
      <c r="CT243" s="99"/>
      <c r="CU243" s="99"/>
      <c r="CV243" s="99"/>
      <c r="CW243" s="99"/>
      <c r="CX243" s="99"/>
      <c r="CY243" s="99"/>
      <c r="CZ243" s="99"/>
      <c r="DA243" s="99"/>
      <c r="DB243" s="99"/>
      <c r="DC243" s="99"/>
      <c r="DD243" s="99"/>
    </row>
    <row r="244" spans="1:108" customFormat="1" ht="54.75" hidden="1" customHeight="1" x14ac:dyDescent="0.25">
      <c r="A244" s="25">
        <v>235</v>
      </c>
      <c r="B244" s="14">
        <v>509</v>
      </c>
      <c r="C244" s="13" t="s">
        <v>681</v>
      </c>
      <c r="D244" s="9" t="s">
        <v>7</v>
      </c>
      <c r="E244" s="13" t="s">
        <v>682</v>
      </c>
      <c r="F244" s="9" t="s">
        <v>16</v>
      </c>
      <c r="G244" s="13" t="s">
        <v>683</v>
      </c>
      <c r="H244" s="13" t="s">
        <v>684</v>
      </c>
      <c r="I244" s="19" t="s">
        <v>435</v>
      </c>
      <c r="J244" s="20" t="s">
        <v>249</v>
      </c>
      <c r="K244" s="19"/>
      <c r="L244" s="19"/>
      <c r="M244" s="19"/>
      <c r="N244" s="19"/>
      <c r="O244" s="19"/>
      <c r="P244" s="28" t="s">
        <v>11</v>
      </c>
      <c r="Q244" s="19"/>
      <c r="R244" s="19"/>
      <c r="S244" s="19"/>
      <c r="T244" s="19">
        <f t="shared" si="180"/>
        <v>1</v>
      </c>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28">
        <f>COUNTIF($BD244:$CB244,2)</f>
        <v>0</v>
      </c>
      <c r="CD244" s="47" t="e">
        <f>CC244/COUNTA($BD244:$CB244)</f>
        <v>#DIV/0!</v>
      </c>
      <c r="CE244" s="28">
        <f>COUNTIF($BD244:$CB244,1)</f>
        <v>0</v>
      </c>
      <c r="CF244" s="47" t="e">
        <f>CE244/COUNTA($BD244:$CB244)</f>
        <v>#DIV/0!</v>
      </c>
      <c r="CG244" s="28">
        <f>COUNTIF($BD244:$CB244,0)</f>
        <v>0</v>
      </c>
      <c r="CH244" s="47" t="e">
        <f>CG244/COUNTA($BD244:$CB244)</f>
        <v>#DIV/0!</v>
      </c>
      <c r="CI244" s="28" t="e">
        <f>(((CC244*2)+(CE244*1)+(CG244*0)))/COUNTA($BD244:$CB244)</f>
        <v>#DIV/0!</v>
      </c>
      <c r="CJ244" s="28" t="e">
        <f>IF(CI244&gt;=1.6,"Đạt mục tiêu",IF(CI244&gt;=1,"Cần cố gắng","Chưa đạt"))</f>
        <v>#DIV/0!</v>
      </c>
      <c r="CK244" s="1"/>
      <c r="CL244" s="1"/>
      <c r="CM244" s="1"/>
      <c r="CN244" s="1"/>
      <c r="CO244" s="1"/>
      <c r="CP244" s="1"/>
      <c r="CQ244" s="1"/>
      <c r="CR244" s="1"/>
      <c r="CS244" s="1"/>
      <c r="CT244" s="1"/>
      <c r="CU244" s="1"/>
      <c r="CV244" s="1"/>
      <c r="CW244" s="1"/>
      <c r="CX244" s="1"/>
      <c r="CY244" s="1"/>
      <c r="CZ244" s="1"/>
      <c r="DA244" s="1"/>
      <c r="DB244" s="1"/>
      <c r="DC244" s="1"/>
      <c r="DD244" s="1"/>
    </row>
    <row r="245" spans="1:108" customFormat="1" ht="54.75" hidden="1" customHeight="1" x14ac:dyDescent="0.25">
      <c r="A245" s="25">
        <v>236</v>
      </c>
      <c r="B245" s="14">
        <v>509</v>
      </c>
      <c r="C245" s="13" t="s">
        <v>681</v>
      </c>
      <c r="D245" s="9" t="s">
        <v>7</v>
      </c>
      <c r="E245" s="13" t="s">
        <v>682</v>
      </c>
      <c r="F245" s="9" t="s">
        <v>16</v>
      </c>
      <c r="G245" s="13" t="s">
        <v>685</v>
      </c>
      <c r="H245" s="13" t="s">
        <v>686</v>
      </c>
      <c r="I245" s="19" t="s">
        <v>435</v>
      </c>
      <c r="J245" s="20" t="s">
        <v>249</v>
      </c>
      <c r="K245" s="19"/>
      <c r="L245" s="19"/>
      <c r="M245" s="19"/>
      <c r="N245" s="19"/>
      <c r="O245" s="19" t="s">
        <v>11</v>
      </c>
      <c r="P245" s="19"/>
      <c r="Q245" s="19"/>
      <c r="R245" s="19"/>
      <c r="S245" s="19"/>
      <c r="T245" s="19">
        <f t="shared" si="180"/>
        <v>1</v>
      </c>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28"/>
      <c r="CD245" s="47"/>
      <c r="CE245" s="28"/>
      <c r="CF245" s="47"/>
      <c r="CG245" s="28"/>
      <c r="CH245" s="47"/>
      <c r="CI245" s="28"/>
      <c r="CJ245" s="28"/>
      <c r="CK245" s="1"/>
      <c r="CL245" s="1"/>
      <c r="CM245" s="1"/>
      <c r="CN245" s="1"/>
      <c r="CO245" s="1"/>
      <c r="CP245" s="1"/>
      <c r="CQ245" s="1"/>
      <c r="CR245" s="1"/>
      <c r="CS245" s="1"/>
      <c r="CT245" s="1"/>
      <c r="CU245" s="1"/>
      <c r="CV245" s="1"/>
      <c r="CW245" s="1"/>
      <c r="CX245" s="1"/>
      <c r="CY245" s="1"/>
      <c r="CZ245" s="1"/>
      <c r="DA245" s="1"/>
      <c r="DB245" s="1"/>
      <c r="DC245" s="1"/>
      <c r="DD245" s="1"/>
    </row>
    <row r="246" spans="1:108" customFormat="1" ht="31.5" hidden="1" x14ac:dyDescent="0.25">
      <c r="A246" s="25">
        <v>237</v>
      </c>
      <c r="B246" s="14">
        <v>512</v>
      </c>
      <c r="C246" s="13" t="s">
        <v>280</v>
      </c>
      <c r="D246" s="9" t="s">
        <v>7</v>
      </c>
      <c r="E246" s="13" t="s">
        <v>281</v>
      </c>
      <c r="F246" s="9" t="s">
        <v>16</v>
      </c>
      <c r="G246" s="13" t="s">
        <v>281</v>
      </c>
      <c r="H246" s="13" t="s">
        <v>687</v>
      </c>
      <c r="I246" s="19" t="s">
        <v>424</v>
      </c>
      <c r="J246" s="20" t="s">
        <v>249</v>
      </c>
      <c r="K246" s="19"/>
      <c r="L246" s="19"/>
      <c r="M246" s="19" t="s">
        <v>11</v>
      </c>
      <c r="N246" s="19"/>
      <c r="O246" s="19"/>
      <c r="P246" s="19"/>
      <c r="Q246" s="19"/>
      <c r="R246" s="19"/>
      <c r="S246" s="19"/>
      <c r="T246" s="19">
        <f t="shared" si="180"/>
        <v>1</v>
      </c>
      <c r="U246" s="19"/>
      <c r="V246" s="19"/>
      <c r="W246" s="19"/>
      <c r="X246" s="19"/>
      <c r="Y246" s="19"/>
      <c r="Z246" s="19"/>
      <c r="AA246" s="19"/>
      <c r="AB246" s="19"/>
      <c r="AC246" s="19"/>
      <c r="AD246" s="19" t="s">
        <v>436</v>
      </c>
      <c r="AE246" s="19" t="s">
        <v>436</v>
      </c>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v>2</v>
      </c>
      <c r="BF246" s="19">
        <v>1</v>
      </c>
      <c r="BG246" s="19">
        <v>2</v>
      </c>
      <c r="BH246" s="19">
        <v>1</v>
      </c>
      <c r="BI246" s="19">
        <v>2</v>
      </c>
      <c r="BJ246" s="19">
        <v>2</v>
      </c>
      <c r="BK246" s="19">
        <v>1</v>
      </c>
      <c r="BL246" s="19">
        <v>2</v>
      </c>
      <c r="BM246" s="19">
        <v>2</v>
      </c>
      <c r="BN246" s="19">
        <v>2</v>
      </c>
      <c r="BO246" s="19">
        <v>2</v>
      </c>
      <c r="BP246" s="19">
        <v>1</v>
      </c>
      <c r="BQ246" s="19">
        <v>2</v>
      </c>
      <c r="BR246" s="19">
        <v>2</v>
      </c>
      <c r="BS246" s="19">
        <v>1</v>
      </c>
      <c r="BT246" s="19">
        <v>2</v>
      </c>
      <c r="BU246" s="19">
        <v>2</v>
      </c>
      <c r="BV246" s="19">
        <v>1</v>
      </c>
      <c r="BW246" s="19">
        <v>2</v>
      </c>
      <c r="BX246" s="19">
        <v>2</v>
      </c>
      <c r="BY246" s="19">
        <v>2</v>
      </c>
      <c r="BZ246" s="19">
        <v>2</v>
      </c>
      <c r="CA246" s="19">
        <v>1</v>
      </c>
      <c r="CB246" s="19">
        <v>2</v>
      </c>
      <c r="CC246" s="28">
        <f t="shared" ref="CC246:CC247" si="221">COUNTIF($BD246:$CB246,2)</f>
        <v>17</v>
      </c>
      <c r="CD246" s="47">
        <f t="shared" ref="CD246:CD247" si="222">CC246/COUNTA($BD246:$CB246)</f>
        <v>0.70833333333333337</v>
      </c>
      <c r="CE246" s="28">
        <f t="shared" ref="CE246:CE247" si="223">COUNTIF($BD246:$CB246,1)</f>
        <v>7</v>
      </c>
      <c r="CF246" s="47">
        <f t="shared" ref="CF246:CF247" si="224">CE246/COUNTA($BD246:$CB246)</f>
        <v>0.29166666666666669</v>
      </c>
      <c r="CG246" s="28">
        <f t="shared" ref="CG246:CG247" si="225">COUNTIF($BD246:$CB246,0)</f>
        <v>0</v>
      </c>
      <c r="CH246" s="47">
        <f t="shared" ref="CH246:CH247" si="226">CG246/COUNTA($BD246:$CB246)</f>
        <v>0</v>
      </c>
      <c r="CI246" s="28">
        <f t="shared" ref="CI246:CI247" si="227">(((CC246*2)+(CE246*1)+(CG246*0)))/COUNTA($BD246:$CB246)</f>
        <v>1.7083333333333333</v>
      </c>
      <c r="CJ246" s="28" t="str">
        <f t="shared" ref="CJ246:CJ247" si="228">IF(CI246&gt;=1.6,"Đạt mục tiêu",IF(CI246&gt;=1,"Cần cố gắng","Chưa đạt"))</f>
        <v>Đạt mục tiêu</v>
      </c>
      <c r="CK246" s="1"/>
      <c r="CL246" s="1"/>
      <c r="CM246" s="1"/>
      <c r="CN246" s="1"/>
      <c r="CO246" s="1"/>
      <c r="CP246" s="1"/>
      <c r="CQ246" s="1"/>
      <c r="CR246" s="1"/>
      <c r="CS246" s="1"/>
      <c r="CT246" s="1"/>
      <c r="CU246" s="1"/>
      <c r="CV246" s="1"/>
      <c r="CW246" s="1"/>
      <c r="CX246" s="1"/>
      <c r="CY246" s="1"/>
      <c r="CZ246" s="1"/>
      <c r="DA246" s="1"/>
      <c r="DB246" s="1"/>
      <c r="DC246" s="1"/>
      <c r="DD246" s="1"/>
    </row>
    <row r="247" spans="1:108" customFormat="1" ht="47.25" hidden="1" x14ac:dyDescent="0.25">
      <c r="A247" s="25">
        <v>238</v>
      </c>
      <c r="B247" s="14">
        <v>515</v>
      </c>
      <c r="C247" s="13" t="s">
        <v>688</v>
      </c>
      <c r="D247" s="9" t="s">
        <v>16</v>
      </c>
      <c r="E247" s="13" t="s">
        <v>689</v>
      </c>
      <c r="F247" s="9" t="s">
        <v>16</v>
      </c>
      <c r="G247" s="13" t="s">
        <v>689</v>
      </c>
      <c r="H247" s="13" t="s">
        <v>690</v>
      </c>
      <c r="I247" s="19" t="s">
        <v>435</v>
      </c>
      <c r="J247" s="20" t="s">
        <v>249</v>
      </c>
      <c r="K247" s="19"/>
      <c r="L247" s="19"/>
      <c r="M247" s="19"/>
      <c r="N247" s="19"/>
      <c r="O247" s="19"/>
      <c r="P247" s="19"/>
      <c r="Q247" s="19"/>
      <c r="R247" s="25" t="s">
        <v>11</v>
      </c>
      <c r="S247" s="19"/>
      <c r="T247" s="19">
        <f t="shared" si="180"/>
        <v>1</v>
      </c>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t="s">
        <v>475</v>
      </c>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28">
        <f t="shared" si="221"/>
        <v>0</v>
      </c>
      <c r="CD247" s="47" t="e">
        <f t="shared" si="222"/>
        <v>#DIV/0!</v>
      </c>
      <c r="CE247" s="28">
        <f t="shared" si="223"/>
        <v>0</v>
      </c>
      <c r="CF247" s="47" t="e">
        <f t="shared" si="224"/>
        <v>#DIV/0!</v>
      </c>
      <c r="CG247" s="28">
        <f t="shared" si="225"/>
        <v>0</v>
      </c>
      <c r="CH247" s="47" t="e">
        <f t="shared" si="226"/>
        <v>#DIV/0!</v>
      </c>
      <c r="CI247" s="28" t="e">
        <f t="shared" si="227"/>
        <v>#DIV/0!</v>
      </c>
      <c r="CJ247" s="28" t="e">
        <f t="shared" si="228"/>
        <v>#DIV/0!</v>
      </c>
      <c r="CK247" s="1"/>
      <c r="CL247" s="1"/>
      <c r="CM247" s="1"/>
      <c r="CN247" s="1"/>
      <c r="CO247" s="1"/>
      <c r="CP247" s="1"/>
      <c r="CQ247" s="1"/>
      <c r="CR247" s="1"/>
      <c r="CS247" s="1"/>
      <c r="CT247" s="1"/>
      <c r="CU247" s="1"/>
      <c r="CV247" s="1"/>
      <c r="CW247" s="1"/>
      <c r="CX247" s="1"/>
      <c r="CY247" s="1"/>
      <c r="CZ247" s="1"/>
      <c r="DA247" s="1"/>
      <c r="DB247" s="1"/>
      <c r="DC247" s="1"/>
      <c r="DD247" s="1"/>
    </row>
    <row r="248" spans="1:108" ht="49.5" hidden="1" customHeight="1" x14ac:dyDescent="0.25">
      <c r="A248" s="95">
        <v>239</v>
      </c>
      <c r="B248" s="105">
        <v>518</v>
      </c>
      <c r="C248" s="128" t="s">
        <v>282</v>
      </c>
      <c r="D248" s="136"/>
      <c r="E248" s="136"/>
      <c r="F248" s="136"/>
      <c r="G248" s="129"/>
      <c r="H248" s="130"/>
      <c r="I248" s="106" t="s">
        <v>421</v>
      </c>
      <c r="J248" s="106" t="s">
        <v>421</v>
      </c>
      <c r="K248" s="106" t="s">
        <v>421</v>
      </c>
      <c r="L248" s="7" t="s">
        <v>421</v>
      </c>
      <c r="M248" s="7" t="s">
        <v>421</v>
      </c>
      <c r="N248" s="7" t="s">
        <v>421</v>
      </c>
      <c r="O248" s="7" t="s">
        <v>421</v>
      </c>
      <c r="P248" s="7" t="s">
        <v>421</v>
      </c>
      <c r="Q248" s="7" t="s">
        <v>421</v>
      </c>
      <c r="R248" s="7" t="s">
        <v>421</v>
      </c>
      <c r="S248" s="7" t="s">
        <v>421</v>
      </c>
      <c r="T248" s="19">
        <f t="shared" si="180"/>
        <v>0</v>
      </c>
      <c r="U248" s="106" t="s">
        <v>421</v>
      </c>
      <c r="V248" s="106" t="s">
        <v>421</v>
      </c>
      <c r="W248" s="106" t="s">
        <v>421</v>
      </c>
      <c r="X248" s="106" t="s">
        <v>421</v>
      </c>
      <c r="Y248" s="7" t="s">
        <v>421</v>
      </c>
      <c r="Z248" s="7" t="s">
        <v>421</v>
      </c>
      <c r="AA248" s="7" t="s">
        <v>421</v>
      </c>
      <c r="AB248" s="7" t="s">
        <v>421</v>
      </c>
      <c r="AC248" s="7" t="s">
        <v>421</v>
      </c>
      <c r="AD248" s="7" t="s">
        <v>421</v>
      </c>
      <c r="AE248" s="7" t="s">
        <v>421</v>
      </c>
      <c r="AF248" s="7" t="s">
        <v>421</v>
      </c>
      <c r="AG248" s="7" t="s">
        <v>421</v>
      </c>
      <c r="AH248" s="7" t="s">
        <v>421</v>
      </c>
      <c r="AI248" s="7" t="s">
        <v>421</v>
      </c>
      <c r="AJ248" s="7" t="s">
        <v>421</v>
      </c>
      <c r="AK248" s="7" t="s">
        <v>421</v>
      </c>
      <c r="AL248" s="7" t="s">
        <v>421</v>
      </c>
      <c r="AM248" s="7" t="s">
        <v>421</v>
      </c>
      <c r="AN248" s="7" t="s">
        <v>421</v>
      </c>
      <c r="AO248" s="7" t="s">
        <v>421</v>
      </c>
      <c r="AP248" s="7" t="s">
        <v>421</v>
      </c>
      <c r="AQ248" s="7" t="s">
        <v>421</v>
      </c>
      <c r="AR248" s="7" t="s">
        <v>421</v>
      </c>
      <c r="AS248" s="7" t="s">
        <v>421</v>
      </c>
      <c r="AT248" s="7" t="s">
        <v>421</v>
      </c>
      <c r="AU248" s="7" t="s">
        <v>421</v>
      </c>
      <c r="AV248" s="7" t="s">
        <v>421</v>
      </c>
      <c r="AW248" s="7" t="s">
        <v>421</v>
      </c>
      <c r="AX248" s="7" t="s">
        <v>421</v>
      </c>
      <c r="AY248" s="7" t="s">
        <v>421</v>
      </c>
      <c r="AZ248" s="7" t="s">
        <v>421</v>
      </c>
      <c r="BA248" s="7" t="s">
        <v>421</v>
      </c>
      <c r="BB248" s="7" t="s">
        <v>421</v>
      </c>
      <c r="BC248" s="7" t="s">
        <v>421</v>
      </c>
      <c r="BD248" s="7" t="s">
        <v>421</v>
      </c>
      <c r="BE248" s="7" t="s">
        <v>421</v>
      </c>
      <c r="BF248" s="7" t="s">
        <v>421</v>
      </c>
      <c r="BG248" s="7" t="s">
        <v>421</v>
      </c>
      <c r="BH248" s="7" t="s">
        <v>421</v>
      </c>
      <c r="BI248" s="7" t="s">
        <v>421</v>
      </c>
      <c r="BJ248" s="7" t="s">
        <v>421</v>
      </c>
      <c r="BK248" s="7" t="s">
        <v>421</v>
      </c>
      <c r="BL248" s="7" t="s">
        <v>421</v>
      </c>
      <c r="BM248" s="7" t="s">
        <v>421</v>
      </c>
      <c r="BN248" s="7" t="s">
        <v>421</v>
      </c>
      <c r="BO248" s="7" t="s">
        <v>421</v>
      </c>
      <c r="BP248" s="7" t="s">
        <v>421</v>
      </c>
      <c r="BQ248" s="7" t="s">
        <v>421</v>
      </c>
      <c r="BR248" s="7" t="s">
        <v>421</v>
      </c>
      <c r="BS248" s="7" t="s">
        <v>421</v>
      </c>
      <c r="BT248" s="7" t="s">
        <v>421</v>
      </c>
      <c r="BU248" s="7" t="s">
        <v>421</v>
      </c>
      <c r="BV248" s="7" t="s">
        <v>421</v>
      </c>
      <c r="BW248" s="7" t="s">
        <v>421</v>
      </c>
      <c r="BX248" s="7" t="s">
        <v>421</v>
      </c>
      <c r="BY248" s="7" t="s">
        <v>421</v>
      </c>
      <c r="BZ248" s="7" t="s">
        <v>421</v>
      </c>
      <c r="CA248" s="7" t="s">
        <v>421</v>
      </c>
      <c r="CB248" s="7" t="s">
        <v>421</v>
      </c>
      <c r="CC248" s="7" t="s">
        <v>421</v>
      </c>
      <c r="CD248" s="7" t="s">
        <v>421</v>
      </c>
      <c r="CE248" s="7" t="s">
        <v>421</v>
      </c>
      <c r="CF248" s="7" t="s">
        <v>421</v>
      </c>
      <c r="CG248" s="7" t="s">
        <v>421</v>
      </c>
      <c r="CH248" s="7" t="s">
        <v>421</v>
      </c>
      <c r="CI248" s="7" t="s">
        <v>421</v>
      </c>
      <c r="CJ248" s="7" t="s">
        <v>421</v>
      </c>
      <c r="CK248" s="99"/>
      <c r="CL248" s="99"/>
      <c r="CM248" s="99"/>
      <c r="CN248" s="99"/>
      <c r="CO248" s="99"/>
      <c r="CP248" s="99"/>
      <c r="CQ248" s="99"/>
      <c r="CR248" s="99"/>
      <c r="CS248" s="99"/>
      <c r="CT248" s="99"/>
      <c r="CU248" s="99"/>
      <c r="CV248" s="99"/>
      <c r="CW248" s="99"/>
      <c r="CX248" s="99"/>
      <c r="CY248" s="99"/>
      <c r="CZ248" s="99"/>
      <c r="DA248" s="99"/>
      <c r="DB248" s="99"/>
      <c r="DC248" s="99"/>
      <c r="DD248" s="99"/>
    </row>
    <row r="249" spans="1:108" ht="61.5" hidden="1" customHeight="1" x14ac:dyDescent="0.25">
      <c r="A249" s="95">
        <v>240</v>
      </c>
      <c r="B249" s="105">
        <v>519</v>
      </c>
      <c r="C249" s="124" t="s">
        <v>283</v>
      </c>
      <c r="D249" s="125"/>
      <c r="E249" s="125"/>
      <c r="F249" s="106" t="s">
        <v>421</v>
      </c>
      <c r="G249" s="106" t="s">
        <v>421</v>
      </c>
      <c r="H249" s="106" t="s">
        <v>421</v>
      </c>
      <c r="I249" s="106" t="s">
        <v>421</v>
      </c>
      <c r="J249" s="106" t="s">
        <v>421</v>
      </c>
      <c r="K249" s="106" t="s">
        <v>421</v>
      </c>
      <c r="L249" s="7" t="s">
        <v>421</v>
      </c>
      <c r="M249" s="7" t="s">
        <v>421</v>
      </c>
      <c r="N249" s="7" t="s">
        <v>421</v>
      </c>
      <c r="O249" s="7" t="s">
        <v>421</v>
      </c>
      <c r="P249" s="7" t="s">
        <v>421</v>
      </c>
      <c r="Q249" s="7" t="s">
        <v>421</v>
      </c>
      <c r="R249" s="7" t="s">
        <v>421</v>
      </c>
      <c r="S249" s="7" t="s">
        <v>421</v>
      </c>
      <c r="T249" s="19">
        <f t="shared" si="180"/>
        <v>0</v>
      </c>
      <c r="U249" s="106" t="s">
        <v>421</v>
      </c>
      <c r="V249" s="106" t="s">
        <v>421</v>
      </c>
      <c r="W249" s="106" t="s">
        <v>421</v>
      </c>
      <c r="X249" s="106" t="s">
        <v>421</v>
      </c>
      <c r="Y249" s="7" t="s">
        <v>421</v>
      </c>
      <c r="Z249" s="7" t="s">
        <v>421</v>
      </c>
      <c r="AA249" s="7" t="s">
        <v>421</v>
      </c>
      <c r="AB249" s="7" t="s">
        <v>421</v>
      </c>
      <c r="AC249" s="7" t="s">
        <v>421</v>
      </c>
      <c r="AD249" s="7" t="s">
        <v>421</v>
      </c>
      <c r="AE249" s="7" t="s">
        <v>421</v>
      </c>
      <c r="AF249" s="7" t="s">
        <v>421</v>
      </c>
      <c r="AG249" s="7" t="s">
        <v>421</v>
      </c>
      <c r="AH249" s="7" t="s">
        <v>421</v>
      </c>
      <c r="AI249" s="7" t="s">
        <v>421</v>
      </c>
      <c r="AJ249" s="7" t="s">
        <v>421</v>
      </c>
      <c r="AK249" s="7" t="s">
        <v>421</v>
      </c>
      <c r="AL249" s="7" t="s">
        <v>421</v>
      </c>
      <c r="AM249" s="7" t="s">
        <v>421</v>
      </c>
      <c r="AN249" s="7" t="s">
        <v>421</v>
      </c>
      <c r="AO249" s="7" t="s">
        <v>421</v>
      </c>
      <c r="AP249" s="7" t="s">
        <v>421</v>
      </c>
      <c r="AQ249" s="7" t="s">
        <v>421</v>
      </c>
      <c r="AR249" s="7" t="s">
        <v>421</v>
      </c>
      <c r="AS249" s="7" t="s">
        <v>421</v>
      </c>
      <c r="AT249" s="7" t="s">
        <v>421</v>
      </c>
      <c r="AU249" s="7" t="s">
        <v>421</v>
      </c>
      <c r="AV249" s="7" t="s">
        <v>421</v>
      </c>
      <c r="AW249" s="7" t="s">
        <v>421</v>
      </c>
      <c r="AX249" s="7" t="s">
        <v>421</v>
      </c>
      <c r="AY249" s="7" t="s">
        <v>421</v>
      </c>
      <c r="AZ249" s="7" t="s">
        <v>421</v>
      </c>
      <c r="BA249" s="7" t="s">
        <v>421</v>
      </c>
      <c r="BB249" s="7" t="s">
        <v>421</v>
      </c>
      <c r="BC249" s="7" t="s">
        <v>421</v>
      </c>
      <c r="BD249" s="7" t="s">
        <v>421</v>
      </c>
      <c r="BE249" s="7" t="s">
        <v>421</v>
      </c>
      <c r="BF249" s="7" t="s">
        <v>421</v>
      </c>
      <c r="BG249" s="7" t="s">
        <v>421</v>
      </c>
      <c r="BH249" s="7" t="s">
        <v>421</v>
      </c>
      <c r="BI249" s="7" t="s">
        <v>421</v>
      </c>
      <c r="BJ249" s="7" t="s">
        <v>421</v>
      </c>
      <c r="BK249" s="7" t="s">
        <v>421</v>
      </c>
      <c r="BL249" s="7" t="s">
        <v>421</v>
      </c>
      <c r="BM249" s="7" t="s">
        <v>421</v>
      </c>
      <c r="BN249" s="7" t="s">
        <v>421</v>
      </c>
      <c r="BO249" s="7" t="s">
        <v>421</v>
      </c>
      <c r="BP249" s="7" t="s">
        <v>421</v>
      </c>
      <c r="BQ249" s="7" t="s">
        <v>421</v>
      </c>
      <c r="BR249" s="7" t="s">
        <v>421</v>
      </c>
      <c r="BS249" s="7" t="s">
        <v>421</v>
      </c>
      <c r="BT249" s="7" t="s">
        <v>421</v>
      </c>
      <c r="BU249" s="7" t="s">
        <v>421</v>
      </c>
      <c r="BV249" s="7" t="s">
        <v>421</v>
      </c>
      <c r="BW249" s="7" t="s">
        <v>421</v>
      </c>
      <c r="BX249" s="7" t="s">
        <v>421</v>
      </c>
      <c r="BY249" s="7" t="s">
        <v>421</v>
      </c>
      <c r="BZ249" s="7" t="s">
        <v>421</v>
      </c>
      <c r="CA249" s="7" t="s">
        <v>421</v>
      </c>
      <c r="CB249" s="7" t="s">
        <v>421</v>
      </c>
      <c r="CC249" s="7" t="s">
        <v>421</v>
      </c>
      <c r="CD249" s="7" t="s">
        <v>421</v>
      </c>
      <c r="CE249" s="7" t="s">
        <v>421</v>
      </c>
      <c r="CF249" s="7" t="s">
        <v>421</v>
      </c>
      <c r="CG249" s="7" t="s">
        <v>421</v>
      </c>
      <c r="CH249" s="7" t="s">
        <v>421</v>
      </c>
      <c r="CI249" s="7" t="s">
        <v>421</v>
      </c>
      <c r="CJ249" s="7" t="s">
        <v>421</v>
      </c>
      <c r="CK249" s="99"/>
      <c r="CL249" s="99"/>
      <c r="CM249" s="99"/>
      <c r="CN249" s="99"/>
      <c r="CO249" s="99"/>
      <c r="CP249" s="99"/>
      <c r="CQ249" s="99"/>
      <c r="CR249" s="99"/>
      <c r="CS249" s="99"/>
      <c r="CT249" s="99"/>
      <c r="CU249" s="99"/>
      <c r="CV249" s="99"/>
      <c r="CW249" s="99"/>
      <c r="CX249" s="99"/>
      <c r="CY249" s="99"/>
      <c r="CZ249" s="99"/>
      <c r="DA249" s="99"/>
      <c r="DB249" s="99"/>
      <c r="DC249" s="99"/>
      <c r="DD249" s="99"/>
    </row>
    <row r="250" spans="1:108" customFormat="1" ht="15.75" hidden="1" customHeight="1" x14ac:dyDescent="0.25">
      <c r="A250" s="25">
        <v>241</v>
      </c>
      <c r="B250" s="14">
        <v>520</v>
      </c>
      <c r="C250" s="13" t="s">
        <v>284</v>
      </c>
      <c r="D250" s="9" t="s">
        <v>7</v>
      </c>
      <c r="E250" s="10" t="s">
        <v>285</v>
      </c>
      <c r="F250" s="18" t="s">
        <v>16</v>
      </c>
      <c r="G250" s="10" t="s">
        <v>285</v>
      </c>
      <c r="H250" s="22" t="s">
        <v>691</v>
      </c>
      <c r="I250" s="19" t="s">
        <v>435</v>
      </c>
      <c r="J250" s="12" t="s">
        <v>286</v>
      </c>
      <c r="K250" s="19"/>
      <c r="L250" s="19"/>
      <c r="M250" s="19"/>
      <c r="N250" s="19"/>
      <c r="O250" s="19" t="s">
        <v>11</v>
      </c>
      <c r="P250" s="19"/>
      <c r="Q250" s="19"/>
      <c r="R250" s="19"/>
      <c r="S250" s="19"/>
      <c r="T250" s="19">
        <f t="shared" si="180"/>
        <v>1</v>
      </c>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28">
        <f t="shared" ref="CC250:CC252" si="229">COUNTIF($BD250:$CB250,2)</f>
        <v>0</v>
      </c>
      <c r="CD250" s="47" t="e">
        <f t="shared" ref="CD250:CD252" si="230">CC250/COUNTA($BD250:$CB250)</f>
        <v>#DIV/0!</v>
      </c>
      <c r="CE250" s="28">
        <f t="shared" ref="CE250:CE252" si="231">COUNTIF($BD250:$CB250,1)</f>
        <v>0</v>
      </c>
      <c r="CF250" s="47" t="e">
        <f t="shared" ref="CF250:CF252" si="232">CE250/COUNTA($BD250:$CB250)</f>
        <v>#DIV/0!</v>
      </c>
      <c r="CG250" s="28">
        <f t="shared" ref="CG250:CG252" si="233">COUNTIF($BD250:$CB250,0)</f>
        <v>0</v>
      </c>
      <c r="CH250" s="47" t="e">
        <f t="shared" ref="CH250:CH252" si="234">CG250/COUNTA($BD250:$CB250)</f>
        <v>#DIV/0!</v>
      </c>
      <c r="CI250" s="28" t="e">
        <f t="shared" ref="CI250:CI252" si="235">(((CC250*2)+(CE250*1)+(CG250*0)))/COUNTA($BD250:$CB250)</f>
        <v>#DIV/0!</v>
      </c>
      <c r="CJ250" s="28" t="e">
        <f t="shared" ref="CJ250:CJ252" si="236">IF(CI250&gt;=1.6,"Đạt mục tiêu",IF(CI250&gt;=1,"Cần cố gắng","Chưa đạt"))</f>
        <v>#DIV/0!</v>
      </c>
      <c r="CK250" s="1"/>
      <c r="CL250" s="1"/>
      <c r="CM250" s="1"/>
      <c r="CN250" s="1"/>
      <c r="CO250" s="1"/>
      <c r="CP250" s="1"/>
      <c r="CQ250" s="1"/>
      <c r="CR250" s="1"/>
      <c r="CS250" s="1"/>
      <c r="CT250" s="1"/>
      <c r="CU250" s="1"/>
      <c r="CV250" s="1"/>
      <c r="CW250" s="1"/>
      <c r="CX250" s="1"/>
      <c r="CY250" s="1"/>
      <c r="CZ250" s="1"/>
      <c r="DA250" s="1"/>
      <c r="DB250" s="1"/>
      <c r="DC250" s="1"/>
      <c r="DD250" s="1"/>
    </row>
    <row r="251" spans="1:108" customFormat="1" ht="15.75" hidden="1" customHeight="1" x14ac:dyDescent="0.25">
      <c r="A251" s="25">
        <v>242</v>
      </c>
      <c r="B251" s="14">
        <v>523</v>
      </c>
      <c r="C251" s="13" t="s">
        <v>287</v>
      </c>
      <c r="D251" s="9" t="s">
        <v>7</v>
      </c>
      <c r="E251" s="22" t="s">
        <v>288</v>
      </c>
      <c r="F251" s="11" t="s">
        <v>7</v>
      </c>
      <c r="G251" s="22" t="s">
        <v>288</v>
      </c>
      <c r="H251" s="22" t="s">
        <v>692</v>
      </c>
      <c r="I251" s="19" t="s">
        <v>435</v>
      </c>
      <c r="J251" s="12" t="s">
        <v>286</v>
      </c>
      <c r="K251" s="19"/>
      <c r="L251" s="19"/>
      <c r="M251" s="19"/>
      <c r="N251" s="19" t="s">
        <v>11</v>
      </c>
      <c r="O251" s="19"/>
      <c r="P251" s="19"/>
      <c r="Q251" s="19"/>
      <c r="R251" s="19"/>
      <c r="S251" s="19"/>
      <c r="T251" s="19">
        <f t="shared" si="180"/>
        <v>1</v>
      </c>
      <c r="U251" s="19"/>
      <c r="V251" s="19"/>
      <c r="W251" s="19"/>
      <c r="X251" s="19"/>
      <c r="Y251" s="19"/>
      <c r="Z251" s="19"/>
      <c r="AA251" s="19"/>
      <c r="AB251" s="19"/>
      <c r="AC251" s="19"/>
      <c r="AD251" s="19"/>
      <c r="AE251" s="19"/>
      <c r="AF251" s="19"/>
      <c r="AG251" s="19" t="s">
        <v>478</v>
      </c>
      <c r="AH251" s="19" t="s">
        <v>436</v>
      </c>
      <c r="AI251" s="19" t="s">
        <v>478</v>
      </c>
      <c r="AJ251" s="19" t="s">
        <v>436</v>
      </c>
      <c r="AK251" s="19"/>
      <c r="AL251" s="19"/>
      <c r="AM251" s="19"/>
      <c r="AN251" s="19"/>
      <c r="AO251" s="19"/>
      <c r="AP251" s="19"/>
      <c r="AQ251" s="19"/>
      <c r="AR251" s="19"/>
      <c r="AS251" s="19"/>
      <c r="AT251" s="19"/>
      <c r="AU251" s="19"/>
      <c r="AV251" s="19"/>
      <c r="AW251" s="19"/>
      <c r="AX251" s="19"/>
      <c r="AY251" s="19"/>
      <c r="AZ251" s="19"/>
      <c r="BA251" s="19"/>
      <c r="BB251" s="19"/>
      <c r="BC251" s="19"/>
      <c r="BD251" s="19">
        <v>2</v>
      </c>
      <c r="BE251" s="19">
        <v>1</v>
      </c>
      <c r="BF251" s="19">
        <v>2</v>
      </c>
      <c r="BG251" s="19">
        <v>2</v>
      </c>
      <c r="BH251" s="19">
        <v>1</v>
      </c>
      <c r="BI251" s="19">
        <v>2</v>
      </c>
      <c r="BJ251" s="19">
        <v>2</v>
      </c>
      <c r="BK251" s="19">
        <v>2</v>
      </c>
      <c r="BL251" s="19">
        <v>2</v>
      </c>
      <c r="BM251" s="19">
        <v>2</v>
      </c>
      <c r="BN251" s="19">
        <v>1</v>
      </c>
      <c r="BO251" s="19">
        <v>2</v>
      </c>
      <c r="BP251" s="19">
        <v>1</v>
      </c>
      <c r="BQ251" s="19">
        <v>2</v>
      </c>
      <c r="BR251" s="19">
        <v>2</v>
      </c>
      <c r="BS251" s="19">
        <v>2</v>
      </c>
      <c r="BT251" s="19">
        <v>2</v>
      </c>
      <c r="BU251" s="19">
        <v>2</v>
      </c>
      <c r="BV251" s="19">
        <v>1</v>
      </c>
      <c r="BW251" s="19">
        <v>2</v>
      </c>
      <c r="BX251" s="19">
        <v>2</v>
      </c>
      <c r="BY251" s="19">
        <v>2</v>
      </c>
      <c r="BZ251" s="19">
        <v>2</v>
      </c>
      <c r="CA251" s="19">
        <v>1</v>
      </c>
      <c r="CB251" s="19">
        <v>2</v>
      </c>
      <c r="CC251" s="28">
        <f t="shared" si="229"/>
        <v>19</v>
      </c>
      <c r="CD251" s="47">
        <f t="shared" si="230"/>
        <v>0.76</v>
      </c>
      <c r="CE251" s="28">
        <f t="shared" si="231"/>
        <v>6</v>
      </c>
      <c r="CF251" s="47">
        <f t="shared" si="232"/>
        <v>0.24</v>
      </c>
      <c r="CG251" s="28">
        <f t="shared" si="233"/>
        <v>0</v>
      </c>
      <c r="CH251" s="47">
        <f t="shared" si="234"/>
        <v>0</v>
      </c>
      <c r="CI251" s="28">
        <f t="shared" si="235"/>
        <v>1.76</v>
      </c>
      <c r="CJ251" s="28" t="str">
        <f t="shared" si="236"/>
        <v>Đạt mục tiêu</v>
      </c>
      <c r="CK251" s="1"/>
      <c r="CL251" s="1"/>
      <c r="CM251" s="1"/>
      <c r="CN251" s="1"/>
      <c r="CO251" s="1"/>
      <c r="CP251" s="1"/>
      <c r="CQ251" s="1"/>
      <c r="CR251" s="1"/>
      <c r="CS251" s="1"/>
      <c r="CT251" s="1"/>
      <c r="CU251" s="1"/>
      <c r="CV251" s="1"/>
      <c r="CW251" s="1"/>
      <c r="CX251" s="1"/>
      <c r="CY251" s="1"/>
      <c r="CZ251" s="1"/>
      <c r="DA251" s="1"/>
      <c r="DB251" s="1"/>
      <c r="DC251" s="1"/>
      <c r="DD251" s="1"/>
    </row>
    <row r="252" spans="1:108" customFormat="1" ht="15.75" hidden="1" customHeight="1" x14ac:dyDescent="0.25">
      <c r="A252" s="25">
        <v>243</v>
      </c>
      <c r="B252" s="14">
        <v>524</v>
      </c>
      <c r="C252" s="13" t="s">
        <v>289</v>
      </c>
      <c r="D252" s="9" t="s">
        <v>7</v>
      </c>
      <c r="E252" s="13" t="s">
        <v>290</v>
      </c>
      <c r="F252" s="9" t="s">
        <v>7</v>
      </c>
      <c r="G252" s="13" t="s">
        <v>290</v>
      </c>
      <c r="H252" s="13" t="s">
        <v>693</v>
      </c>
      <c r="I252" s="19" t="s">
        <v>512</v>
      </c>
      <c r="J252" s="12" t="s">
        <v>286</v>
      </c>
      <c r="K252" s="19"/>
      <c r="L252" s="19"/>
      <c r="M252" s="19"/>
      <c r="N252" s="19" t="s">
        <v>11</v>
      </c>
      <c r="O252" s="19"/>
      <c r="P252" s="19"/>
      <c r="Q252" s="19"/>
      <c r="R252" s="19"/>
      <c r="S252" s="19"/>
      <c r="T252" s="19">
        <f t="shared" si="180"/>
        <v>1</v>
      </c>
      <c r="U252" s="19"/>
      <c r="V252" s="19"/>
      <c r="W252" s="19"/>
      <c r="X252" s="19"/>
      <c r="Y252" s="19"/>
      <c r="Z252" s="19"/>
      <c r="AA252" s="19"/>
      <c r="AB252" s="19"/>
      <c r="AC252" s="19"/>
      <c r="AD252" s="19"/>
      <c r="AE252" s="19" t="s">
        <v>439</v>
      </c>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v>2</v>
      </c>
      <c r="BF252" s="19">
        <v>2</v>
      </c>
      <c r="BG252" s="19">
        <v>2</v>
      </c>
      <c r="BH252" s="19">
        <v>1</v>
      </c>
      <c r="BI252" s="19">
        <v>1</v>
      </c>
      <c r="BJ252" s="19">
        <v>0</v>
      </c>
      <c r="BK252" s="19">
        <v>2</v>
      </c>
      <c r="BL252" s="19">
        <v>2</v>
      </c>
      <c r="BM252" s="19">
        <v>2</v>
      </c>
      <c r="BN252" s="19">
        <v>2</v>
      </c>
      <c r="BO252" s="19">
        <v>2</v>
      </c>
      <c r="BP252" s="19">
        <v>1</v>
      </c>
      <c r="BQ252" s="19">
        <v>2</v>
      </c>
      <c r="BR252" s="19">
        <v>2</v>
      </c>
      <c r="BS252" s="19">
        <v>2</v>
      </c>
      <c r="BT252" s="19">
        <v>2</v>
      </c>
      <c r="BU252" s="19">
        <v>2</v>
      </c>
      <c r="BV252" s="19">
        <v>2</v>
      </c>
      <c r="BW252" s="19">
        <v>1</v>
      </c>
      <c r="BX252" s="19">
        <v>2</v>
      </c>
      <c r="BY252" s="19">
        <v>1</v>
      </c>
      <c r="BZ252" s="19">
        <v>2</v>
      </c>
      <c r="CA252" s="19">
        <v>2</v>
      </c>
      <c r="CB252" s="19">
        <v>2</v>
      </c>
      <c r="CC252" s="28">
        <f t="shared" si="229"/>
        <v>18</v>
      </c>
      <c r="CD252" s="47">
        <f t="shared" si="230"/>
        <v>0.75</v>
      </c>
      <c r="CE252" s="28">
        <f t="shared" si="231"/>
        <v>5</v>
      </c>
      <c r="CF252" s="47">
        <f t="shared" si="232"/>
        <v>0.20833333333333334</v>
      </c>
      <c r="CG252" s="28">
        <f t="shared" si="233"/>
        <v>1</v>
      </c>
      <c r="CH252" s="47">
        <f t="shared" si="234"/>
        <v>4.1666666666666664E-2</v>
      </c>
      <c r="CI252" s="28">
        <f t="shared" si="235"/>
        <v>1.7083333333333333</v>
      </c>
      <c r="CJ252" s="28" t="str">
        <f t="shared" si="236"/>
        <v>Đạt mục tiêu</v>
      </c>
      <c r="CK252" s="50"/>
      <c r="CL252" s="1"/>
      <c r="CM252" s="1"/>
      <c r="CN252" s="1"/>
      <c r="CO252" s="1"/>
      <c r="CP252" s="1"/>
      <c r="CQ252" s="1"/>
      <c r="CR252" s="1"/>
      <c r="CS252" s="1"/>
      <c r="CT252" s="1"/>
      <c r="CU252" s="1"/>
      <c r="CV252" s="1"/>
      <c r="CW252" s="1"/>
      <c r="CX252" s="1"/>
      <c r="CY252" s="1"/>
      <c r="CZ252" s="1"/>
      <c r="DA252" s="1"/>
      <c r="DB252" s="1"/>
      <c r="DC252" s="1"/>
      <c r="DD252" s="1"/>
    </row>
    <row r="253" spans="1:108" ht="55.5" hidden="1" customHeight="1" x14ac:dyDescent="0.25">
      <c r="A253" s="95">
        <v>244</v>
      </c>
      <c r="B253" s="105">
        <v>525</v>
      </c>
      <c r="C253" s="124" t="s">
        <v>291</v>
      </c>
      <c r="D253" s="125"/>
      <c r="E253" s="125"/>
      <c r="F253" s="106" t="s">
        <v>421</v>
      </c>
      <c r="G253" s="106" t="s">
        <v>421</v>
      </c>
      <c r="H253" s="106" t="s">
        <v>421</v>
      </c>
      <c r="I253" s="106" t="s">
        <v>421</v>
      </c>
      <c r="J253" s="106" t="s">
        <v>421</v>
      </c>
      <c r="K253" s="106" t="s">
        <v>421</v>
      </c>
      <c r="L253" s="7" t="s">
        <v>421</v>
      </c>
      <c r="M253" s="7" t="s">
        <v>421</v>
      </c>
      <c r="N253" s="7" t="s">
        <v>421</v>
      </c>
      <c r="O253" s="7" t="s">
        <v>421</v>
      </c>
      <c r="P253" s="7" t="s">
        <v>421</v>
      </c>
      <c r="Q253" s="7" t="s">
        <v>421</v>
      </c>
      <c r="R253" s="7" t="s">
        <v>421</v>
      </c>
      <c r="S253" s="7" t="s">
        <v>421</v>
      </c>
      <c r="T253" s="19">
        <f t="shared" si="180"/>
        <v>0</v>
      </c>
      <c r="U253" s="106" t="s">
        <v>421</v>
      </c>
      <c r="V253" s="106" t="s">
        <v>421</v>
      </c>
      <c r="W253" s="106" t="s">
        <v>421</v>
      </c>
      <c r="X253" s="106" t="s">
        <v>421</v>
      </c>
      <c r="Y253" s="7" t="s">
        <v>421</v>
      </c>
      <c r="Z253" s="7" t="s">
        <v>421</v>
      </c>
      <c r="AA253" s="7" t="s">
        <v>421</v>
      </c>
      <c r="AB253" s="7" t="s">
        <v>421</v>
      </c>
      <c r="AC253" s="7" t="s">
        <v>421</v>
      </c>
      <c r="AD253" s="7" t="s">
        <v>421</v>
      </c>
      <c r="AE253" s="7" t="s">
        <v>421</v>
      </c>
      <c r="AF253" s="7" t="s">
        <v>421</v>
      </c>
      <c r="AG253" s="7" t="s">
        <v>421</v>
      </c>
      <c r="AH253" s="7" t="s">
        <v>421</v>
      </c>
      <c r="AI253" s="7" t="s">
        <v>421</v>
      </c>
      <c r="AJ253" s="7" t="s">
        <v>421</v>
      </c>
      <c r="AK253" s="7" t="s">
        <v>421</v>
      </c>
      <c r="AL253" s="7" t="s">
        <v>421</v>
      </c>
      <c r="AM253" s="7" t="s">
        <v>421</v>
      </c>
      <c r="AN253" s="7" t="s">
        <v>421</v>
      </c>
      <c r="AO253" s="7" t="s">
        <v>421</v>
      </c>
      <c r="AP253" s="7" t="s">
        <v>421</v>
      </c>
      <c r="AQ253" s="7" t="s">
        <v>421</v>
      </c>
      <c r="AR253" s="7" t="s">
        <v>421</v>
      </c>
      <c r="AS253" s="7" t="s">
        <v>421</v>
      </c>
      <c r="AT253" s="7" t="s">
        <v>421</v>
      </c>
      <c r="AU253" s="7" t="s">
        <v>421</v>
      </c>
      <c r="AV253" s="7" t="s">
        <v>421</v>
      </c>
      <c r="AW253" s="7" t="s">
        <v>421</v>
      </c>
      <c r="AX253" s="7" t="s">
        <v>421</v>
      </c>
      <c r="AY253" s="7" t="s">
        <v>421</v>
      </c>
      <c r="AZ253" s="7" t="s">
        <v>421</v>
      </c>
      <c r="BA253" s="7" t="s">
        <v>421</v>
      </c>
      <c r="BB253" s="7" t="s">
        <v>421</v>
      </c>
      <c r="BC253" s="7" t="s">
        <v>421</v>
      </c>
      <c r="BD253" s="7" t="s">
        <v>421</v>
      </c>
      <c r="BE253" s="7" t="s">
        <v>421</v>
      </c>
      <c r="BF253" s="7" t="s">
        <v>421</v>
      </c>
      <c r="BG253" s="7" t="s">
        <v>421</v>
      </c>
      <c r="BH253" s="7" t="s">
        <v>421</v>
      </c>
      <c r="BI253" s="7" t="s">
        <v>421</v>
      </c>
      <c r="BJ253" s="7" t="s">
        <v>421</v>
      </c>
      <c r="BK253" s="7" t="s">
        <v>421</v>
      </c>
      <c r="BL253" s="7" t="s">
        <v>421</v>
      </c>
      <c r="BM253" s="7" t="s">
        <v>421</v>
      </c>
      <c r="BN253" s="7" t="s">
        <v>421</v>
      </c>
      <c r="BO253" s="7" t="s">
        <v>421</v>
      </c>
      <c r="BP253" s="7" t="s">
        <v>421</v>
      </c>
      <c r="BQ253" s="7" t="s">
        <v>421</v>
      </c>
      <c r="BR253" s="7" t="s">
        <v>421</v>
      </c>
      <c r="BS253" s="7" t="s">
        <v>421</v>
      </c>
      <c r="BT253" s="7" t="s">
        <v>421</v>
      </c>
      <c r="BU253" s="7" t="s">
        <v>421</v>
      </c>
      <c r="BV253" s="7" t="s">
        <v>421</v>
      </c>
      <c r="BW253" s="7" t="s">
        <v>421</v>
      </c>
      <c r="BX253" s="7" t="s">
        <v>421</v>
      </c>
      <c r="BY253" s="7" t="s">
        <v>421</v>
      </c>
      <c r="BZ253" s="7" t="s">
        <v>421</v>
      </c>
      <c r="CA253" s="7" t="s">
        <v>421</v>
      </c>
      <c r="CB253" s="7" t="s">
        <v>421</v>
      </c>
      <c r="CC253" s="7" t="s">
        <v>421</v>
      </c>
      <c r="CD253" s="7" t="s">
        <v>421</v>
      </c>
      <c r="CE253" s="7" t="s">
        <v>421</v>
      </c>
      <c r="CF253" s="7" t="s">
        <v>421</v>
      </c>
      <c r="CG253" s="7" t="s">
        <v>421</v>
      </c>
      <c r="CH253" s="7" t="s">
        <v>421</v>
      </c>
      <c r="CI253" s="7" t="s">
        <v>421</v>
      </c>
      <c r="CJ253" s="7" t="s">
        <v>421</v>
      </c>
      <c r="CK253" s="99"/>
      <c r="CL253" s="99"/>
      <c r="CM253" s="99"/>
      <c r="CN253" s="99"/>
      <c r="CO253" s="99"/>
      <c r="CP253" s="99"/>
      <c r="CQ253" s="99"/>
      <c r="CR253" s="99"/>
      <c r="CS253" s="99"/>
      <c r="CT253" s="99"/>
      <c r="CU253" s="99"/>
      <c r="CV253" s="99"/>
      <c r="CW253" s="99"/>
      <c r="CX253" s="99"/>
      <c r="CY253" s="99"/>
      <c r="CZ253" s="99"/>
      <c r="DA253" s="99"/>
      <c r="DB253" s="99"/>
      <c r="DC253" s="99"/>
      <c r="DD253" s="99"/>
    </row>
    <row r="254" spans="1:108" customFormat="1" ht="63" hidden="1" x14ac:dyDescent="0.25">
      <c r="A254" s="25">
        <v>245</v>
      </c>
      <c r="B254" s="14">
        <v>526</v>
      </c>
      <c r="C254" s="13" t="s">
        <v>292</v>
      </c>
      <c r="D254" s="9" t="s">
        <v>16</v>
      </c>
      <c r="E254" s="13" t="s">
        <v>293</v>
      </c>
      <c r="F254" s="9" t="s">
        <v>16</v>
      </c>
      <c r="G254" s="13" t="s">
        <v>293</v>
      </c>
      <c r="H254" s="13" t="s">
        <v>694</v>
      </c>
      <c r="I254" s="19" t="s">
        <v>435</v>
      </c>
      <c r="J254" s="12" t="s">
        <v>286</v>
      </c>
      <c r="K254" s="19"/>
      <c r="L254" s="19"/>
      <c r="M254" s="19"/>
      <c r="N254" s="19" t="s">
        <v>11</v>
      </c>
      <c r="O254" s="19"/>
      <c r="P254" s="19"/>
      <c r="Q254" s="19"/>
      <c r="R254" s="19"/>
      <c r="S254" s="19"/>
      <c r="T254" s="19">
        <f t="shared" si="180"/>
        <v>1</v>
      </c>
      <c r="U254" s="19"/>
      <c r="V254" s="19"/>
      <c r="W254" s="19"/>
      <c r="X254" s="19"/>
      <c r="Y254" s="19"/>
      <c r="Z254" s="19"/>
      <c r="AA254" s="19"/>
      <c r="AB254" s="19"/>
      <c r="AC254" s="19"/>
      <c r="AD254" s="19"/>
      <c r="AE254" s="19"/>
      <c r="AF254" s="19"/>
      <c r="AG254" s="19" t="s">
        <v>436</v>
      </c>
      <c r="AH254" s="19" t="s">
        <v>439</v>
      </c>
      <c r="AI254" s="19" t="s">
        <v>436</v>
      </c>
      <c r="AJ254" s="19" t="s">
        <v>439</v>
      </c>
      <c r="AK254" s="19"/>
      <c r="AL254" s="19"/>
      <c r="AM254" s="19"/>
      <c r="AN254" s="19"/>
      <c r="AO254" s="19"/>
      <c r="AP254" s="19"/>
      <c r="AQ254" s="19"/>
      <c r="AR254" s="19"/>
      <c r="AS254" s="19"/>
      <c r="AT254" s="19"/>
      <c r="AU254" s="19"/>
      <c r="AV254" s="19"/>
      <c r="AW254" s="19"/>
      <c r="AX254" s="19"/>
      <c r="AY254" s="19"/>
      <c r="AZ254" s="19"/>
      <c r="BA254" s="19"/>
      <c r="BB254" s="19"/>
      <c r="BC254" s="19"/>
      <c r="BD254" s="19">
        <v>2</v>
      </c>
      <c r="BE254" s="19">
        <v>1</v>
      </c>
      <c r="BF254" s="19">
        <v>2</v>
      </c>
      <c r="BG254" s="19">
        <v>2</v>
      </c>
      <c r="BH254" s="19">
        <v>2</v>
      </c>
      <c r="BI254" s="19">
        <v>2</v>
      </c>
      <c r="BJ254" s="19">
        <v>2</v>
      </c>
      <c r="BK254" s="19">
        <v>2</v>
      </c>
      <c r="BL254" s="19">
        <v>1</v>
      </c>
      <c r="BM254" s="19">
        <v>1</v>
      </c>
      <c r="BN254" s="19">
        <v>1</v>
      </c>
      <c r="BO254" s="19">
        <v>2</v>
      </c>
      <c r="BP254" s="19">
        <v>2</v>
      </c>
      <c r="BQ254" s="19">
        <v>2</v>
      </c>
      <c r="BR254" s="19">
        <v>2</v>
      </c>
      <c r="BS254" s="19">
        <v>2</v>
      </c>
      <c r="BT254" s="19">
        <v>2</v>
      </c>
      <c r="BU254" s="19">
        <v>2</v>
      </c>
      <c r="BV254" s="19">
        <v>1</v>
      </c>
      <c r="BW254" s="19">
        <v>2</v>
      </c>
      <c r="BX254" s="19">
        <v>2</v>
      </c>
      <c r="BY254" s="19">
        <v>2</v>
      </c>
      <c r="BZ254" s="19">
        <v>1</v>
      </c>
      <c r="CA254" s="19">
        <v>2</v>
      </c>
      <c r="CB254" s="19">
        <v>2</v>
      </c>
      <c r="CC254" s="28">
        <f t="shared" ref="CC254:CC255" si="237">COUNTIF($BD254:$CB254,2)</f>
        <v>19</v>
      </c>
      <c r="CD254" s="47">
        <f t="shared" ref="CD254:CD255" si="238">CC254/COUNTA($BD254:$CB254)</f>
        <v>0.76</v>
      </c>
      <c r="CE254" s="28">
        <f t="shared" ref="CE254:CE255" si="239">COUNTIF($BD254:$CB254,1)</f>
        <v>6</v>
      </c>
      <c r="CF254" s="47">
        <f t="shared" ref="CF254:CF255" si="240">CE254/COUNTA($BD254:$CB254)</f>
        <v>0.24</v>
      </c>
      <c r="CG254" s="28">
        <f t="shared" ref="CG254:CG255" si="241">COUNTIF($BD254:$CB254,0)</f>
        <v>0</v>
      </c>
      <c r="CH254" s="47">
        <f t="shared" ref="CH254:CH255" si="242">CG254/COUNTA($BD254:$CB254)</f>
        <v>0</v>
      </c>
      <c r="CI254" s="28">
        <f t="shared" ref="CI254:CI255" si="243">(((CC254*2)+(CE254*1)+(CG254*0)))/COUNTA($BD254:$CB254)</f>
        <v>1.76</v>
      </c>
      <c r="CJ254" s="28" t="str">
        <f t="shared" ref="CJ254:CJ255" si="244">IF(CI254&gt;=1.6,"Đạt mục tiêu",IF(CI254&gt;=1,"Cần cố gắng","Chưa đạt"))</f>
        <v>Đạt mục tiêu</v>
      </c>
      <c r="CK254" s="1"/>
      <c r="CL254" s="1"/>
      <c r="CM254" s="1"/>
      <c r="CN254" s="1"/>
      <c r="CO254" s="1"/>
      <c r="CP254" s="1"/>
      <c r="CQ254" s="1"/>
      <c r="CR254" s="1"/>
      <c r="CS254" s="1"/>
      <c r="CT254" s="1"/>
      <c r="CU254" s="1"/>
      <c r="CV254" s="1"/>
      <c r="CW254" s="1"/>
      <c r="CX254" s="1"/>
      <c r="CY254" s="1"/>
      <c r="CZ254" s="1"/>
      <c r="DA254" s="1"/>
      <c r="DB254" s="1"/>
      <c r="DC254" s="1"/>
      <c r="DD254" s="1"/>
    </row>
    <row r="255" spans="1:108" ht="84.75" customHeight="1" x14ac:dyDescent="0.25">
      <c r="A255" s="95">
        <v>246</v>
      </c>
      <c r="B255" s="138">
        <v>530</v>
      </c>
      <c r="C255" s="108" t="s">
        <v>294</v>
      </c>
      <c r="D255" s="109" t="s">
        <v>7</v>
      </c>
      <c r="E255" s="112" t="s">
        <v>695</v>
      </c>
      <c r="F255" s="109" t="s">
        <v>16</v>
      </c>
      <c r="G255" s="112" t="s">
        <v>696</v>
      </c>
      <c r="H255" s="95" t="s">
        <v>864</v>
      </c>
      <c r="I255" s="95" t="s">
        <v>435</v>
      </c>
      <c r="J255" s="114" t="s">
        <v>286</v>
      </c>
      <c r="K255" s="95" t="s">
        <v>11</v>
      </c>
      <c r="L255" s="28"/>
      <c r="M255" s="28"/>
      <c r="N255" s="28"/>
      <c r="O255" s="28"/>
      <c r="P255" s="28"/>
      <c r="Q255" s="28"/>
      <c r="R255" s="28"/>
      <c r="S255" s="28"/>
      <c r="T255" s="19">
        <f t="shared" si="180"/>
        <v>1</v>
      </c>
      <c r="U255" s="95" t="s">
        <v>475</v>
      </c>
      <c r="V255" s="95" t="s">
        <v>475</v>
      </c>
      <c r="W255" s="95" t="s">
        <v>439</v>
      </c>
      <c r="X255" s="95" t="s">
        <v>439</v>
      </c>
      <c r="Y255" s="19" t="s">
        <v>438</v>
      </c>
      <c r="Z255" s="19"/>
      <c r="AA255" s="19" t="s">
        <v>438</v>
      </c>
      <c r="AB255" s="19"/>
      <c r="AC255" s="19"/>
      <c r="AD255" s="19"/>
      <c r="AE255" s="19" t="s">
        <v>438</v>
      </c>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v>2</v>
      </c>
      <c r="BE255" s="19">
        <v>2</v>
      </c>
      <c r="BF255" s="19">
        <v>2</v>
      </c>
      <c r="BG255" s="19">
        <v>2</v>
      </c>
      <c r="BH255" s="19">
        <v>1</v>
      </c>
      <c r="BI255" s="19">
        <v>2</v>
      </c>
      <c r="BJ255" s="19">
        <v>2</v>
      </c>
      <c r="BK255" s="19">
        <v>1</v>
      </c>
      <c r="BL255" s="19">
        <v>2</v>
      </c>
      <c r="BM255" s="19">
        <v>1</v>
      </c>
      <c r="BN255" s="19">
        <v>2</v>
      </c>
      <c r="BO255" s="19">
        <v>1</v>
      </c>
      <c r="BP255" s="19">
        <v>2</v>
      </c>
      <c r="BQ255" s="19">
        <v>2</v>
      </c>
      <c r="BR255" s="19">
        <v>1</v>
      </c>
      <c r="BS255" s="19">
        <v>2</v>
      </c>
      <c r="BT255" s="19">
        <v>2</v>
      </c>
      <c r="BU255" s="19">
        <v>2</v>
      </c>
      <c r="BV255" s="19">
        <v>1</v>
      </c>
      <c r="BW255" s="19">
        <v>2</v>
      </c>
      <c r="BX255" s="19">
        <v>2</v>
      </c>
      <c r="BY255" s="19">
        <v>2</v>
      </c>
      <c r="BZ255" s="19">
        <v>2</v>
      </c>
      <c r="CA255" s="19">
        <v>2</v>
      </c>
      <c r="CB255" s="19">
        <v>2</v>
      </c>
      <c r="CC255" s="28">
        <f t="shared" si="237"/>
        <v>19</v>
      </c>
      <c r="CD255" s="47">
        <f t="shared" si="238"/>
        <v>0.76</v>
      </c>
      <c r="CE255" s="28">
        <f t="shared" si="239"/>
        <v>6</v>
      </c>
      <c r="CF255" s="47">
        <f t="shared" si="240"/>
        <v>0.24</v>
      </c>
      <c r="CG255" s="28">
        <f t="shared" si="241"/>
        <v>0</v>
      </c>
      <c r="CH255" s="47">
        <f t="shared" si="242"/>
        <v>0</v>
      </c>
      <c r="CI255" s="28">
        <f t="shared" si="243"/>
        <v>1.76</v>
      </c>
      <c r="CJ255" s="28" t="str">
        <f t="shared" si="244"/>
        <v>Đạt mục tiêu</v>
      </c>
      <c r="CK255" s="99"/>
      <c r="CL255" s="99"/>
      <c r="CM255" s="99"/>
      <c r="CN255" s="99"/>
      <c r="CO255" s="99"/>
      <c r="CP255" s="99"/>
      <c r="CQ255" s="99"/>
      <c r="CR255" s="99"/>
      <c r="CS255" s="99"/>
      <c r="CT255" s="99"/>
      <c r="CU255" s="99"/>
      <c r="CV255" s="99"/>
      <c r="CW255" s="99"/>
      <c r="CX255" s="99"/>
      <c r="CY255" s="99"/>
      <c r="CZ255" s="99"/>
      <c r="DA255" s="99"/>
      <c r="DB255" s="99"/>
      <c r="DC255" s="99"/>
      <c r="DD255" s="99"/>
    </row>
    <row r="256" spans="1:108" customFormat="1" ht="66" hidden="1" customHeight="1" x14ac:dyDescent="0.25">
      <c r="A256" s="25">
        <v>247</v>
      </c>
      <c r="B256" s="77">
        <v>530</v>
      </c>
      <c r="C256" s="45" t="s">
        <v>294</v>
      </c>
      <c r="D256" s="9" t="s">
        <v>7</v>
      </c>
      <c r="E256" s="13" t="s">
        <v>695</v>
      </c>
      <c r="F256" s="9" t="s">
        <v>16</v>
      </c>
      <c r="G256" s="13" t="s">
        <v>697</v>
      </c>
      <c r="H256" s="19" t="s">
        <v>698</v>
      </c>
      <c r="I256" s="19" t="s">
        <v>435</v>
      </c>
      <c r="J256" s="12" t="s">
        <v>286</v>
      </c>
      <c r="K256" s="28"/>
      <c r="L256" s="28" t="s">
        <v>11</v>
      </c>
      <c r="M256" s="28"/>
      <c r="N256" s="28"/>
      <c r="O256" s="28"/>
      <c r="P256" s="28"/>
      <c r="Q256" s="28"/>
      <c r="R256" s="28"/>
      <c r="S256" s="28"/>
      <c r="T256" s="19">
        <f t="shared" si="180"/>
        <v>1</v>
      </c>
      <c r="U256" s="19"/>
      <c r="V256" s="19"/>
      <c r="W256" s="19"/>
      <c r="X256" s="19"/>
      <c r="Y256" s="19" t="s">
        <v>475</v>
      </c>
      <c r="Z256" s="19" t="s">
        <v>475</v>
      </c>
      <c r="AA256" s="19" t="s">
        <v>436</v>
      </c>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28"/>
      <c r="CD256" s="47"/>
      <c r="CE256" s="28"/>
      <c r="CF256" s="47"/>
      <c r="CG256" s="28"/>
      <c r="CH256" s="47"/>
      <c r="CI256" s="28"/>
      <c r="CJ256" s="28"/>
      <c r="CK256" s="1"/>
      <c r="CL256" s="1"/>
      <c r="CM256" s="1"/>
      <c r="CN256" s="1"/>
      <c r="CO256" s="1"/>
      <c r="CP256" s="1"/>
      <c r="CQ256" s="1"/>
      <c r="CR256" s="1"/>
      <c r="CS256" s="1"/>
      <c r="CT256" s="1"/>
      <c r="CU256" s="1"/>
      <c r="CV256" s="1"/>
      <c r="CW256" s="1"/>
      <c r="CX256" s="1"/>
      <c r="CY256" s="1"/>
      <c r="CZ256" s="1"/>
      <c r="DA256" s="1"/>
      <c r="DB256" s="1"/>
      <c r="DC256" s="1"/>
      <c r="DD256" s="1"/>
    </row>
    <row r="257" spans="1:108" customFormat="1" ht="66" hidden="1" customHeight="1" x14ac:dyDescent="0.25">
      <c r="A257" s="25">
        <v>248</v>
      </c>
      <c r="B257" s="77">
        <v>530</v>
      </c>
      <c r="C257" s="45" t="s">
        <v>294</v>
      </c>
      <c r="D257" s="9" t="s">
        <v>7</v>
      </c>
      <c r="E257" s="13" t="s">
        <v>695</v>
      </c>
      <c r="F257" s="9" t="s">
        <v>16</v>
      </c>
      <c r="G257" s="13" t="s">
        <v>699</v>
      </c>
      <c r="H257" s="19" t="s">
        <v>700</v>
      </c>
      <c r="I257" s="19" t="s">
        <v>435</v>
      </c>
      <c r="J257" s="12" t="s">
        <v>286</v>
      </c>
      <c r="K257" s="28"/>
      <c r="L257" s="28"/>
      <c r="M257" s="28" t="s">
        <v>11</v>
      </c>
      <c r="N257" s="28"/>
      <c r="O257" s="28"/>
      <c r="P257" s="28"/>
      <c r="Q257" s="28"/>
      <c r="R257" s="28"/>
      <c r="S257" s="28"/>
      <c r="T257" s="19">
        <f t="shared" si="180"/>
        <v>1</v>
      </c>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8"/>
      <c r="CD257" s="47"/>
      <c r="CE257" s="28"/>
      <c r="CF257" s="47"/>
      <c r="CG257" s="28"/>
      <c r="CH257" s="47"/>
      <c r="CI257" s="28"/>
      <c r="CJ257" s="28"/>
      <c r="CK257" s="1"/>
      <c r="CL257" s="1"/>
      <c r="CM257" s="1"/>
      <c r="CN257" s="1"/>
      <c r="CO257" s="1"/>
      <c r="CP257" s="1"/>
      <c r="CQ257" s="1"/>
      <c r="CR257" s="1"/>
      <c r="CS257" s="1"/>
      <c r="CT257" s="1"/>
      <c r="CU257" s="1"/>
      <c r="CV257" s="1"/>
      <c r="CW257" s="1"/>
      <c r="CX257" s="1"/>
      <c r="CY257" s="1"/>
      <c r="CZ257" s="1"/>
      <c r="DA257" s="1"/>
      <c r="DB257" s="1"/>
      <c r="DC257" s="1"/>
      <c r="DD257" s="1"/>
    </row>
    <row r="258" spans="1:108" customFormat="1" ht="66" hidden="1" customHeight="1" x14ac:dyDescent="0.25">
      <c r="A258" s="25">
        <v>249</v>
      </c>
      <c r="B258" s="77">
        <v>530</v>
      </c>
      <c r="C258" s="45" t="s">
        <v>294</v>
      </c>
      <c r="D258" s="9" t="s">
        <v>7</v>
      </c>
      <c r="E258" s="13" t="s">
        <v>695</v>
      </c>
      <c r="F258" s="9" t="s">
        <v>16</v>
      </c>
      <c r="G258" s="13" t="s">
        <v>701</v>
      </c>
      <c r="H258" s="19" t="s">
        <v>702</v>
      </c>
      <c r="I258" s="19" t="s">
        <v>435</v>
      </c>
      <c r="J258" s="12" t="s">
        <v>286</v>
      </c>
      <c r="K258" s="28"/>
      <c r="L258" s="28"/>
      <c r="M258" s="28"/>
      <c r="N258" s="28" t="s">
        <v>11</v>
      </c>
      <c r="O258" s="28"/>
      <c r="P258" s="28"/>
      <c r="Q258" s="28"/>
      <c r="R258" s="28"/>
      <c r="S258" s="28"/>
      <c r="T258" s="19">
        <f t="shared" si="180"/>
        <v>1</v>
      </c>
      <c r="U258" s="19"/>
      <c r="V258" s="19"/>
      <c r="W258" s="19"/>
      <c r="X258" s="19"/>
      <c r="Y258" s="19"/>
      <c r="Z258" s="19"/>
      <c r="AA258" s="19"/>
      <c r="AB258" s="19"/>
      <c r="AC258" s="19"/>
      <c r="AD258" s="19"/>
      <c r="AE258" s="19"/>
      <c r="AF258" s="19"/>
      <c r="AG258" s="19" t="s">
        <v>475</v>
      </c>
      <c r="AH258" s="19" t="s">
        <v>475</v>
      </c>
      <c r="AI258" s="19" t="s">
        <v>436</v>
      </c>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8"/>
      <c r="CD258" s="47"/>
      <c r="CE258" s="28"/>
      <c r="CF258" s="47"/>
      <c r="CG258" s="28"/>
      <c r="CH258" s="47"/>
      <c r="CI258" s="28"/>
      <c r="CJ258" s="28"/>
      <c r="CK258" s="1"/>
      <c r="CL258" s="1"/>
      <c r="CM258" s="1"/>
      <c r="CN258" s="1"/>
      <c r="CO258" s="1"/>
      <c r="CP258" s="1"/>
      <c r="CQ258" s="1"/>
      <c r="CR258" s="1"/>
      <c r="CS258" s="1"/>
      <c r="CT258" s="1"/>
      <c r="CU258" s="1"/>
      <c r="CV258" s="1"/>
      <c r="CW258" s="1"/>
      <c r="CX258" s="1"/>
      <c r="CY258" s="1"/>
      <c r="CZ258" s="1"/>
      <c r="DA258" s="1"/>
      <c r="DB258" s="1"/>
      <c r="DC258" s="1"/>
      <c r="DD258" s="1"/>
    </row>
    <row r="259" spans="1:108" customFormat="1" ht="66" hidden="1" customHeight="1" x14ac:dyDescent="0.25">
      <c r="A259" s="25">
        <v>250</v>
      </c>
      <c r="B259" s="77">
        <v>530</v>
      </c>
      <c r="C259" s="45" t="s">
        <v>294</v>
      </c>
      <c r="D259" s="9" t="s">
        <v>7</v>
      </c>
      <c r="E259" s="13" t="s">
        <v>695</v>
      </c>
      <c r="F259" s="9" t="s">
        <v>16</v>
      </c>
      <c r="G259" s="13" t="s">
        <v>703</v>
      </c>
      <c r="H259" s="25" t="s">
        <v>704</v>
      </c>
      <c r="I259" s="19" t="s">
        <v>435</v>
      </c>
      <c r="J259" s="12" t="s">
        <v>286</v>
      </c>
      <c r="K259" s="28"/>
      <c r="L259" s="28"/>
      <c r="M259" s="28"/>
      <c r="N259" s="28"/>
      <c r="O259" s="28" t="s">
        <v>11</v>
      </c>
      <c r="P259" s="28"/>
      <c r="Q259" s="28"/>
      <c r="R259" s="28"/>
      <c r="S259" s="28"/>
      <c r="T259" s="19">
        <f t="shared" si="180"/>
        <v>1</v>
      </c>
      <c r="U259" s="19"/>
      <c r="V259" s="19"/>
      <c r="W259" s="19"/>
      <c r="X259" s="19"/>
      <c r="Y259" s="19"/>
      <c r="Z259" s="19"/>
      <c r="AA259" s="19"/>
      <c r="AB259" s="19"/>
      <c r="AC259" s="19"/>
      <c r="AD259" s="19"/>
      <c r="AE259" s="19"/>
      <c r="AF259" s="19"/>
      <c r="AG259" s="19"/>
      <c r="AH259" s="19"/>
      <c r="AI259" s="19"/>
      <c r="AJ259" s="19"/>
      <c r="AK259" s="19" t="s">
        <v>438</v>
      </c>
      <c r="AL259" s="19"/>
      <c r="AM259" s="19" t="s">
        <v>438</v>
      </c>
      <c r="AN259" s="19" t="s">
        <v>438</v>
      </c>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8"/>
      <c r="CD259" s="47"/>
      <c r="CE259" s="28"/>
      <c r="CF259" s="47"/>
      <c r="CG259" s="28"/>
      <c r="CH259" s="47"/>
      <c r="CI259" s="28"/>
      <c r="CJ259" s="28"/>
      <c r="CK259" s="1"/>
      <c r="CL259" s="1"/>
      <c r="CM259" s="1"/>
      <c r="CN259" s="1"/>
      <c r="CO259" s="1"/>
      <c r="CP259" s="1"/>
      <c r="CQ259" s="1"/>
      <c r="CR259" s="1"/>
      <c r="CS259" s="1"/>
      <c r="CT259" s="1"/>
      <c r="CU259" s="1"/>
      <c r="CV259" s="1"/>
      <c r="CW259" s="1"/>
      <c r="CX259" s="1"/>
      <c r="CY259" s="1"/>
      <c r="CZ259" s="1"/>
      <c r="DA259" s="1"/>
      <c r="DB259" s="1"/>
      <c r="DC259" s="1"/>
      <c r="DD259" s="1"/>
    </row>
    <row r="260" spans="1:108" customFormat="1" ht="66" hidden="1" customHeight="1" x14ac:dyDescent="0.25">
      <c r="A260" s="25">
        <v>251</v>
      </c>
      <c r="B260" s="77">
        <v>530</v>
      </c>
      <c r="C260" s="45" t="s">
        <v>294</v>
      </c>
      <c r="D260" s="9" t="s">
        <v>7</v>
      </c>
      <c r="E260" s="13" t="s">
        <v>695</v>
      </c>
      <c r="F260" s="9" t="s">
        <v>16</v>
      </c>
      <c r="G260" s="13" t="s">
        <v>705</v>
      </c>
      <c r="H260" s="19" t="s">
        <v>706</v>
      </c>
      <c r="I260" s="19" t="s">
        <v>435</v>
      </c>
      <c r="J260" s="12" t="s">
        <v>286</v>
      </c>
      <c r="K260" s="28"/>
      <c r="L260" s="28"/>
      <c r="M260" s="28"/>
      <c r="N260" s="28"/>
      <c r="O260" s="28"/>
      <c r="P260" s="28" t="s">
        <v>11</v>
      </c>
      <c r="Q260" s="28"/>
      <c r="R260" s="28"/>
      <c r="S260" s="28"/>
      <c r="T260" s="19">
        <f t="shared" si="180"/>
        <v>1</v>
      </c>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8"/>
      <c r="CD260" s="47"/>
      <c r="CE260" s="28"/>
      <c r="CF260" s="47"/>
      <c r="CG260" s="28"/>
      <c r="CH260" s="47"/>
      <c r="CI260" s="28"/>
      <c r="CJ260" s="28"/>
      <c r="CK260" s="1"/>
      <c r="CL260" s="1"/>
      <c r="CM260" s="1"/>
      <c r="CN260" s="1"/>
      <c r="CO260" s="1"/>
      <c r="CP260" s="1"/>
      <c r="CQ260" s="1"/>
      <c r="CR260" s="1"/>
      <c r="CS260" s="1"/>
      <c r="CT260" s="1"/>
      <c r="CU260" s="1"/>
      <c r="CV260" s="1"/>
      <c r="CW260" s="1"/>
      <c r="CX260" s="1"/>
      <c r="CY260" s="1"/>
      <c r="CZ260" s="1"/>
      <c r="DA260" s="1"/>
      <c r="DB260" s="1"/>
      <c r="DC260" s="1"/>
      <c r="DD260" s="1"/>
    </row>
    <row r="261" spans="1:108" customFormat="1" ht="66" hidden="1" customHeight="1" x14ac:dyDescent="0.25">
      <c r="A261" s="25">
        <v>252</v>
      </c>
      <c r="B261" s="77">
        <v>530</v>
      </c>
      <c r="C261" s="45" t="s">
        <v>294</v>
      </c>
      <c r="D261" s="9" t="s">
        <v>7</v>
      </c>
      <c r="E261" s="13" t="s">
        <v>695</v>
      </c>
      <c r="F261" s="9" t="s">
        <v>16</v>
      </c>
      <c r="G261" s="13" t="s">
        <v>707</v>
      </c>
      <c r="H261" s="19" t="s">
        <v>708</v>
      </c>
      <c r="I261" s="19" t="s">
        <v>435</v>
      </c>
      <c r="J261" s="12" t="s">
        <v>286</v>
      </c>
      <c r="K261" s="28"/>
      <c r="L261" s="28"/>
      <c r="M261" s="28"/>
      <c r="N261" s="28"/>
      <c r="O261" s="28"/>
      <c r="P261" s="28"/>
      <c r="Q261" s="28" t="s">
        <v>11</v>
      </c>
      <c r="R261" s="28"/>
      <c r="S261" s="28"/>
      <c r="T261" s="19">
        <f t="shared" si="180"/>
        <v>1</v>
      </c>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t="s">
        <v>475</v>
      </c>
      <c r="AT261" s="19" t="s">
        <v>524</v>
      </c>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28"/>
      <c r="CD261" s="47"/>
      <c r="CE261" s="28"/>
      <c r="CF261" s="47"/>
      <c r="CG261" s="28"/>
      <c r="CH261" s="47"/>
      <c r="CI261" s="28"/>
      <c r="CJ261" s="28"/>
      <c r="CK261" s="1"/>
      <c r="CL261" s="1"/>
      <c r="CM261" s="1"/>
      <c r="CN261" s="1"/>
      <c r="CO261" s="1"/>
      <c r="CP261" s="1"/>
      <c r="CQ261" s="1"/>
      <c r="CR261" s="1"/>
      <c r="CS261" s="1"/>
      <c r="CT261" s="1"/>
      <c r="CU261" s="1"/>
      <c r="CV261" s="1"/>
      <c r="CW261" s="1"/>
      <c r="CX261" s="1"/>
      <c r="CY261" s="1"/>
      <c r="CZ261" s="1"/>
      <c r="DA261" s="1"/>
      <c r="DB261" s="1"/>
      <c r="DC261" s="1"/>
      <c r="DD261" s="1"/>
    </row>
    <row r="262" spans="1:108" customFormat="1" ht="66" hidden="1" customHeight="1" x14ac:dyDescent="0.25">
      <c r="A262" s="25">
        <v>253</v>
      </c>
      <c r="B262" s="77">
        <v>530</v>
      </c>
      <c r="C262" s="45" t="s">
        <v>294</v>
      </c>
      <c r="D262" s="9" t="s">
        <v>7</v>
      </c>
      <c r="E262" s="13" t="s">
        <v>695</v>
      </c>
      <c r="F262" s="9" t="s">
        <v>16</v>
      </c>
      <c r="G262" s="13" t="s">
        <v>709</v>
      </c>
      <c r="H262" s="19" t="s">
        <v>710</v>
      </c>
      <c r="I262" s="19" t="s">
        <v>435</v>
      </c>
      <c r="J262" s="12" t="s">
        <v>286</v>
      </c>
      <c r="K262" s="28"/>
      <c r="L262" s="28"/>
      <c r="M262" s="28"/>
      <c r="N262" s="28"/>
      <c r="O262" s="28"/>
      <c r="P262" s="28"/>
      <c r="Q262" s="28"/>
      <c r="R262" s="28" t="s">
        <v>11</v>
      </c>
      <c r="S262" s="28"/>
      <c r="T262" s="19">
        <f t="shared" si="180"/>
        <v>1</v>
      </c>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t="s">
        <v>475</v>
      </c>
      <c r="AX262" s="19"/>
      <c r="AY262" s="19" t="s">
        <v>439</v>
      </c>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8"/>
      <c r="CD262" s="47"/>
      <c r="CE262" s="28"/>
      <c r="CF262" s="47"/>
      <c r="CG262" s="28"/>
      <c r="CH262" s="47"/>
      <c r="CI262" s="28"/>
      <c r="CJ262" s="28"/>
      <c r="CK262" s="1"/>
      <c r="CL262" s="1"/>
      <c r="CM262" s="1"/>
      <c r="CN262" s="1"/>
      <c r="CO262" s="1"/>
      <c r="CP262" s="1"/>
      <c r="CQ262" s="1"/>
      <c r="CR262" s="1"/>
      <c r="CS262" s="1"/>
      <c r="CT262" s="1"/>
      <c r="CU262" s="1"/>
      <c r="CV262" s="1"/>
      <c r="CW262" s="1"/>
      <c r="CX262" s="1"/>
      <c r="CY262" s="1"/>
      <c r="CZ262" s="1"/>
      <c r="DA262" s="1"/>
      <c r="DB262" s="1"/>
      <c r="DC262" s="1"/>
      <c r="DD262" s="1"/>
    </row>
    <row r="263" spans="1:108" customFormat="1" ht="66" hidden="1" customHeight="1" x14ac:dyDescent="0.25">
      <c r="A263" s="25">
        <v>254</v>
      </c>
      <c r="B263" s="77">
        <v>530</v>
      </c>
      <c r="C263" s="45" t="s">
        <v>294</v>
      </c>
      <c r="D263" s="9" t="s">
        <v>7</v>
      </c>
      <c r="E263" s="13" t="s">
        <v>695</v>
      </c>
      <c r="F263" s="9" t="s">
        <v>16</v>
      </c>
      <c r="G263" s="13" t="s">
        <v>711</v>
      </c>
      <c r="H263" s="19" t="s">
        <v>712</v>
      </c>
      <c r="I263" s="19" t="s">
        <v>435</v>
      </c>
      <c r="J263" s="12" t="s">
        <v>286</v>
      </c>
      <c r="K263" s="28"/>
      <c r="L263" s="28"/>
      <c r="M263" s="28"/>
      <c r="N263" s="28"/>
      <c r="O263" s="28"/>
      <c r="P263" s="28"/>
      <c r="Q263" s="28"/>
      <c r="R263" s="28"/>
      <c r="S263" s="28" t="s">
        <v>11</v>
      </c>
      <c r="T263" s="19">
        <f t="shared" si="180"/>
        <v>1</v>
      </c>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t="s">
        <v>475</v>
      </c>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8"/>
      <c r="CD263" s="47"/>
      <c r="CE263" s="28"/>
      <c r="CF263" s="47"/>
      <c r="CG263" s="28"/>
      <c r="CH263" s="47"/>
      <c r="CI263" s="28"/>
      <c r="CJ263" s="28"/>
      <c r="CK263" s="1"/>
      <c r="CL263" s="1"/>
      <c r="CM263" s="1"/>
      <c r="CN263" s="1"/>
      <c r="CO263" s="1"/>
      <c r="CP263" s="1"/>
      <c r="CQ263" s="1"/>
      <c r="CR263" s="1"/>
      <c r="CS263" s="1"/>
      <c r="CT263" s="1"/>
      <c r="CU263" s="1"/>
      <c r="CV263" s="1"/>
      <c r="CW263" s="1"/>
      <c r="CX263" s="1"/>
      <c r="CY263" s="1"/>
      <c r="CZ263" s="1"/>
      <c r="DA263" s="1"/>
      <c r="DB263" s="1"/>
      <c r="DC263" s="1"/>
      <c r="DD263" s="1"/>
    </row>
    <row r="264" spans="1:108" ht="59.25" customHeight="1" x14ac:dyDescent="0.25">
      <c r="A264" s="95"/>
      <c r="B264" s="138"/>
      <c r="C264" s="108" t="s">
        <v>294</v>
      </c>
      <c r="D264" s="109" t="s">
        <v>7</v>
      </c>
      <c r="E264" s="112" t="s">
        <v>695</v>
      </c>
      <c r="F264" s="109" t="s">
        <v>16</v>
      </c>
      <c r="G264" s="112" t="s">
        <v>696</v>
      </c>
      <c r="H264" s="95" t="s">
        <v>863</v>
      </c>
      <c r="I264" s="95" t="s">
        <v>435</v>
      </c>
      <c r="J264" s="114" t="s">
        <v>286</v>
      </c>
      <c r="K264" s="95" t="s">
        <v>11</v>
      </c>
      <c r="L264" s="28"/>
      <c r="M264" s="28"/>
      <c r="N264" s="28"/>
      <c r="O264" s="28"/>
      <c r="P264" s="28"/>
      <c r="Q264" s="28"/>
      <c r="R264" s="28"/>
      <c r="S264" s="28"/>
      <c r="T264" s="19"/>
      <c r="U264" s="95" t="s">
        <v>475</v>
      </c>
      <c r="V264" s="95" t="s">
        <v>439</v>
      </c>
      <c r="W264" s="95" t="s">
        <v>439</v>
      </c>
      <c r="X264" s="95" t="s">
        <v>439</v>
      </c>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8"/>
      <c r="CD264" s="47"/>
      <c r="CE264" s="28"/>
      <c r="CF264" s="47"/>
      <c r="CG264" s="28"/>
      <c r="CH264" s="47"/>
      <c r="CI264" s="28"/>
      <c r="CJ264" s="28"/>
      <c r="CK264" s="99"/>
      <c r="CL264" s="99"/>
      <c r="CM264" s="99"/>
      <c r="CN264" s="99"/>
      <c r="CO264" s="99"/>
      <c r="CP264" s="99"/>
      <c r="CQ264" s="99"/>
      <c r="CR264" s="99"/>
      <c r="CS264" s="99"/>
      <c r="CT264" s="99"/>
      <c r="CU264" s="99"/>
      <c r="CV264" s="99"/>
      <c r="CW264" s="99"/>
      <c r="CX264" s="99"/>
      <c r="CY264" s="99"/>
      <c r="CZ264" s="99"/>
      <c r="DA264" s="99"/>
      <c r="DB264" s="99"/>
      <c r="DC264" s="99"/>
      <c r="DD264" s="99"/>
    </row>
    <row r="265" spans="1:108" ht="90" hidden="1" customHeight="1" x14ac:dyDescent="0.25">
      <c r="A265" s="95">
        <v>255</v>
      </c>
      <c r="B265" s="134">
        <v>533</v>
      </c>
      <c r="C265" s="121" t="s">
        <v>295</v>
      </c>
      <c r="D265" s="122" t="s">
        <v>7</v>
      </c>
      <c r="E265" s="112" t="s">
        <v>713</v>
      </c>
      <c r="F265" s="109" t="s">
        <v>16</v>
      </c>
      <c r="G265" s="112" t="s">
        <v>714</v>
      </c>
      <c r="H265" s="95" t="s">
        <v>715</v>
      </c>
      <c r="I265" s="95" t="s">
        <v>435</v>
      </c>
      <c r="J265" s="114" t="s">
        <v>286</v>
      </c>
      <c r="K265" s="95" t="s">
        <v>11</v>
      </c>
      <c r="L265" s="28"/>
      <c r="M265" s="28"/>
      <c r="N265" s="28"/>
      <c r="O265" s="28"/>
      <c r="P265" s="28"/>
      <c r="Q265" s="28"/>
      <c r="R265" s="28"/>
      <c r="S265" s="28"/>
      <c r="T265" s="19">
        <f t="shared" si="180"/>
        <v>1</v>
      </c>
      <c r="U265" s="95"/>
      <c r="V265" s="95"/>
      <c r="W265" s="95" t="s">
        <v>475</v>
      </c>
      <c r="X265" s="95" t="s">
        <v>439</v>
      </c>
      <c r="Y265" s="19"/>
      <c r="Z265" s="19"/>
      <c r="AA265" s="19"/>
      <c r="AB265" s="19" t="s">
        <v>438</v>
      </c>
      <c r="AC265" s="19" t="s">
        <v>438</v>
      </c>
      <c r="AD265" s="19" t="s">
        <v>438</v>
      </c>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v>2</v>
      </c>
      <c r="BE265" s="19">
        <v>2</v>
      </c>
      <c r="BF265" s="19">
        <v>2</v>
      </c>
      <c r="BG265" s="19">
        <v>1</v>
      </c>
      <c r="BH265" s="19">
        <v>2</v>
      </c>
      <c r="BI265" s="19">
        <v>2</v>
      </c>
      <c r="BJ265" s="19">
        <v>1</v>
      </c>
      <c r="BK265" s="19">
        <v>1</v>
      </c>
      <c r="BL265" s="19">
        <v>2</v>
      </c>
      <c r="BM265" s="19">
        <v>2</v>
      </c>
      <c r="BN265" s="19">
        <v>1</v>
      </c>
      <c r="BO265" s="19">
        <v>2</v>
      </c>
      <c r="BP265" s="19">
        <v>1</v>
      </c>
      <c r="BQ265" s="19">
        <v>1</v>
      </c>
      <c r="BR265" s="19">
        <v>2</v>
      </c>
      <c r="BS265" s="19">
        <v>2</v>
      </c>
      <c r="BT265" s="19">
        <v>2</v>
      </c>
      <c r="BU265" s="19">
        <v>2</v>
      </c>
      <c r="BV265" s="19">
        <v>2</v>
      </c>
      <c r="BW265" s="19">
        <v>2</v>
      </c>
      <c r="BX265" s="19">
        <v>2</v>
      </c>
      <c r="BY265" s="19">
        <v>2</v>
      </c>
      <c r="BZ265" s="19">
        <v>2</v>
      </c>
      <c r="CA265" s="19">
        <v>2</v>
      </c>
      <c r="CB265" s="19">
        <v>2</v>
      </c>
      <c r="CC265" s="28">
        <f>COUNTIF($BD265:$CB265,2)</f>
        <v>19</v>
      </c>
      <c r="CD265" s="47">
        <f>CC265/COUNTA($BD265:$CB265)</f>
        <v>0.76</v>
      </c>
      <c r="CE265" s="28">
        <f>COUNTIF($BD265:$CB265,1)</f>
        <v>6</v>
      </c>
      <c r="CF265" s="47">
        <f>CE265/COUNTA($BD265:$CB265)</f>
        <v>0.24</v>
      </c>
      <c r="CG265" s="28">
        <f>COUNTIF($BD265:$CB265,0)</f>
        <v>0</v>
      </c>
      <c r="CH265" s="47">
        <f>CG265/COUNTA($BD265:$CB265)</f>
        <v>0</v>
      </c>
      <c r="CI265" s="28">
        <f>(((CC265*2)+(CE265*1)+(CG265*0)))/COUNTA($BD265:$CB265)</f>
        <v>1.76</v>
      </c>
      <c r="CJ265" s="28" t="str">
        <f>IF(CI265&gt;=1.6,"Đạt mục tiêu",IF(CI265&gt;=1,"Cần cố gắng","Chưa đạt"))</f>
        <v>Đạt mục tiêu</v>
      </c>
      <c r="CK265" s="99"/>
      <c r="CL265" s="99"/>
      <c r="CM265" s="99"/>
      <c r="CN265" s="99"/>
      <c r="CO265" s="99"/>
      <c r="CP265" s="99"/>
      <c r="CQ265" s="99"/>
      <c r="CR265" s="99"/>
      <c r="CS265" s="99"/>
      <c r="CT265" s="99"/>
      <c r="CU265" s="99"/>
      <c r="CV265" s="99"/>
      <c r="CW265" s="99"/>
      <c r="CX265" s="99"/>
      <c r="CY265" s="99"/>
      <c r="CZ265" s="99"/>
      <c r="DA265" s="99"/>
      <c r="DB265" s="99"/>
      <c r="DC265" s="99"/>
      <c r="DD265" s="99"/>
    </row>
    <row r="266" spans="1:108" customFormat="1" ht="58.5" hidden="1" customHeight="1" x14ac:dyDescent="0.25">
      <c r="A266" s="25">
        <v>256</v>
      </c>
      <c r="B266" s="73">
        <v>533</v>
      </c>
      <c r="C266" s="60" t="s">
        <v>295</v>
      </c>
      <c r="D266" s="18" t="s">
        <v>7</v>
      </c>
      <c r="E266" s="13" t="s">
        <v>713</v>
      </c>
      <c r="F266" s="9" t="s">
        <v>16</v>
      </c>
      <c r="G266" s="13" t="s">
        <v>716</v>
      </c>
      <c r="H266" s="19" t="s">
        <v>717</v>
      </c>
      <c r="I266" s="19" t="s">
        <v>435</v>
      </c>
      <c r="J266" s="12" t="s">
        <v>286</v>
      </c>
      <c r="K266" s="28"/>
      <c r="L266" s="28" t="s">
        <v>11</v>
      </c>
      <c r="M266" s="28"/>
      <c r="N266" s="28"/>
      <c r="O266" s="28"/>
      <c r="P266" s="28"/>
      <c r="Q266" s="28"/>
      <c r="R266" s="28"/>
      <c r="S266" s="28"/>
      <c r="T266" s="19">
        <f t="shared" si="180"/>
        <v>1</v>
      </c>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28"/>
      <c r="CD266" s="47"/>
      <c r="CE266" s="28"/>
      <c r="CF266" s="47"/>
      <c r="CG266" s="28"/>
      <c r="CH266" s="47"/>
      <c r="CI266" s="28"/>
      <c r="CJ266" s="28"/>
      <c r="CK266" s="1"/>
      <c r="CL266" s="1"/>
      <c r="CM266" s="1"/>
      <c r="CN266" s="1"/>
      <c r="CO266" s="1"/>
      <c r="CP266" s="1"/>
      <c r="CQ266" s="1"/>
      <c r="CR266" s="1"/>
      <c r="CS266" s="1"/>
      <c r="CT266" s="1"/>
      <c r="CU266" s="1"/>
      <c r="CV266" s="1"/>
      <c r="CW266" s="1"/>
      <c r="CX266" s="1"/>
      <c r="CY266" s="1"/>
      <c r="CZ266" s="1"/>
      <c r="DA266" s="1"/>
      <c r="DB266" s="1"/>
      <c r="DC266" s="1"/>
      <c r="DD266" s="1"/>
    </row>
    <row r="267" spans="1:108" customFormat="1" ht="58.5" hidden="1" customHeight="1" x14ac:dyDescent="0.25">
      <c r="A267" s="25">
        <v>257</v>
      </c>
      <c r="B267" s="73">
        <v>533</v>
      </c>
      <c r="C267" s="60" t="s">
        <v>295</v>
      </c>
      <c r="D267" s="18" t="s">
        <v>7</v>
      </c>
      <c r="E267" s="13" t="s">
        <v>713</v>
      </c>
      <c r="F267" s="9" t="s">
        <v>16</v>
      </c>
      <c r="G267" s="13" t="s">
        <v>718</v>
      </c>
      <c r="H267" s="19" t="s">
        <v>719</v>
      </c>
      <c r="I267" s="19" t="s">
        <v>435</v>
      </c>
      <c r="J267" s="12" t="s">
        <v>286</v>
      </c>
      <c r="K267" s="28"/>
      <c r="L267" s="28"/>
      <c r="M267" s="28" t="s">
        <v>11</v>
      </c>
      <c r="N267" s="28"/>
      <c r="O267" s="28"/>
      <c r="P267" s="28"/>
      <c r="Q267" s="28"/>
      <c r="R267" s="28"/>
      <c r="S267" s="28"/>
      <c r="T267" s="19">
        <f t="shared" si="180"/>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8"/>
      <c r="CD267" s="47"/>
      <c r="CE267" s="28"/>
      <c r="CF267" s="47"/>
      <c r="CG267" s="28"/>
      <c r="CH267" s="47"/>
      <c r="CI267" s="28"/>
      <c r="CJ267" s="28"/>
      <c r="CK267" s="1"/>
      <c r="CL267" s="1"/>
      <c r="CM267" s="1"/>
      <c r="CN267" s="1"/>
      <c r="CO267" s="1"/>
      <c r="CP267" s="1"/>
      <c r="CQ267" s="1"/>
      <c r="CR267" s="1"/>
      <c r="CS267" s="1"/>
      <c r="CT267" s="1"/>
      <c r="CU267" s="1"/>
      <c r="CV267" s="1"/>
      <c r="CW267" s="1"/>
      <c r="CX267" s="1"/>
      <c r="CY267" s="1"/>
      <c r="CZ267" s="1"/>
      <c r="DA267" s="1"/>
      <c r="DB267" s="1"/>
      <c r="DC267" s="1"/>
      <c r="DD267" s="1"/>
    </row>
    <row r="268" spans="1:108" customFormat="1" ht="67.5" hidden="1" customHeight="1" x14ac:dyDescent="0.25">
      <c r="A268" s="25">
        <v>258</v>
      </c>
      <c r="B268" s="73">
        <v>533</v>
      </c>
      <c r="C268" s="60" t="s">
        <v>295</v>
      </c>
      <c r="D268" s="18" t="s">
        <v>7</v>
      </c>
      <c r="E268" s="13" t="s">
        <v>713</v>
      </c>
      <c r="F268" s="9" t="s">
        <v>16</v>
      </c>
      <c r="G268" s="13" t="s">
        <v>720</v>
      </c>
      <c r="H268" s="19" t="s">
        <v>721</v>
      </c>
      <c r="I268" s="19" t="s">
        <v>435</v>
      </c>
      <c r="J268" s="12" t="s">
        <v>286</v>
      </c>
      <c r="K268" s="28"/>
      <c r="L268" s="28"/>
      <c r="M268" s="28"/>
      <c r="N268" s="28" t="s">
        <v>11</v>
      </c>
      <c r="O268" s="28"/>
      <c r="P268" s="28"/>
      <c r="Q268" s="28"/>
      <c r="R268" s="28"/>
      <c r="S268" s="28"/>
      <c r="T268" s="19">
        <f t="shared" si="180"/>
        <v>1</v>
      </c>
      <c r="U268" s="19"/>
      <c r="V268" s="19"/>
      <c r="W268" s="19"/>
      <c r="X268" s="19"/>
      <c r="Y268" s="19"/>
      <c r="Z268" s="19"/>
      <c r="AA268" s="19"/>
      <c r="AB268" s="19"/>
      <c r="AC268" s="19"/>
      <c r="AD268" s="19"/>
      <c r="AE268" s="19"/>
      <c r="AF268" s="19"/>
      <c r="AG268" s="19"/>
      <c r="AH268" s="19"/>
      <c r="AI268" s="19" t="s">
        <v>475</v>
      </c>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8"/>
      <c r="CD268" s="47"/>
      <c r="CE268" s="28"/>
      <c r="CF268" s="47"/>
      <c r="CG268" s="28"/>
      <c r="CH268" s="47"/>
      <c r="CI268" s="28"/>
      <c r="CJ268" s="28"/>
      <c r="CK268" s="1"/>
      <c r="CL268" s="1"/>
      <c r="CM268" s="1"/>
      <c r="CN268" s="1"/>
      <c r="CO268" s="1"/>
      <c r="CP268" s="1"/>
      <c r="CQ268" s="1"/>
      <c r="CR268" s="1"/>
      <c r="CS268" s="1"/>
      <c r="CT268" s="1"/>
      <c r="CU268" s="1"/>
      <c r="CV268" s="1"/>
      <c r="CW268" s="1"/>
      <c r="CX268" s="1"/>
      <c r="CY268" s="1"/>
      <c r="CZ268" s="1"/>
      <c r="DA268" s="1"/>
      <c r="DB268" s="1"/>
      <c r="DC268" s="1"/>
      <c r="DD268" s="1"/>
    </row>
    <row r="269" spans="1:108" customFormat="1" ht="67.5" hidden="1" customHeight="1" x14ac:dyDescent="0.25">
      <c r="A269" s="25">
        <v>259</v>
      </c>
      <c r="B269" s="73">
        <v>533</v>
      </c>
      <c r="C269" s="60" t="s">
        <v>295</v>
      </c>
      <c r="D269" s="18" t="s">
        <v>7</v>
      </c>
      <c r="E269" s="13" t="s">
        <v>713</v>
      </c>
      <c r="F269" s="9" t="s">
        <v>16</v>
      </c>
      <c r="G269" s="13" t="s">
        <v>722</v>
      </c>
      <c r="H269" s="19" t="s">
        <v>723</v>
      </c>
      <c r="I269" s="19" t="s">
        <v>435</v>
      </c>
      <c r="J269" s="12" t="s">
        <v>286</v>
      </c>
      <c r="K269" s="28"/>
      <c r="L269" s="28"/>
      <c r="M269" s="28"/>
      <c r="N269" s="28"/>
      <c r="O269" s="28" t="s">
        <v>11</v>
      </c>
      <c r="P269" s="28"/>
      <c r="Q269" s="28"/>
      <c r="R269" s="28"/>
      <c r="S269" s="28"/>
      <c r="T269" s="19">
        <f t="shared" si="180"/>
        <v>1</v>
      </c>
      <c r="U269" s="19"/>
      <c r="V269" s="19"/>
      <c r="W269" s="19"/>
      <c r="X269" s="19"/>
      <c r="Y269" s="19"/>
      <c r="Z269" s="19"/>
      <c r="AA269" s="19"/>
      <c r="AB269" s="19"/>
      <c r="AC269" s="19"/>
      <c r="AD269" s="19"/>
      <c r="AE269" s="19"/>
      <c r="AF269" s="19"/>
      <c r="AG269" s="19"/>
      <c r="AH269" s="19"/>
      <c r="AI269" s="19"/>
      <c r="AJ269" s="19"/>
      <c r="AK269" s="19"/>
      <c r="AL269" s="19" t="s">
        <v>438</v>
      </c>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8"/>
      <c r="CD269" s="47"/>
      <c r="CE269" s="28"/>
      <c r="CF269" s="47"/>
      <c r="CG269" s="28"/>
      <c r="CH269" s="47"/>
      <c r="CI269" s="28"/>
      <c r="CJ269" s="28"/>
      <c r="CK269" s="1"/>
      <c r="CL269" s="1"/>
      <c r="CM269" s="1"/>
      <c r="CN269" s="1"/>
      <c r="CO269" s="1"/>
      <c r="CP269" s="1"/>
      <c r="CQ269" s="1"/>
      <c r="CR269" s="1"/>
      <c r="CS269" s="1"/>
      <c r="CT269" s="1"/>
      <c r="CU269" s="1"/>
      <c r="CV269" s="1"/>
      <c r="CW269" s="1"/>
      <c r="CX269" s="1"/>
      <c r="CY269" s="1"/>
      <c r="CZ269" s="1"/>
      <c r="DA269" s="1"/>
      <c r="DB269" s="1"/>
      <c r="DC269" s="1"/>
      <c r="DD269" s="1"/>
    </row>
    <row r="270" spans="1:108" customFormat="1" ht="75.75" hidden="1" customHeight="1" x14ac:dyDescent="0.25">
      <c r="A270" s="25">
        <v>260</v>
      </c>
      <c r="B270" s="73">
        <v>533</v>
      </c>
      <c r="C270" s="60" t="s">
        <v>295</v>
      </c>
      <c r="D270" s="18" t="s">
        <v>7</v>
      </c>
      <c r="E270" s="13" t="s">
        <v>713</v>
      </c>
      <c r="F270" s="9" t="s">
        <v>16</v>
      </c>
      <c r="G270" s="13" t="s">
        <v>724</v>
      </c>
      <c r="H270" s="19" t="s">
        <v>725</v>
      </c>
      <c r="I270" s="19" t="s">
        <v>435</v>
      </c>
      <c r="J270" s="12" t="s">
        <v>286</v>
      </c>
      <c r="K270" s="28"/>
      <c r="L270" s="28"/>
      <c r="M270" s="28"/>
      <c r="N270" s="28"/>
      <c r="O270" s="28"/>
      <c r="P270" s="28" t="s">
        <v>11</v>
      </c>
      <c r="Q270" s="28"/>
      <c r="R270" s="28"/>
      <c r="S270" s="28"/>
      <c r="T270" s="19">
        <f t="shared" si="180"/>
        <v>1</v>
      </c>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28"/>
      <c r="CD270" s="47"/>
      <c r="CE270" s="28"/>
      <c r="CF270" s="47"/>
      <c r="CG270" s="28"/>
      <c r="CH270" s="47"/>
      <c r="CI270" s="28"/>
      <c r="CJ270" s="28"/>
      <c r="CK270" s="1"/>
      <c r="CL270" s="1"/>
      <c r="CM270" s="1"/>
      <c r="CN270" s="1"/>
      <c r="CO270" s="1"/>
      <c r="CP270" s="1"/>
      <c r="CQ270" s="1"/>
      <c r="CR270" s="1"/>
      <c r="CS270" s="1"/>
      <c r="CT270" s="1"/>
      <c r="CU270" s="1"/>
      <c r="CV270" s="1"/>
      <c r="CW270" s="1"/>
      <c r="CX270" s="1"/>
      <c r="CY270" s="1"/>
      <c r="CZ270" s="1"/>
      <c r="DA270" s="1"/>
      <c r="DB270" s="1"/>
      <c r="DC270" s="1"/>
      <c r="DD270" s="1"/>
    </row>
    <row r="271" spans="1:108" customFormat="1" ht="58.5" hidden="1" customHeight="1" x14ac:dyDescent="0.25">
      <c r="A271" s="25">
        <v>261</v>
      </c>
      <c r="B271" s="73">
        <v>533</v>
      </c>
      <c r="C271" s="60" t="s">
        <v>295</v>
      </c>
      <c r="D271" s="18" t="s">
        <v>7</v>
      </c>
      <c r="E271" s="13" t="s">
        <v>713</v>
      </c>
      <c r="F271" s="9" t="s">
        <v>16</v>
      </c>
      <c r="G271" s="13" t="s">
        <v>726</v>
      </c>
      <c r="H271" s="19" t="s">
        <v>333</v>
      </c>
      <c r="I271" s="19" t="s">
        <v>435</v>
      </c>
      <c r="J271" s="12" t="s">
        <v>286</v>
      </c>
      <c r="K271" s="28"/>
      <c r="L271" s="28"/>
      <c r="M271" s="28"/>
      <c r="N271" s="28"/>
      <c r="O271" s="28"/>
      <c r="P271" s="28"/>
      <c r="Q271" s="28" t="s">
        <v>11</v>
      </c>
      <c r="R271" s="28"/>
      <c r="S271" s="28"/>
      <c r="T271" s="19">
        <f t="shared" si="180"/>
        <v>1</v>
      </c>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t="s">
        <v>475</v>
      </c>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8"/>
      <c r="CD271" s="47"/>
      <c r="CE271" s="28"/>
      <c r="CF271" s="47"/>
      <c r="CG271" s="28"/>
      <c r="CH271" s="47"/>
      <c r="CI271" s="28"/>
      <c r="CJ271" s="28"/>
      <c r="CK271" s="1"/>
      <c r="CL271" s="1"/>
      <c r="CM271" s="1"/>
      <c r="CN271" s="1"/>
      <c r="CO271" s="1"/>
      <c r="CP271" s="1"/>
      <c r="CQ271" s="1"/>
      <c r="CR271" s="1"/>
      <c r="CS271" s="1"/>
      <c r="CT271" s="1"/>
      <c r="CU271" s="1"/>
      <c r="CV271" s="1"/>
      <c r="CW271" s="1"/>
      <c r="CX271" s="1"/>
      <c r="CY271" s="1"/>
      <c r="CZ271" s="1"/>
      <c r="DA271" s="1"/>
      <c r="DB271" s="1"/>
      <c r="DC271" s="1"/>
      <c r="DD271" s="1"/>
    </row>
    <row r="272" spans="1:108" customFormat="1" ht="58.5" hidden="1" customHeight="1" x14ac:dyDescent="0.25">
      <c r="A272" s="25">
        <v>262</v>
      </c>
      <c r="B272" s="73">
        <v>533</v>
      </c>
      <c r="C272" s="60" t="s">
        <v>295</v>
      </c>
      <c r="D272" s="18" t="s">
        <v>7</v>
      </c>
      <c r="E272" s="13" t="s">
        <v>713</v>
      </c>
      <c r="F272" s="9" t="s">
        <v>16</v>
      </c>
      <c r="G272" s="13" t="s">
        <v>727</v>
      </c>
      <c r="H272" s="19" t="s">
        <v>728</v>
      </c>
      <c r="I272" s="19" t="s">
        <v>435</v>
      </c>
      <c r="J272" s="12" t="s">
        <v>286</v>
      </c>
      <c r="K272" s="28"/>
      <c r="L272" s="28"/>
      <c r="M272" s="28"/>
      <c r="N272" s="28"/>
      <c r="O272" s="28"/>
      <c r="P272" s="28"/>
      <c r="Q272" s="28"/>
      <c r="R272" s="28" t="s">
        <v>11</v>
      </c>
      <c r="S272" s="28"/>
      <c r="T272" s="19">
        <f t="shared" si="180"/>
        <v>1</v>
      </c>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t="s">
        <v>475</v>
      </c>
      <c r="AY272" s="19" t="s">
        <v>475</v>
      </c>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8"/>
      <c r="CD272" s="47"/>
      <c r="CE272" s="28"/>
      <c r="CF272" s="47"/>
      <c r="CG272" s="28"/>
      <c r="CH272" s="47"/>
      <c r="CI272" s="28"/>
      <c r="CJ272" s="28"/>
      <c r="CK272" s="1"/>
      <c r="CL272" s="1"/>
      <c r="CM272" s="1"/>
      <c r="CN272" s="1"/>
      <c r="CO272" s="1"/>
      <c r="CP272" s="1"/>
      <c r="CQ272" s="1"/>
      <c r="CR272" s="1"/>
      <c r="CS272" s="1"/>
      <c r="CT272" s="1"/>
      <c r="CU272" s="1"/>
      <c r="CV272" s="1"/>
      <c r="CW272" s="1"/>
      <c r="CX272" s="1"/>
      <c r="CY272" s="1"/>
      <c r="CZ272" s="1"/>
      <c r="DA272" s="1"/>
      <c r="DB272" s="1"/>
      <c r="DC272" s="1"/>
      <c r="DD272" s="1"/>
    </row>
    <row r="273" spans="1:108" customFormat="1" ht="58.5" hidden="1" customHeight="1" x14ac:dyDescent="0.25">
      <c r="A273" s="25">
        <v>263</v>
      </c>
      <c r="B273" s="73">
        <v>533</v>
      </c>
      <c r="C273" s="60" t="s">
        <v>295</v>
      </c>
      <c r="D273" s="18" t="s">
        <v>7</v>
      </c>
      <c r="E273" s="13" t="s">
        <v>713</v>
      </c>
      <c r="F273" s="9" t="s">
        <v>16</v>
      </c>
      <c r="G273" s="13" t="s">
        <v>729</v>
      </c>
      <c r="H273" s="19" t="s">
        <v>730</v>
      </c>
      <c r="I273" s="19" t="s">
        <v>435</v>
      </c>
      <c r="J273" s="12" t="s">
        <v>286</v>
      </c>
      <c r="K273" s="28"/>
      <c r="L273" s="28"/>
      <c r="M273" s="28"/>
      <c r="N273" s="28"/>
      <c r="O273" s="28"/>
      <c r="P273" s="28"/>
      <c r="Q273" s="28"/>
      <c r="R273" s="28"/>
      <c r="S273" s="28" t="s">
        <v>11</v>
      </c>
      <c r="T273" s="19">
        <f t="shared" ref="T273:T315" si="245">COUNTIF(K273:S273,"x")</f>
        <v>1</v>
      </c>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t="s">
        <v>475</v>
      </c>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8"/>
      <c r="CD273" s="47"/>
      <c r="CE273" s="28"/>
      <c r="CF273" s="47"/>
      <c r="CG273" s="28"/>
      <c r="CH273" s="47"/>
      <c r="CI273" s="28"/>
      <c r="CJ273" s="28"/>
      <c r="CK273" s="1"/>
      <c r="CL273" s="1"/>
      <c r="CM273" s="1"/>
      <c r="CN273" s="1"/>
      <c r="CO273" s="1"/>
      <c r="CP273" s="1"/>
      <c r="CQ273" s="1"/>
      <c r="CR273" s="1"/>
      <c r="CS273" s="1"/>
      <c r="CT273" s="1"/>
      <c r="CU273" s="1"/>
      <c r="CV273" s="1"/>
      <c r="CW273" s="1"/>
      <c r="CX273" s="1"/>
      <c r="CY273" s="1"/>
      <c r="CZ273" s="1"/>
      <c r="DA273" s="1"/>
      <c r="DB273" s="1"/>
      <c r="DC273" s="1"/>
      <c r="DD273" s="1"/>
    </row>
    <row r="274" spans="1:108" ht="84.75" hidden="1" customHeight="1" x14ac:dyDescent="0.25">
      <c r="A274" s="95">
        <v>264</v>
      </c>
      <c r="B274" s="127">
        <v>534</v>
      </c>
      <c r="C274" s="121" t="s">
        <v>295</v>
      </c>
      <c r="D274" s="122" t="s">
        <v>7</v>
      </c>
      <c r="E274" s="112" t="s">
        <v>731</v>
      </c>
      <c r="F274" s="109" t="s">
        <v>16</v>
      </c>
      <c r="G274" s="112" t="s">
        <v>732</v>
      </c>
      <c r="H274" s="95" t="s">
        <v>733</v>
      </c>
      <c r="I274" s="95" t="s">
        <v>435</v>
      </c>
      <c r="J274" s="114" t="s">
        <v>286</v>
      </c>
      <c r="K274" s="95" t="s">
        <v>11</v>
      </c>
      <c r="L274" s="28"/>
      <c r="M274" s="28"/>
      <c r="N274" s="28"/>
      <c r="O274" s="28"/>
      <c r="P274" s="28"/>
      <c r="Q274" s="28"/>
      <c r="R274" s="28"/>
      <c r="S274" s="28"/>
      <c r="T274" s="19">
        <f t="shared" si="245"/>
        <v>1</v>
      </c>
      <c r="U274" s="95"/>
      <c r="V274" s="95"/>
      <c r="W274" s="95"/>
      <c r="X274" s="95" t="s">
        <v>475</v>
      </c>
      <c r="Y274" s="19"/>
      <c r="Z274" s="19"/>
      <c r="AA274" s="19"/>
      <c r="AB274" s="19"/>
      <c r="AC274" s="19"/>
      <c r="AD274" s="19"/>
      <c r="AE274" s="19"/>
      <c r="AF274" s="19" t="s">
        <v>438</v>
      </c>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v>2</v>
      </c>
      <c r="BE274" s="19">
        <v>2</v>
      </c>
      <c r="BF274" s="19">
        <v>2</v>
      </c>
      <c r="BG274" s="19">
        <v>1</v>
      </c>
      <c r="BH274" s="19">
        <v>1</v>
      </c>
      <c r="BI274" s="19">
        <v>2</v>
      </c>
      <c r="BJ274" s="19">
        <v>2</v>
      </c>
      <c r="BK274" s="19">
        <v>2</v>
      </c>
      <c r="BL274" s="19">
        <v>2</v>
      </c>
      <c r="BM274" s="19">
        <v>2</v>
      </c>
      <c r="BN274" s="19">
        <v>2</v>
      </c>
      <c r="BO274" s="19">
        <v>2</v>
      </c>
      <c r="BP274" s="19">
        <v>1</v>
      </c>
      <c r="BQ274" s="19">
        <v>2</v>
      </c>
      <c r="BR274" s="19">
        <v>2</v>
      </c>
      <c r="BS274" s="19">
        <v>2</v>
      </c>
      <c r="BT274" s="19">
        <v>2</v>
      </c>
      <c r="BU274" s="19">
        <v>2</v>
      </c>
      <c r="BV274" s="19">
        <v>1</v>
      </c>
      <c r="BW274" s="19">
        <v>2</v>
      </c>
      <c r="BX274" s="19">
        <v>2</v>
      </c>
      <c r="BY274" s="19">
        <v>2</v>
      </c>
      <c r="BZ274" s="19">
        <v>2</v>
      </c>
      <c r="CA274" s="19">
        <v>1</v>
      </c>
      <c r="CB274" s="19">
        <v>2</v>
      </c>
      <c r="CC274" s="28">
        <f>COUNTIF($BD274:$CB274,2)</f>
        <v>20</v>
      </c>
      <c r="CD274" s="47">
        <f>CC274/COUNTA($BD274:$CB274)</f>
        <v>0.8</v>
      </c>
      <c r="CE274" s="28">
        <f>COUNTIF($BD274:$CB274,1)</f>
        <v>5</v>
      </c>
      <c r="CF274" s="47">
        <f>CE274/COUNTA($BD274:$CB274)</f>
        <v>0.2</v>
      </c>
      <c r="CG274" s="28">
        <f>COUNTIF($BD274:$CB274,0)</f>
        <v>0</v>
      </c>
      <c r="CH274" s="47">
        <f>CG274/COUNTA($BD274:$CB274)</f>
        <v>0</v>
      </c>
      <c r="CI274" s="28">
        <f>(((CC274*2)+(CE274*1)+(CG274*0)))/COUNTA($BD274:$CB274)</f>
        <v>1.8</v>
      </c>
      <c r="CJ274" s="28" t="str">
        <f>IF(CI274&gt;=1.6,"Đạt mục tiêu",IF(CI274&gt;=1,"Cần cố gắng","Chưa đạt"))</f>
        <v>Đạt mục tiêu</v>
      </c>
      <c r="CK274" s="99"/>
      <c r="CL274" s="99"/>
      <c r="CM274" s="99"/>
      <c r="CN274" s="99"/>
      <c r="CO274" s="99"/>
      <c r="CP274" s="99"/>
      <c r="CQ274" s="99"/>
      <c r="CR274" s="99"/>
      <c r="CS274" s="99"/>
      <c r="CT274" s="99"/>
      <c r="CU274" s="99"/>
      <c r="CV274" s="99"/>
      <c r="CW274" s="99"/>
      <c r="CX274" s="99"/>
      <c r="CY274" s="99"/>
      <c r="CZ274" s="99"/>
      <c r="DA274" s="99"/>
      <c r="DB274" s="99"/>
      <c r="DC274" s="99"/>
      <c r="DD274" s="99"/>
    </row>
    <row r="275" spans="1:108" customFormat="1" ht="63.75" hidden="1" customHeight="1" x14ac:dyDescent="0.25">
      <c r="A275" s="25">
        <v>265</v>
      </c>
      <c r="B275" s="71">
        <v>534</v>
      </c>
      <c r="C275" s="60" t="s">
        <v>295</v>
      </c>
      <c r="D275" s="18" t="s">
        <v>7</v>
      </c>
      <c r="E275" s="13" t="s">
        <v>731</v>
      </c>
      <c r="F275" s="9" t="s">
        <v>16</v>
      </c>
      <c r="G275" s="13" t="s">
        <v>734</v>
      </c>
      <c r="H275" s="19" t="s">
        <v>735</v>
      </c>
      <c r="I275" s="19" t="s">
        <v>435</v>
      </c>
      <c r="J275" s="12" t="s">
        <v>286</v>
      </c>
      <c r="K275" s="28"/>
      <c r="L275" s="28" t="s">
        <v>11</v>
      </c>
      <c r="M275" s="28"/>
      <c r="N275" s="28"/>
      <c r="O275" s="28"/>
      <c r="P275" s="28"/>
      <c r="Q275" s="28"/>
      <c r="R275" s="28"/>
      <c r="S275" s="28"/>
      <c r="T275" s="19">
        <f t="shared" si="245"/>
        <v>1</v>
      </c>
      <c r="U275" s="19"/>
      <c r="V275" s="19"/>
      <c r="W275" s="19"/>
      <c r="X275" s="19"/>
      <c r="Y275" s="19"/>
      <c r="Z275" s="19"/>
      <c r="AA275" s="19"/>
      <c r="AB275" s="19" t="s">
        <v>475</v>
      </c>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28"/>
      <c r="CD275" s="47"/>
      <c r="CE275" s="28"/>
      <c r="CF275" s="47"/>
      <c r="CG275" s="28"/>
      <c r="CH275" s="47"/>
      <c r="CI275" s="28"/>
      <c r="CJ275" s="28"/>
      <c r="CK275" s="1"/>
      <c r="CL275" s="1"/>
      <c r="CM275" s="1"/>
      <c r="CN275" s="1"/>
      <c r="CO275" s="1"/>
      <c r="CP275" s="1"/>
      <c r="CQ275" s="1"/>
      <c r="CR275" s="1"/>
      <c r="CS275" s="1"/>
      <c r="CT275" s="1"/>
      <c r="CU275" s="1"/>
      <c r="CV275" s="1"/>
      <c r="CW275" s="1"/>
      <c r="CX275" s="1"/>
      <c r="CY275" s="1"/>
      <c r="CZ275" s="1"/>
      <c r="DA275" s="1"/>
      <c r="DB275" s="1"/>
      <c r="DC275" s="1"/>
      <c r="DD275" s="1"/>
    </row>
    <row r="276" spans="1:108" customFormat="1" ht="54" hidden="1" customHeight="1" x14ac:dyDescent="0.25">
      <c r="A276" s="25">
        <v>266</v>
      </c>
      <c r="B276" s="71">
        <v>534</v>
      </c>
      <c r="C276" s="60" t="s">
        <v>295</v>
      </c>
      <c r="D276" s="18" t="s">
        <v>7</v>
      </c>
      <c r="E276" s="13" t="s">
        <v>731</v>
      </c>
      <c r="F276" s="9" t="s">
        <v>16</v>
      </c>
      <c r="G276" s="13" t="s">
        <v>736</v>
      </c>
      <c r="H276" s="19" t="s">
        <v>737</v>
      </c>
      <c r="I276" s="19" t="s">
        <v>435</v>
      </c>
      <c r="J276" s="12" t="s">
        <v>286</v>
      </c>
      <c r="K276" s="28"/>
      <c r="L276" s="28"/>
      <c r="M276" s="28" t="s">
        <v>11</v>
      </c>
      <c r="N276" s="28"/>
      <c r="O276" s="28"/>
      <c r="P276" s="28"/>
      <c r="Q276" s="28"/>
      <c r="R276" s="28"/>
      <c r="S276" s="28"/>
      <c r="T276" s="19">
        <f t="shared" si="245"/>
        <v>1</v>
      </c>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8"/>
      <c r="CD276" s="47"/>
      <c r="CE276" s="28"/>
      <c r="CF276" s="47"/>
      <c r="CG276" s="28"/>
      <c r="CH276" s="47"/>
      <c r="CI276" s="28"/>
      <c r="CJ276" s="28"/>
      <c r="CK276" s="1"/>
      <c r="CL276" s="1"/>
      <c r="CM276" s="1"/>
      <c r="CN276" s="1"/>
      <c r="CO276" s="1"/>
      <c r="CP276" s="1"/>
      <c r="CQ276" s="1"/>
      <c r="CR276" s="1"/>
      <c r="CS276" s="1"/>
      <c r="CT276" s="1"/>
      <c r="CU276" s="1"/>
      <c r="CV276" s="1"/>
      <c r="CW276" s="1"/>
      <c r="CX276" s="1"/>
      <c r="CY276" s="1"/>
      <c r="CZ276" s="1"/>
      <c r="DA276" s="1"/>
      <c r="DB276" s="1"/>
      <c r="DC276" s="1"/>
      <c r="DD276" s="1"/>
    </row>
    <row r="277" spans="1:108" customFormat="1" ht="72" hidden="1" customHeight="1" x14ac:dyDescent="0.25">
      <c r="A277" s="25">
        <v>267</v>
      </c>
      <c r="B277" s="71">
        <v>534</v>
      </c>
      <c r="C277" s="60" t="s">
        <v>295</v>
      </c>
      <c r="D277" s="18" t="s">
        <v>7</v>
      </c>
      <c r="E277" s="13" t="s">
        <v>731</v>
      </c>
      <c r="F277" s="9" t="s">
        <v>16</v>
      </c>
      <c r="G277" s="13" t="s">
        <v>738</v>
      </c>
      <c r="H277" s="19" t="s">
        <v>739</v>
      </c>
      <c r="I277" s="19" t="s">
        <v>435</v>
      </c>
      <c r="J277" s="12" t="s">
        <v>286</v>
      </c>
      <c r="K277" s="28"/>
      <c r="L277" s="28"/>
      <c r="M277" s="28"/>
      <c r="N277" s="28" t="s">
        <v>11</v>
      </c>
      <c r="O277" s="28"/>
      <c r="P277" s="28"/>
      <c r="Q277" s="28"/>
      <c r="R277" s="28"/>
      <c r="S277" s="28"/>
      <c r="T277" s="19">
        <f t="shared" si="245"/>
        <v>1</v>
      </c>
      <c r="U277" s="19"/>
      <c r="V277" s="19"/>
      <c r="W277" s="19"/>
      <c r="X277" s="19"/>
      <c r="Y277" s="19"/>
      <c r="Z277" s="19"/>
      <c r="AA277" s="19"/>
      <c r="AB277" s="19"/>
      <c r="AC277" s="19"/>
      <c r="AD277" s="19"/>
      <c r="AE277" s="19"/>
      <c r="AF277" s="19"/>
      <c r="AG277" s="19"/>
      <c r="AH277" s="19"/>
      <c r="AI277" s="19"/>
      <c r="AJ277" s="19" t="s">
        <v>475</v>
      </c>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8"/>
      <c r="CD277" s="47"/>
      <c r="CE277" s="28"/>
      <c r="CF277" s="47"/>
      <c r="CG277" s="28"/>
      <c r="CH277" s="47"/>
      <c r="CI277" s="28"/>
      <c r="CJ277" s="28"/>
      <c r="CK277" s="1"/>
      <c r="CL277" s="1"/>
      <c r="CM277" s="1"/>
      <c r="CN277" s="1"/>
      <c r="CO277" s="1"/>
      <c r="CP277" s="1"/>
      <c r="CQ277" s="1"/>
      <c r="CR277" s="1"/>
      <c r="CS277" s="1"/>
      <c r="CT277" s="1"/>
      <c r="CU277" s="1"/>
      <c r="CV277" s="1"/>
      <c r="CW277" s="1"/>
      <c r="CX277" s="1"/>
      <c r="CY277" s="1"/>
      <c r="CZ277" s="1"/>
      <c r="DA277" s="1"/>
      <c r="DB277" s="1"/>
      <c r="DC277" s="1"/>
      <c r="DD277" s="1"/>
    </row>
    <row r="278" spans="1:108" customFormat="1" ht="54" hidden="1" customHeight="1" x14ac:dyDescent="0.25">
      <c r="A278" s="25">
        <v>268</v>
      </c>
      <c r="B278" s="71">
        <v>534</v>
      </c>
      <c r="C278" s="60" t="s">
        <v>295</v>
      </c>
      <c r="D278" s="18" t="s">
        <v>7</v>
      </c>
      <c r="E278" s="13" t="s">
        <v>731</v>
      </c>
      <c r="F278" s="9" t="s">
        <v>16</v>
      </c>
      <c r="G278" s="13" t="s">
        <v>738</v>
      </c>
      <c r="H278" s="19" t="s">
        <v>740</v>
      </c>
      <c r="I278" s="19" t="s">
        <v>435</v>
      </c>
      <c r="J278" s="12" t="s">
        <v>286</v>
      </c>
      <c r="K278" s="28"/>
      <c r="L278" s="28"/>
      <c r="M278" s="28"/>
      <c r="N278" s="28"/>
      <c r="O278" s="28"/>
      <c r="P278" s="28" t="s">
        <v>11</v>
      </c>
      <c r="Q278" s="28"/>
      <c r="R278" s="28"/>
      <c r="S278" s="28"/>
      <c r="T278" s="19">
        <f t="shared" si="245"/>
        <v>1</v>
      </c>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8"/>
      <c r="CD278" s="47"/>
      <c r="CE278" s="28"/>
      <c r="CF278" s="47"/>
      <c r="CG278" s="28"/>
      <c r="CH278" s="47"/>
      <c r="CI278" s="28"/>
      <c r="CJ278" s="28"/>
      <c r="CK278" s="1"/>
      <c r="CL278" s="1"/>
      <c r="CM278" s="1"/>
      <c r="CN278" s="1"/>
      <c r="CO278" s="1"/>
      <c r="CP278" s="1"/>
      <c r="CQ278" s="1"/>
      <c r="CR278" s="1"/>
      <c r="CS278" s="1"/>
      <c r="CT278" s="1"/>
      <c r="CU278" s="1"/>
      <c r="CV278" s="1"/>
      <c r="CW278" s="1"/>
      <c r="CX278" s="1"/>
      <c r="CY278" s="1"/>
      <c r="CZ278" s="1"/>
      <c r="DA278" s="1"/>
      <c r="DB278" s="1"/>
      <c r="DC278" s="1"/>
      <c r="DD278" s="1"/>
    </row>
    <row r="279" spans="1:108" customFormat="1" ht="65.25" hidden="1" customHeight="1" x14ac:dyDescent="0.25">
      <c r="A279" s="25">
        <v>269</v>
      </c>
      <c r="B279" s="71">
        <v>534</v>
      </c>
      <c r="C279" s="60" t="s">
        <v>295</v>
      </c>
      <c r="D279" s="18" t="s">
        <v>7</v>
      </c>
      <c r="E279" s="13" t="s">
        <v>731</v>
      </c>
      <c r="F279" s="9" t="s">
        <v>16</v>
      </c>
      <c r="G279" s="13" t="s">
        <v>738</v>
      </c>
      <c r="H279" s="19" t="s">
        <v>741</v>
      </c>
      <c r="I279" s="19" t="s">
        <v>435</v>
      </c>
      <c r="J279" s="12" t="s">
        <v>286</v>
      </c>
      <c r="K279" s="28"/>
      <c r="L279" s="28"/>
      <c r="M279" s="28"/>
      <c r="N279" s="28"/>
      <c r="O279" s="28" t="s">
        <v>11</v>
      </c>
      <c r="P279" s="28"/>
      <c r="Q279" s="28"/>
      <c r="R279" s="28"/>
      <c r="S279" s="28"/>
      <c r="T279" s="19">
        <f t="shared" si="245"/>
        <v>1</v>
      </c>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28"/>
      <c r="CD279" s="47"/>
      <c r="CE279" s="28"/>
      <c r="CF279" s="47"/>
      <c r="CG279" s="28"/>
      <c r="CH279" s="47"/>
      <c r="CI279" s="28"/>
      <c r="CJ279" s="28"/>
      <c r="CK279" s="1"/>
      <c r="CL279" s="1"/>
      <c r="CM279" s="1"/>
      <c r="CN279" s="1"/>
      <c r="CO279" s="1"/>
      <c r="CP279" s="1"/>
      <c r="CQ279" s="1"/>
      <c r="CR279" s="1"/>
      <c r="CS279" s="1"/>
      <c r="CT279" s="1"/>
      <c r="CU279" s="1"/>
      <c r="CV279" s="1"/>
      <c r="CW279" s="1"/>
      <c r="CX279" s="1"/>
      <c r="CY279" s="1"/>
      <c r="CZ279" s="1"/>
      <c r="DA279" s="1"/>
      <c r="DB279" s="1"/>
      <c r="DC279" s="1"/>
      <c r="DD279" s="1"/>
    </row>
    <row r="280" spans="1:108" customFormat="1" ht="54" hidden="1" customHeight="1" x14ac:dyDescent="0.25">
      <c r="A280" s="25">
        <v>270</v>
      </c>
      <c r="B280" s="71">
        <v>534</v>
      </c>
      <c r="C280" s="60" t="s">
        <v>295</v>
      </c>
      <c r="D280" s="18" t="s">
        <v>7</v>
      </c>
      <c r="E280" s="13" t="s">
        <v>731</v>
      </c>
      <c r="F280" s="9" t="s">
        <v>16</v>
      </c>
      <c r="G280" s="13" t="s">
        <v>738</v>
      </c>
      <c r="H280" s="19" t="s">
        <v>742</v>
      </c>
      <c r="I280" s="19" t="s">
        <v>435</v>
      </c>
      <c r="J280" s="12" t="s">
        <v>286</v>
      </c>
      <c r="K280" s="28"/>
      <c r="L280" s="28"/>
      <c r="M280" s="28"/>
      <c r="N280" s="28"/>
      <c r="O280" s="28"/>
      <c r="P280" s="28"/>
      <c r="Q280" s="28" t="s">
        <v>11</v>
      </c>
      <c r="R280" s="28"/>
      <c r="S280" s="28"/>
      <c r="T280" s="19">
        <f t="shared" si="245"/>
        <v>1</v>
      </c>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t="s">
        <v>438</v>
      </c>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8"/>
      <c r="CD280" s="47"/>
      <c r="CE280" s="28"/>
      <c r="CF280" s="47"/>
      <c r="CG280" s="28"/>
      <c r="CH280" s="47"/>
      <c r="CI280" s="28"/>
      <c r="CJ280" s="28"/>
      <c r="CK280" s="1"/>
      <c r="CL280" s="1"/>
      <c r="CM280" s="1"/>
      <c r="CN280" s="1"/>
      <c r="CO280" s="1"/>
      <c r="CP280" s="1"/>
      <c r="CQ280" s="1"/>
      <c r="CR280" s="1"/>
      <c r="CS280" s="1"/>
      <c r="CT280" s="1"/>
      <c r="CU280" s="1"/>
      <c r="CV280" s="1"/>
      <c r="CW280" s="1"/>
      <c r="CX280" s="1"/>
      <c r="CY280" s="1"/>
      <c r="CZ280" s="1"/>
      <c r="DA280" s="1"/>
      <c r="DB280" s="1"/>
      <c r="DC280" s="1"/>
      <c r="DD280" s="1"/>
    </row>
    <row r="281" spans="1:108" customFormat="1" ht="54" hidden="1" customHeight="1" x14ac:dyDescent="0.25">
      <c r="A281" s="25">
        <v>271</v>
      </c>
      <c r="B281" s="71">
        <v>534</v>
      </c>
      <c r="C281" s="60" t="s">
        <v>295</v>
      </c>
      <c r="D281" s="18" t="s">
        <v>7</v>
      </c>
      <c r="E281" s="13" t="s">
        <v>731</v>
      </c>
      <c r="F281" s="9" t="s">
        <v>16</v>
      </c>
      <c r="G281" s="13" t="s">
        <v>738</v>
      </c>
      <c r="H281" s="19" t="s">
        <v>743</v>
      </c>
      <c r="I281" s="19" t="s">
        <v>435</v>
      </c>
      <c r="J281" s="12" t="s">
        <v>286</v>
      </c>
      <c r="K281" s="28"/>
      <c r="L281" s="28"/>
      <c r="M281" s="28"/>
      <c r="N281" s="28"/>
      <c r="O281" s="28"/>
      <c r="P281" s="28"/>
      <c r="Q281" s="28"/>
      <c r="R281" s="28" t="s">
        <v>11</v>
      </c>
      <c r="S281" s="28"/>
      <c r="T281" s="19">
        <f t="shared" si="245"/>
        <v>1</v>
      </c>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t="s">
        <v>475</v>
      </c>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8"/>
      <c r="CD281" s="47"/>
      <c r="CE281" s="28"/>
      <c r="CF281" s="47"/>
      <c r="CG281" s="28"/>
      <c r="CH281" s="47"/>
      <c r="CI281" s="28"/>
      <c r="CJ281" s="28"/>
      <c r="CK281" s="1"/>
      <c r="CL281" s="1"/>
      <c r="CM281" s="1"/>
      <c r="CN281" s="1"/>
      <c r="CO281" s="1"/>
      <c r="CP281" s="1"/>
      <c r="CQ281" s="1"/>
      <c r="CR281" s="1"/>
      <c r="CS281" s="1"/>
      <c r="CT281" s="1"/>
      <c r="CU281" s="1"/>
      <c r="CV281" s="1"/>
      <c r="CW281" s="1"/>
      <c r="CX281" s="1"/>
      <c r="CY281" s="1"/>
      <c r="CZ281" s="1"/>
      <c r="DA281" s="1"/>
      <c r="DB281" s="1"/>
      <c r="DC281" s="1"/>
      <c r="DD281" s="1"/>
    </row>
    <row r="282" spans="1:108" customFormat="1" ht="54" hidden="1" customHeight="1" x14ac:dyDescent="0.25">
      <c r="A282" s="25">
        <v>272</v>
      </c>
      <c r="B282" s="71">
        <v>534</v>
      </c>
      <c r="C282" s="60" t="s">
        <v>295</v>
      </c>
      <c r="D282" s="18" t="s">
        <v>7</v>
      </c>
      <c r="E282" s="13" t="s">
        <v>731</v>
      </c>
      <c r="F282" s="9" t="s">
        <v>16</v>
      </c>
      <c r="G282" s="13" t="s">
        <v>738</v>
      </c>
      <c r="H282" s="19" t="s">
        <v>744</v>
      </c>
      <c r="I282" s="19" t="s">
        <v>435</v>
      </c>
      <c r="J282" s="12" t="s">
        <v>286</v>
      </c>
      <c r="K282" s="28"/>
      <c r="L282" s="28"/>
      <c r="M282" s="28"/>
      <c r="N282" s="28"/>
      <c r="O282" s="28"/>
      <c r="P282" s="28"/>
      <c r="Q282" s="28"/>
      <c r="R282" s="28"/>
      <c r="S282" s="28" t="s">
        <v>11</v>
      </c>
      <c r="T282" s="19">
        <f t="shared" si="245"/>
        <v>1</v>
      </c>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t="s">
        <v>475</v>
      </c>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8"/>
      <c r="CD282" s="47"/>
      <c r="CE282" s="28"/>
      <c r="CF282" s="47"/>
      <c r="CG282" s="28"/>
      <c r="CH282" s="47"/>
      <c r="CI282" s="28"/>
      <c r="CJ282" s="28"/>
      <c r="CK282" s="1"/>
      <c r="CL282" s="1"/>
      <c r="CM282" s="1"/>
      <c r="CN282" s="1"/>
      <c r="CO282" s="1"/>
      <c r="CP282" s="1"/>
      <c r="CQ282" s="1"/>
      <c r="CR282" s="1"/>
      <c r="CS282" s="1"/>
      <c r="CT282" s="1"/>
      <c r="CU282" s="1"/>
      <c r="CV282" s="1"/>
      <c r="CW282" s="1"/>
      <c r="CX282" s="1"/>
      <c r="CY282" s="1"/>
      <c r="CZ282" s="1"/>
      <c r="DA282" s="1"/>
      <c r="DB282" s="1"/>
      <c r="DC282" s="1"/>
      <c r="DD282" s="1"/>
    </row>
    <row r="283" spans="1:108" ht="71.25" hidden="1" customHeight="1" x14ac:dyDescent="0.25">
      <c r="A283" s="95"/>
      <c r="B283" s="127"/>
      <c r="C283" s="112" t="s">
        <v>296</v>
      </c>
      <c r="D283" s="122" t="s">
        <v>7</v>
      </c>
      <c r="E283" s="112" t="s">
        <v>297</v>
      </c>
      <c r="F283" s="109" t="s">
        <v>16</v>
      </c>
      <c r="G283" s="112" t="s">
        <v>843</v>
      </c>
      <c r="H283" s="95" t="s">
        <v>858</v>
      </c>
      <c r="I283" s="95" t="s">
        <v>435</v>
      </c>
      <c r="J283" s="114" t="s">
        <v>286</v>
      </c>
      <c r="K283" s="95" t="s">
        <v>11</v>
      </c>
      <c r="L283" s="28"/>
      <c r="M283" s="28"/>
      <c r="N283" s="28"/>
      <c r="O283" s="28"/>
      <c r="P283" s="28"/>
      <c r="Q283" s="28"/>
      <c r="R283" s="28"/>
      <c r="S283" s="28"/>
      <c r="T283" s="19">
        <f t="shared" si="245"/>
        <v>1</v>
      </c>
      <c r="U283" s="95" t="s">
        <v>439</v>
      </c>
      <c r="V283" s="95" t="s">
        <v>439</v>
      </c>
      <c r="W283" s="95"/>
      <c r="X283" s="95"/>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8"/>
      <c r="CD283" s="47"/>
      <c r="CE283" s="28"/>
      <c r="CF283" s="47"/>
      <c r="CG283" s="28"/>
      <c r="CH283" s="47"/>
      <c r="CI283" s="28"/>
      <c r="CJ283" s="28"/>
      <c r="CK283" s="99"/>
      <c r="CL283" s="99"/>
      <c r="CM283" s="99"/>
      <c r="CN283" s="99"/>
      <c r="CO283" s="99"/>
      <c r="CP283" s="99"/>
      <c r="CQ283" s="99"/>
      <c r="CR283" s="99"/>
      <c r="CS283" s="99"/>
      <c r="CT283" s="99"/>
      <c r="CU283" s="99"/>
      <c r="CV283" s="99"/>
      <c r="CW283" s="99"/>
      <c r="CX283" s="99"/>
      <c r="CY283" s="99"/>
      <c r="CZ283" s="99"/>
      <c r="DA283" s="99"/>
      <c r="DB283" s="99"/>
      <c r="DC283" s="99"/>
      <c r="DD283" s="99"/>
    </row>
    <row r="284" spans="1:108" s="96" customFormat="1" ht="62.25" hidden="1" customHeight="1" x14ac:dyDescent="0.25">
      <c r="A284" s="25"/>
      <c r="B284" s="71"/>
      <c r="C284" s="13" t="s">
        <v>296</v>
      </c>
      <c r="D284" s="18" t="s">
        <v>7</v>
      </c>
      <c r="E284" s="13" t="s">
        <v>297</v>
      </c>
      <c r="F284" s="9" t="s">
        <v>16</v>
      </c>
      <c r="G284" s="13" t="s">
        <v>844</v>
      </c>
      <c r="H284" s="19" t="s">
        <v>845</v>
      </c>
      <c r="I284" s="19" t="s">
        <v>435</v>
      </c>
      <c r="J284" s="12" t="s">
        <v>286</v>
      </c>
      <c r="K284" s="28"/>
      <c r="L284" s="95" t="s">
        <v>11</v>
      </c>
      <c r="M284" s="28"/>
      <c r="N284" s="28"/>
      <c r="O284" s="28"/>
      <c r="P284" s="28"/>
      <c r="Q284" s="28"/>
      <c r="R284" s="28"/>
      <c r="S284" s="28"/>
      <c r="T284" s="19">
        <f t="shared" si="245"/>
        <v>1</v>
      </c>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8"/>
      <c r="CD284" s="47"/>
      <c r="CE284" s="28"/>
      <c r="CF284" s="47"/>
      <c r="CG284" s="28"/>
      <c r="CH284" s="47"/>
      <c r="CI284" s="28"/>
      <c r="CJ284" s="28"/>
      <c r="CK284" s="1"/>
      <c r="CL284" s="1"/>
      <c r="CM284" s="1"/>
      <c r="CN284" s="1"/>
      <c r="CO284" s="1"/>
      <c r="CP284" s="1"/>
      <c r="CQ284" s="1"/>
      <c r="CR284" s="1"/>
      <c r="CS284" s="1"/>
      <c r="CT284" s="1"/>
      <c r="CU284" s="1"/>
      <c r="CV284" s="1"/>
      <c r="CW284" s="1"/>
      <c r="CX284" s="1"/>
      <c r="CY284" s="1"/>
      <c r="CZ284" s="1"/>
      <c r="DA284" s="1"/>
      <c r="DB284" s="1"/>
      <c r="DC284" s="1"/>
      <c r="DD284" s="1"/>
    </row>
    <row r="285" spans="1:108" customFormat="1" ht="67.5" hidden="1" customHeight="1" x14ac:dyDescent="0.25">
      <c r="A285" s="25">
        <v>273</v>
      </c>
      <c r="B285" s="26">
        <v>539</v>
      </c>
      <c r="C285" s="13" t="s">
        <v>296</v>
      </c>
      <c r="D285" s="9" t="s">
        <v>7</v>
      </c>
      <c r="E285" s="13" t="s">
        <v>297</v>
      </c>
      <c r="F285" s="9" t="s">
        <v>16</v>
      </c>
      <c r="G285" s="13" t="s">
        <v>745</v>
      </c>
      <c r="H285" s="19" t="s">
        <v>746</v>
      </c>
      <c r="I285" s="19" t="s">
        <v>435</v>
      </c>
      <c r="J285" s="12" t="s">
        <v>286</v>
      </c>
      <c r="K285" s="19"/>
      <c r="L285" s="19"/>
      <c r="M285" s="28" t="s">
        <v>11</v>
      </c>
      <c r="N285" s="28"/>
      <c r="O285" s="28"/>
      <c r="P285" s="28"/>
      <c r="Q285" s="28"/>
      <c r="R285" s="28"/>
      <c r="S285" s="28"/>
      <c r="T285" s="19">
        <f t="shared" si="245"/>
        <v>1</v>
      </c>
      <c r="U285" s="19"/>
      <c r="V285" s="19"/>
      <c r="W285" s="19"/>
      <c r="X285" s="19"/>
      <c r="Y285" s="19"/>
      <c r="Z285" s="19"/>
      <c r="AA285" s="19" t="s">
        <v>439</v>
      </c>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v>2</v>
      </c>
      <c r="BE285" s="19">
        <v>2</v>
      </c>
      <c r="BF285" s="19">
        <v>2</v>
      </c>
      <c r="BG285" s="19">
        <v>2</v>
      </c>
      <c r="BH285" s="19">
        <v>2</v>
      </c>
      <c r="BI285" s="19">
        <v>2</v>
      </c>
      <c r="BJ285" s="19">
        <v>1</v>
      </c>
      <c r="BK285" s="19">
        <v>2</v>
      </c>
      <c r="BL285" s="19">
        <v>2</v>
      </c>
      <c r="BM285" s="19">
        <v>1</v>
      </c>
      <c r="BN285" s="19">
        <v>2</v>
      </c>
      <c r="BO285" s="19">
        <v>2</v>
      </c>
      <c r="BP285" s="19">
        <v>2</v>
      </c>
      <c r="BQ285" s="19">
        <v>0</v>
      </c>
      <c r="BR285" s="19">
        <v>2</v>
      </c>
      <c r="BS285" s="19">
        <v>1</v>
      </c>
      <c r="BT285" s="19">
        <v>2</v>
      </c>
      <c r="BU285" s="19">
        <v>2</v>
      </c>
      <c r="BV285" s="19">
        <v>2</v>
      </c>
      <c r="BW285" s="19">
        <v>1</v>
      </c>
      <c r="BX285" s="19">
        <v>2</v>
      </c>
      <c r="BY285" s="19">
        <v>2</v>
      </c>
      <c r="BZ285" s="19">
        <v>1</v>
      </c>
      <c r="CA285" s="19">
        <v>2</v>
      </c>
      <c r="CB285" s="19">
        <v>2</v>
      </c>
      <c r="CC285" s="28">
        <f>COUNTIF($BD285:$CB285,2)</f>
        <v>19</v>
      </c>
      <c r="CD285" s="47">
        <f>CC285/COUNTA($BD285:$CB285)</f>
        <v>0.76</v>
      </c>
      <c r="CE285" s="28">
        <f>COUNTIF($BD285:$CB285,1)</f>
        <v>5</v>
      </c>
      <c r="CF285" s="47">
        <f>CE285/COUNTA($BD285:$CB285)</f>
        <v>0.2</v>
      </c>
      <c r="CG285" s="28">
        <f>COUNTIF($BD285:$CB285,0)</f>
        <v>1</v>
      </c>
      <c r="CH285" s="47">
        <f>CG285/COUNTA($BD285:$CB285)</f>
        <v>0.04</v>
      </c>
      <c r="CI285" s="28">
        <f>(((CC285*2)+(CE285*1)+(CG285*0)))/COUNTA($BD285:$CB285)</f>
        <v>1.72</v>
      </c>
      <c r="CJ285" s="28" t="str">
        <f>IF(CI285&gt;=1.6,"Đạt mục tiêu",IF(CI285&gt;=1,"Cần cố gắng","Chưa đạt"))</f>
        <v>Đạt mục tiêu</v>
      </c>
      <c r="CK285" s="1"/>
      <c r="CL285" s="1"/>
      <c r="CM285" s="1"/>
      <c r="CN285" s="1"/>
      <c r="CO285" s="1"/>
      <c r="CP285" s="1"/>
      <c r="CQ285" s="1"/>
      <c r="CR285" s="1"/>
      <c r="CS285" s="1"/>
      <c r="CT285" s="1"/>
      <c r="CU285" s="1"/>
      <c r="CV285" s="1"/>
      <c r="CW285" s="1"/>
      <c r="CX285" s="1"/>
      <c r="CY285" s="1"/>
      <c r="CZ285" s="1"/>
      <c r="DA285" s="1"/>
      <c r="DB285" s="1"/>
      <c r="DC285" s="1"/>
      <c r="DD285" s="1"/>
    </row>
    <row r="286" spans="1:108" customFormat="1" ht="67.5" hidden="1" customHeight="1" x14ac:dyDescent="0.25">
      <c r="A286" s="25">
        <v>274</v>
      </c>
      <c r="B286" s="26">
        <v>539</v>
      </c>
      <c r="C286" s="13" t="s">
        <v>296</v>
      </c>
      <c r="D286" s="9" t="s">
        <v>7</v>
      </c>
      <c r="E286" s="13" t="s">
        <v>297</v>
      </c>
      <c r="F286" s="9" t="s">
        <v>16</v>
      </c>
      <c r="G286" s="13" t="s">
        <v>747</v>
      </c>
      <c r="H286" s="19" t="s">
        <v>748</v>
      </c>
      <c r="I286" s="19" t="s">
        <v>435</v>
      </c>
      <c r="J286" s="12" t="s">
        <v>286</v>
      </c>
      <c r="K286" s="19"/>
      <c r="L286" s="19"/>
      <c r="M286" s="28"/>
      <c r="N286" s="28" t="s">
        <v>11</v>
      </c>
      <c r="O286" s="28"/>
      <c r="P286" s="28"/>
      <c r="Q286" s="28"/>
      <c r="R286" s="28"/>
      <c r="S286" s="28"/>
      <c r="T286" s="19">
        <f t="shared" si="245"/>
        <v>1</v>
      </c>
      <c r="U286" s="19"/>
      <c r="V286" s="19"/>
      <c r="W286" s="19"/>
      <c r="X286" s="19"/>
      <c r="Y286" s="19"/>
      <c r="Z286" s="19"/>
      <c r="AA286" s="19"/>
      <c r="AB286" s="19"/>
      <c r="AC286" s="19"/>
      <c r="AD286" s="19"/>
      <c r="AE286" s="19"/>
      <c r="AF286" s="19"/>
      <c r="AG286" s="19" t="s">
        <v>475</v>
      </c>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28"/>
      <c r="CD286" s="47"/>
      <c r="CE286" s="28"/>
      <c r="CF286" s="47"/>
      <c r="CG286" s="28"/>
      <c r="CH286" s="47"/>
      <c r="CI286" s="28"/>
      <c r="CJ286" s="28"/>
      <c r="CK286" s="1"/>
      <c r="CL286" s="1"/>
      <c r="CM286" s="1"/>
      <c r="CN286" s="1"/>
      <c r="CO286" s="1"/>
      <c r="CP286" s="1"/>
      <c r="CQ286" s="1"/>
      <c r="CR286" s="1"/>
      <c r="CS286" s="1"/>
      <c r="CT286" s="1"/>
      <c r="CU286" s="1"/>
      <c r="CV286" s="1"/>
      <c r="CW286" s="1"/>
      <c r="CX286" s="1"/>
      <c r="CY286" s="1"/>
      <c r="CZ286" s="1"/>
      <c r="DA286" s="1"/>
      <c r="DB286" s="1"/>
      <c r="DC286" s="1"/>
      <c r="DD286" s="1"/>
    </row>
    <row r="287" spans="1:108" customFormat="1" ht="67.5" hidden="1" customHeight="1" x14ac:dyDescent="0.25">
      <c r="A287" s="25">
        <v>275</v>
      </c>
      <c r="B287" s="26">
        <v>539</v>
      </c>
      <c r="C287" s="13" t="s">
        <v>296</v>
      </c>
      <c r="D287" s="9" t="s">
        <v>7</v>
      </c>
      <c r="E287" s="13" t="s">
        <v>297</v>
      </c>
      <c r="F287" s="9" t="s">
        <v>16</v>
      </c>
      <c r="G287" s="13" t="s">
        <v>747</v>
      </c>
      <c r="H287" s="19" t="s">
        <v>328</v>
      </c>
      <c r="I287" s="19" t="s">
        <v>435</v>
      </c>
      <c r="J287" s="12" t="s">
        <v>286</v>
      </c>
      <c r="K287" s="19"/>
      <c r="L287" s="19"/>
      <c r="M287" s="28"/>
      <c r="N287" s="28"/>
      <c r="O287" s="28"/>
      <c r="P287" s="28" t="s">
        <v>11</v>
      </c>
      <c r="Q287" s="28"/>
      <c r="R287" s="28"/>
      <c r="S287" s="28"/>
      <c r="T287" s="19">
        <f t="shared" si="245"/>
        <v>1</v>
      </c>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8"/>
      <c r="CD287" s="47"/>
      <c r="CE287" s="28"/>
      <c r="CF287" s="47"/>
      <c r="CG287" s="28"/>
      <c r="CH287" s="47"/>
      <c r="CI287" s="28"/>
      <c r="CJ287" s="28"/>
      <c r="CK287" s="1"/>
      <c r="CL287" s="1"/>
      <c r="CM287" s="1"/>
      <c r="CN287" s="1"/>
      <c r="CO287" s="1"/>
      <c r="CP287" s="1"/>
      <c r="CQ287" s="1"/>
      <c r="CR287" s="1"/>
      <c r="CS287" s="1"/>
      <c r="CT287" s="1"/>
      <c r="CU287" s="1"/>
      <c r="CV287" s="1"/>
      <c r="CW287" s="1"/>
      <c r="CX287" s="1"/>
      <c r="CY287" s="1"/>
      <c r="CZ287" s="1"/>
      <c r="DA287" s="1"/>
      <c r="DB287" s="1"/>
      <c r="DC287" s="1"/>
      <c r="DD287" s="1"/>
    </row>
    <row r="288" spans="1:108" customFormat="1" ht="67.5" hidden="1" customHeight="1" x14ac:dyDescent="0.25">
      <c r="A288" s="25">
        <v>276</v>
      </c>
      <c r="B288" s="26">
        <v>539</v>
      </c>
      <c r="C288" s="13" t="s">
        <v>296</v>
      </c>
      <c r="D288" s="9" t="s">
        <v>7</v>
      </c>
      <c r="E288" s="13" t="s">
        <v>297</v>
      </c>
      <c r="F288" s="9" t="s">
        <v>16</v>
      </c>
      <c r="G288" s="13" t="s">
        <v>749</v>
      </c>
      <c r="H288" s="19" t="s">
        <v>750</v>
      </c>
      <c r="I288" s="19" t="s">
        <v>435</v>
      </c>
      <c r="J288" s="12" t="s">
        <v>286</v>
      </c>
      <c r="K288" s="19"/>
      <c r="L288" s="19"/>
      <c r="M288" s="28"/>
      <c r="N288" s="28"/>
      <c r="O288" s="28" t="s">
        <v>11</v>
      </c>
      <c r="P288" s="28"/>
      <c r="Q288" s="28"/>
      <c r="R288" s="28"/>
      <c r="S288" s="28"/>
      <c r="T288" s="19">
        <f t="shared" si="245"/>
        <v>1</v>
      </c>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8"/>
      <c r="CD288" s="47"/>
      <c r="CE288" s="28"/>
      <c r="CF288" s="47"/>
      <c r="CG288" s="28"/>
      <c r="CH288" s="47"/>
      <c r="CI288" s="28"/>
      <c r="CJ288" s="28"/>
      <c r="CK288" s="1"/>
      <c r="CL288" s="1"/>
      <c r="CM288" s="1"/>
      <c r="CN288" s="1"/>
      <c r="CO288" s="1"/>
      <c r="CP288" s="1"/>
      <c r="CQ288" s="1"/>
      <c r="CR288" s="1"/>
      <c r="CS288" s="1"/>
      <c r="CT288" s="1"/>
      <c r="CU288" s="1"/>
      <c r="CV288" s="1"/>
      <c r="CW288" s="1"/>
      <c r="CX288" s="1"/>
      <c r="CY288" s="1"/>
      <c r="CZ288" s="1"/>
      <c r="DA288" s="1"/>
      <c r="DB288" s="1"/>
      <c r="DC288" s="1"/>
      <c r="DD288" s="1"/>
    </row>
    <row r="289" spans="1:108" s="96" customFormat="1" ht="67.5" hidden="1" customHeight="1" x14ac:dyDescent="0.25">
      <c r="A289" s="25"/>
      <c r="B289" s="26"/>
      <c r="C289" s="13" t="s">
        <v>296</v>
      </c>
      <c r="D289" s="9" t="s">
        <v>7</v>
      </c>
      <c r="E289" s="13" t="s">
        <v>297</v>
      </c>
      <c r="F289" s="9" t="s">
        <v>16</v>
      </c>
      <c r="G289" s="13" t="s">
        <v>846</v>
      </c>
      <c r="H289" s="19" t="s">
        <v>847</v>
      </c>
      <c r="I289" s="19" t="s">
        <v>435</v>
      </c>
      <c r="J289" s="12" t="s">
        <v>286</v>
      </c>
      <c r="K289" s="19"/>
      <c r="L289" s="19"/>
      <c r="M289" s="28"/>
      <c r="N289" s="28"/>
      <c r="O289" s="28"/>
      <c r="P289" s="28"/>
      <c r="Q289" s="95" t="s">
        <v>11</v>
      </c>
      <c r="R289" s="28"/>
      <c r="S289" s="28"/>
      <c r="T289" s="19">
        <f t="shared" si="245"/>
        <v>1</v>
      </c>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8"/>
      <c r="CD289" s="47"/>
      <c r="CE289" s="28"/>
      <c r="CF289" s="47"/>
      <c r="CG289" s="28"/>
      <c r="CH289" s="47"/>
      <c r="CI289" s="28"/>
      <c r="CJ289" s="28"/>
      <c r="CK289" s="1"/>
      <c r="CL289" s="1"/>
      <c r="CM289" s="1"/>
      <c r="CN289" s="1"/>
      <c r="CO289" s="1"/>
      <c r="CP289" s="1"/>
      <c r="CQ289" s="1"/>
      <c r="CR289" s="1"/>
      <c r="CS289" s="1"/>
      <c r="CT289" s="1"/>
      <c r="CU289" s="1"/>
      <c r="CV289" s="1"/>
      <c r="CW289" s="1"/>
      <c r="CX289" s="1"/>
      <c r="CY289" s="1"/>
      <c r="CZ289" s="1"/>
      <c r="DA289" s="1"/>
      <c r="DB289" s="1"/>
      <c r="DC289" s="1"/>
      <c r="DD289" s="1"/>
    </row>
    <row r="290" spans="1:108" customFormat="1" ht="67.5" hidden="1" customHeight="1" x14ac:dyDescent="0.25">
      <c r="A290" s="25">
        <v>277</v>
      </c>
      <c r="B290" s="26">
        <v>539</v>
      </c>
      <c r="C290" s="13" t="s">
        <v>296</v>
      </c>
      <c r="D290" s="9" t="s">
        <v>7</v>
      </c>
      <c r="E290" s="13" t="s">
        <v>297</v>
      </c>
      <c r="F290" s="9" t="s">
        <v>16</v>
      </c>
      <c r="G290" s="13" t="s">
        <v>751</v>
      </c>
      <c r="H290" s="19" t="s">
        <v>752</v>
      </c>
      <c r="I290" s="19" t="s">
        <v>435</v>
      </c>
      <c r="J290" s="12" t="s">
        <v>286</v>
      </c>
      <c r="K290" s="19"/>
      <c r="L290" s="19"/>
      <c r="M290" s="28"/>
      <c r="N290" s="28"/>
      <c r="O290" s="28"/>
      <c r="P290" s="28"/>
      <c r="Q290" s="28"/>
      <c r="R290" s="28" t="s">
        <v>11</v>
      </c>
      <c r="S290" s="28"/>
      <c r="T290" s="19">
        <f t="shared" si="245"/>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t="s">
        <v>475</v>
      </c>
      <c r="AZ290" s="19" t="s">
        <v>524</v>
      </c>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8"/>
      <c r="CD290" s="47"/>
      <c r="CE290" s="28"/>
      <c r="CF290" s="47"/>
      <c r="CG290" s="28"/>
      <c r="CH290" s="47"/>
      <c r="CI290" s="28"/>
      <c r="CJ290" s="28"/>
      <c r="CK290" s="1"/>
      <c r="CL290" s="1"/>
      <c r="CM290" s="1"/>
      <c r="CN290" s="1"/>
      <c r="CO290" s="1"/>
      <c r="CP290" s="1"/>
      <c r="CQ290" s="1"/>
      <c r="CR290" s="1"/>
      <c r="CS290" s="1"/>
      <c r="CT290" s="1"/>
      <c r="CU290" s="1"/>
      <c r="CV290" s="1"/>
      <c r="CW290" s="1"/>
      <c r="CX290" s="1"/>
      <c r="CY290" s="1"/>
      <c r="CZ290" s="1"/>
      <c r="DA290" s="1"/>
      <c r="DB290" s="1"/>
      <c r="DC290" s="1"/>
      <c r="DD290" s="1"/>
    </row>
    <row r="291" spans="1:108" customFormat="1" ht="67.5" hidden="1" customHeight="1" x14ac:dyDescent="0.25">
      <c r="A291" s="25">
        <v>278</v>
      </c>
      <c r="B291" s="26">
        <v>539</v>
      </c>
      <c r="C291" s="13" t="s">
        <v>296</v>
      </c>
      <c r="D291" s="9" t="s">
        <v>7</v>
      </c>
      <c r="E291" s="13" t="s">
        <v>297</v>
      </c>
      <c r="F291" s="9" t="s">
        <v>16</v>
      </c>
      <c r="G291" s="13" t="s">
        <v>753</v>
      </c>
      <c r="H291" s="78" t="s">
        <v>754</v>
      </c>
      <c r="I291" s="19" t="s">
        <v>435</v>
      </c>
      <c r="J291" s="12" t="s">
        <v>286</v>
      </c>
      <c r="K291" s="19"/>
      <c r="L291" s="19"/>
      <c r="M291" s="28"/>
      <c r="N291" s="28"/>
      <c r="O291" s="28"/>
      <c r="P291" s="28"/>
      <c r="Q291" s="28"/>
      <c r="R291" s="28"/>
      <c r="S291" s="28" t="s">
        <v>11</v>
      </c>
      <c r="T291" s="19">
        <f t="shared" si="245"/>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t="s">
        <v>475</v>
      </c>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8"/>
      <c r="CD291" s="47"/>
      <c r="CE291" s="28"/>
      <c r="CF291" s="47"/>
      <c r="CG291" s="28"/>
      <c r="CH291" s="47"/>
      <c r="CI291" s="28"/>
      <c r="CJ291" s="28"/>
      <c r="CK291" s="1"/>
      <c r="CL291" s="1"/>
      <c r="CM291" s="1"/>
      <c r="CN291" s="1"/>
      <c r="CO291" s="1"/>
      <c r="CP291" s="1"/>
      <c r="CQ291" s="1"/>
      <c r="CR291" s="1"/>
      <c r="CS291" s="1"/>
      <c r="CT291" s="1"/>
      <c r="CU291" s="1"/>
      <c r="CV291" s="1"/>
      <c r="CW291" s="1"/>
      <c r="CX291" s="1"/>
      <c r="CY291" s="1"/>
      <c r="CZ291" s="1"/>
      <c r="DA291" s="1"/>
      <c r="DB291" s="1"/>
      <c r="DC291" s="1"/>
      <c r="DD291" s="1"/>
    </row>
    <row r="292" spans="1:108" ht="93.75" hidden="1" customHeight="1" x14ac:dyDescent="0.25">
      <c r="A292" s="95">
        <v>279</v>
      </c>
      <c r="B292" s="139">
        <v>542</v>
      </c>
      <c r="C292" s="108" t="s">
        <v>298</v>
      </c>
      <c r="D292" s="109" t="s">
        <v>7</v>
      </c>
      <c r="E292" s="112" t="s">
        <v>755</v>
      </c>
      <c r="F292" s="99"/>
      <c r="G292" s="112" t="s">
        <v>756</v>
      </c>
      <c r="H292" s="95" t="s">
        <v>859</v>
      </c>
      <c r="I292" s="95" t="s">
        <v>435</v>
      </c>
      <c r="J292" s="114" t="s">
        <v>286</v>
      </c>
      <c r="K292" s="95" t="s">
        <v>11</v>
      </c>
      <c r="L292" s="28"/>
      <c r="M292" s="28"/>
      <c r="N292" s="28"/>
      <c r="O292" s="28"/>
      <c r="P292" s="28"/>
      <c r="Q292" s="28"/>
      <c r="R292" s="28"/>
      <c r="S292" s="28"/>
      <c r="T292" s="19">
        <f t="shared" si="245"/>
        <v>1</v>
      </c>
      <c r="U292" s="95" t="s">
        <v>439</v>
      </c>
      <c r="V292" s="95" t="s">
        <v>439</v>
      </c>
      <c r="W292" s="95" t="s">
        <v>439</v>
      </c>
      <c r="X292" s="95" t="s">
        <v>475</v>
      </c>
      <c r="Y292" s="19" t="s">
        <v>439</v>
      </c>
      <c r="Z292" s="19" t="s">
        <v>438</v>
      </c>
      <c r="AA292" s="19" t="s">
        <v>438</v>
      </c>
      <c r="AB292" s="19"/>
      <c r="AC292" s="19" t="s">
        <v>439</v>
      </c>
      <c r="AD292" s="19" t="s">
        <v>438</v>
      </c>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v>2</v>
      </c>
      <c r="BE292" s="19">
        <v>2</v>
      </c>
      <c r="BF292" s="19">
        <v>2</v>
      </c>
      <c r="BG292" s="19">
        <v>1</v>
      </c>
      <c r="BH292" s="19">
        <v>2</v>
      </c>
      <c r="BI292" s="19">
        <v>2</v>
      </c>
      <c r="BJ292" s="19">
        <v>2</v>
      </c>
      <c r="BK292" s="19">
        <v>2</v>
      </c>
      <c r="BL292" s="19">
        <v>2</v>
      </c>
      <c r="BM292" s="19">
        <v>1</v>
      </c>
      <c r="BN292" s="19">
        <v>2</v>
      </c>
      <c r="BO292" s="19">
        <v>2</v>
      </c>
      <c r="BP292" s="19">
        <v>2</v>
      </c>
      <c r="BQ292" s="19">
        <v>2</v>
      </c>
      <c r="BR292" s="19">
        <v>1</v>
      </c>
      <c r="BS292" s="19">
        <v>2</v>
      </c>
      <c r="BT292" s="19">
        <v>2</v>
      </c>
      <c r="BU292" s="19">
        <v>1</v>
      </c>
      <c r="BV292" s="19">
        <v>0</v>
      </c>
      <c r="BW292" s="19">
        <v>2</v>
      </c>
      <c r="BX292" s="19">
        <v>2</v>
      </c>
      <c r="BY292" s="19">
        <v>2</v>
      </c>
      <c r="BZ292" s="19">
        <v>2</v>
      </c>
      <c r="CA292" s="19">
        <v>2</v>
      </c>
      <c r="CB292" s="19">
        <v>1</v>
      </c>
      <c r="CC292" s="28">
        <f>COUNTIF($BD292:$CB292,2)</f>
        <v>19</v>
      </c>
      <c r="CD292" s="47">
        <f>CC292/COUNTA($BD292:$CB292)</f>
        <v>0.76</v>
      </c>
      <c r="CE292" s="28">
        <f>COUNTIF($BD292:$CB292,1)</f>
        <v>5</v>
      </c>
      <c r="CF292" s="47">
        <f>CE292/COUNTA($BD292:$CB292)</f>
        <v>0.2</v>
      </c>
      <c r="CG292" s="28">
        <f>COUNTIF($BD292:$CB292,0)</f>
        <v>1</v>
      </c>
      <c r="CH292" s="47">
        <f>CG292/COUNTA($BD292:$CB292)</f>
        <v>0.04</v>
      </c>
      <c r="CI292" s="28">
        <f>(((CC292*2)+(CE292*1)+(CG292*0)))/COUNTA($BD292:$CB292)</f>
        <v>1.72</v>
      </c>
      <c r="CJ292" s="28" t="str">
        <f>IF(CI292&gt;=1.6,"Đạt mục tiêu",IF(CI292&gt;=1,"Cần cố gắng","Chưa đạt"))</f>
        <v>Đạt mục tiêu</v>
      </c>
      <c r="CK292" s="99"/>
      <c r="CL292" s="99"/>
      <c r="CM292" s="99"/>
      <c r="CN292" s="99"/>
      <c r="CO292" s="99"/>
      <c r="CP292" s="99"/>
      <c r="CQ292" s="99"/>
      <c r="CR292" s="99"/>
      <c r="CS292" s="99"/>
      <c r="CT292" s="99"/>
      <c r="CU292" s="99"/>
      <c r="CV292" s="99"/>
      <c r="CW292" s="99"/>
      <c r="CX292" s="99"/>
      <c r="CY292" s="99"/>
      <c r="CZ292" s="99"/>
      <c r="DA292" s="99"/>
      <c r="DB292" s="99"/>
      <c r="DC292" s="99"/>
      <c r="DD292" s="99"/>
    </row>
    <row r="293" spans="1:108" customFormat="1" ht="67.5" hidden="1" customHeight="1" x14ac:dyDescent="0.25">
      <c r="A293" s="25">
        <v>280</v>
      </c>
      <c r="B293" s="79">
        <v>542</v>
      </c>
      <c r="C293" s="45" t="s">
        <v>298</v>
      </c>
      <c r="D293" s="9" t="s">
        <v>7</v>
      </c>
      <c r="E293" s="13" t="s">
        <v>755</v>
      </c>
      <c r="F293" s="9" t="s">
        <v>16</v>
      </c>
      <c r="G293" s="13" t="s">
        <v>757</v>
      </c>
      <c r="H293" s="19" t="s">
        <v>758</v>
      </c>
      <c r="I293" s="19" t="s">
        <v>435</v>
      </c>
      <c r="J293" s="12" t="s">
        <v>286</v>
      </c>
      <c r="K293" s="28"/>
      <c r="L293" s="28" t="s">
        <v>11</v>
      </c>
      <c r="M293" s="28"/>
      <c r="N293" s="28"/>
      <c r="O293" s="28"/>
      <c r="P293" s="28"/>
      <c r="Q293" s="28"/>
      <c r="R293" s="28"/>
      <c r="S293" s="28"/>
      <c r="T293" s="19">
        <f t="shared" si="245"/>
        <v>1</v>
      </c>
      <c r="U293" s="19"/>
      <c r="V293" s="19"/>
      <c r="W293" s="19"/>
      <c r="X293" s="19"/>
      <c r="Y293" s="19" t="s">
        <v>475</v>
      </c>
      <c r="Z293" s="19"/>
      <c r="AA293" s="19" t="s">
        <v>475</v>
      </c>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28"/>
      <c r="CD293" s="47"/>
      <c r="CE293" s="28"/>
      <c r="CF293" s="47"/>
      <c r="CG293" s="28"/>
      <c r="CH293" s="47"/>
      <c r="CI293" s="28"/>
      <c r="CJ293" s="28"/>
      <c r="CK293" s="1"/>
      <c r="CL293" s="1"/>
      <c r="CM293" s="1"/>
      <c r="CN293" s="1"/>
      <c r="CO293" s="1"/>
      <c r="CP293" s="1"/>
      <c r="CQ293" s="1"/>
      <c r="CR293" s="1"/>
      <c r="CS293" s="1"/>
      <c r="CT293" s="1"/>
      <c r="CU293" s="1"/>
      <c r="CV293" s="1"/>
      <c r="CW293" s="1"/>
      <c r="CX293" s="1"/>
      <c r="CY293" s="1"/>
      <c r="CZ293" s="1"/>
      <c r="DA293" s="1"/>
      <c r="DB293" s="1"/>
      <c r="DC293" s="1"/>
      <c r="DD293" s="1"/>
    </row>
    <row r="294" spans="1:108" customFormat="1" ht="67.5" hidden="1" customHeight="1" x14ac:dyDescent="0.25">
      <c r="A294" s="25">
        <v>281</v>
      </c>
      <c r="B294" s="79">
        <v>542</v>
      </c>
      <c r="C294" s="45" t="s">
        <v>298</v>
      </c>
      <c r="D294" s="9" t="s">
        <v>7</v>
      </c>
      <c r="E294" s="13" t="s">
        <v>755</v>
      </c>
      <c r="F294" s="9" t="s">
        <v>16</v>
      </c>
      <c r="G294" s="13" t="s">
        <v>757</v>
      </c>
      <c r="H294" s="19" t="s">
        <v>759</v>
      </c>
      <c r="I294" s="19" t="s">
        <v>435</v>
      </c>
      <c r="J294" s="12" t="s">
        <v>286</v>
      </c>
      <c r="K294" s="28"/>
      <c r="L294" s="28"/>
      <c r="M294" s="28" t="s">
        <v>11</v>
      </c>
      <c r="N294" s="28"/>
      <c r="O294" s="28"/>
      <c r="P294" s="28"/>
      <c r="Q294" s="28"/>
      <c r="R294" s="28"/>
      <c r="S294" s="28"/>
      <c r="T294" s="19">
        <f t="shared" si="245"/>
        <v>1</v>
      </c>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8"/>
      <c r="CD294" s="47"/>
      <c r="CE294" s="28"/>
      <c r="CF294" s="47"/>
      <c r="CG294" s="28"/>
      <c r="CH294" s="47"/>
      <c r="CI294" s="28"/>
      <c r="CJ294" s="28"/>
      <c r="CK294" s="1"/>
      <c r="CL294" s="1"/>
      <c r="CM294" s="1"/>
      <c r="CN294" s="1"/>
      <c r="CO294" s="1"/>
      <c r="CP294" s="1"/>
      <c r="CQ294" s="1"/>
      <c r="CR294" s="1"/>
      <c r="CS294" s="1"/>
      <c r="CT294" s="1"/>
      <c r="CU294" s="1"/>
      <c r="CV294" s="1"/>
      <c r="CW294" s="1"/>
      <c r="CX294" s="1"/>
      <c r="CY294" s="1"/>
      <c r="CZ294" s="1"/>
      <c r="DA294" s="1"/>
      <c r="DB294" s="1"/>
      <c r="DC294" s="1"/>
      <c r="DD294" s="1"/>
    </row>
    <row r="295" spans="1:108" customFormat="1" ht="67.5" hidden="1" customHeight="1" x14ac:dyDescent="0.25">
      <c r="A295" s="25">
        <v>282</v>
      </c>
      <c r="B295" s="79">
        <v>542</v>
      </c>
      <c r="C295" s="45" t="s">
        <v>298</v>
      </c>
      <c r="D295" s="9" t="s">
        <v>7</v>
      </c>
      <c r="E295" s="13" t="s">
        <v>755</v>
      </c>
      <c r="F295" s="9" t="s">
        <v>16</v>
      </c>
      <c r="G295" s="13" t="s">
        <v>757</v>
      </c>
      <c r="H295" s="19" t="s">
        <v>760</v>
      </c>
      <c r="I295" s="19" t="s">
        <v>435</v>
      </c>
      <c r="J295" s="12" t="s">
        <v>286</v>
      </c>
      <c r="K295" s="28"/>
      <c r="L295" s="28"/>
      <c r="M295" s="28"/>
      <c r="N295" s="28" t="s">
        <v>11</v>
      </c>
      <c r="O295" s="28"/>
      <c r="P295" s="28"/>
      <c r="Q295" s="28"/>
      <c r="R295" s="28"/>
      <c r="S295" s="28"/>
      <c r="T295" s="19">
        <f t="shared" si="245"/>
        <v>1</v>
      </c>
      <c r="U295" s="19"/>
      <c r="V295" s="19"/>
      <c r="W295" s="19"/>
      <c r="X295" s="19"/>
      <c r="Y295" s="19"/>
      <c r="Z295" s="19"/>
      <c r="AA295" s="19"/>
      <c r="AB295" s="19"/>
      <c r="AC295" s="19"/>
      <c r="AD295" s="19"/>
      <c r="AE295" s="19"/>
      <c r="AF295" s="19"/>
      <c r="AG295" s="19"/>
      <c r="AH295" s="19"/>
      <c r="AI295" s="19" t="s">
        <v>475</v>
      </c>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8"/>
      <c r="CD295" s="47"/>
      <c r="CE295" s="28"/>
      <c r="CF295" s="47"/>
      <c r="CG295" s="28"/>
      <c r="CH295" s="47"/>
      <c r="CI295" s="28"/>
      <c r="CJ295" s="28"/>
      <c r="CK295" s="1"/>
      <c r="CL295" s="1"/>
      <c r="CM295" s="1"/>
      <c r="CN295" s="1"/>
      <c r="CO295" s="1"/>
      <c r="CP295" s="1"/>
      <c r="CQ295" s="1"/>
      <c r="CR295" s="1"/>
      <c r="CS295" s="1"/>
      <c r="CT295" s="1"/>
      <c r="CU295" s="1"/>
      <c r="CV295" s="1"/>
      <c r="CW295" s="1"/>
      <c r="CX295" s="1"/>
      <c r="CY295" s="1"/>
      <c r="CZ295" s="1"/>
      <c r="DA295" s="1"/>
      <c r="DB295" s="1"/>
      <c r="DC295" s="1"/>
      <c r="DD295" s="1"/>
    </row>
    <row r="296" spans="1:108" customFormat="1" ht="67.5" hidden="1" customHeight="1" x14ac:dyDescent="0.25">
      <c r="A296" s="25">
        <v>283</v>
      </c>
      <c r="B296" s="79">
        <v>542</v>
      </c>
      <c r="C296" s="45" t="s">
        <v>298</v>
      </c>
      <c r="D296" s="9" t="s">
        <v>7</v>
      </c>
      <c r="E296" s="13" t="s">
        <v>755</v>
      </c>
      <c r="F296" s="9" t="s">
        <v>16</v>
      </c>
      <c r="G296" s="13" t="s">
        <v>757</v>
      </c>
      <c r="H296" s="19" t="s">
        <v>761</v>
      </c>
      <c r="I296" s="19" t="s">
        <v>435</v>
      </c>
      <c r="J296" s="12" t="s">
        <v>286</v>
      </c>
      <c r="K296" s="28"/>
      <c r="L296" s="28"/>
      <c r="M296" s="28"/>
      <c r="N296" s="28"/>
      <c r="O296" s="28"/>
      <c r="P296" s="28" t="s">
        <v>11</v>
      </c>
      <c r="Q296" s="28"/>
      <c r="R296" s="28"/>
      <c r="S296" s="28"/>
      <c r="T296" s="19">
        <f t="shared" si="245"/>
        <v>1</v>
      </c>
      <c r="U296" s="19"/>
      <c r="V296" s="19"/>
      <c r="W296" s="19"/>
      <c r="X296" s="19"/>
      <c r="Y296" s="19"/>
      <c r="Z296" s="19"/>
      <c r="AA296" s="19"/>
      <c r="AB296" s="19"/>
      <c r="AC296" s="19"/>
      <c r="AD296" s="19"/>
      <c r="AE296" s="19"/>
      <c r="AF296" s="19"/>
      <c r="AG296" s="19"/>
      <c r="AH296" s="19"/>
      <c r="AI296" s="19"/>
      <c r="AJ296" s="19"/>
      <c r="AK296" s="19" t="s">
        <v>438</v>
      </c>
      <c r="AL296" s="19" t="s">
        <v>438</v>
      </c>
      <c r="AM296" s="19"/>
      <c r="AN296" s="19" t="s">
        <v>438</v>
      </c>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28"/>
      <c r="CD296" s="47"/>
      <c r="CE296" s="28"/>
      <c r="CF296" s="47"/>
      <c r="CG296" s="28"/>
      <c r="CH296" s="47"/>
      <c r="CI296" s="28"/>
      <c r="CJ296" s="28"/>
      <c r="CK296" s="1"/>
      <c r="CL296" s="1"/>
      <c r="CM296" s="1"/>
      <c r="CN296" s="1"/>
      <c r="CO296" s="1"/>
      <c r="CP296" s="1"/>
      <c r="CQ296" s="1"/>
      <c r="CR296" s="1"/>
      <c r="CS296" s="1"/>
      <c r="CT296" s="1"/>
      <c r="CU296" s="1"/>
      <c r="CV296" s="1"/>
      <c r="CW296" s="1"/>
      <c r="CX296" s="1"/>
      <c r="CY296" s="1"/>
      <c r="CZ296" s="1"/>
      <c r="DA296" s="1"/>
      <c r="DB296" s="1"/>
      <c r="DC296" s="1"/>
      <c r="DD296" s="1"/>
    </row>
    <row r="297" spans="1:108" customFormat="1" ht="67.5" hidden="1" customHeight="1" x14ac:dyDescent="0.25">
      <c r="A297" s="25">
        <v>284</v>
      </c>
      <c r="B297" s="79">
        <v>542</v>
      </c>
      <c r="C297" s="45" t="s">
        <v>298</v>
      </c>
      <c r="D297" s="9" t="s">
        <v>7</v>
      </c>
      <c r="E297" s="13" t="s">
        <v>755</v>
      </c>
      <c r="F297" s="9" t="s">
        <v>16</v>
      </c>
      <c r="G297" s="13" t="s">
        <v>762</v>
      </c>
      <c r="H297" s="19" t="s">
        <v>763</v>
      </c>
      <c r="I297" s="19" t="s">
        <v>435</v>
      </c>
      <c r="J297" s="12" t="s">
        <v>286</v>
      </c>
      <c r="K297" s="28"/>
      <c r="L297" s="28"/>
      <c r="M297" s="28"/>
      <c r="N297" s="28"/>
      <c r="O297" s="28" t="s">
        <v>11</v>
      </c>
      <c r="P297" s="28"/>
      <c r="Q297" s="28"/>
      <c r="R297" s="28"/>
      <c r="S297" s="28"/>
      <c r="T297" s="19">
        <f t="shared" si="245"/>
        <v>1</v>
      </c>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8"/>
      <c r="CD297" s="47"/>
      <c r="CE297" s="28"/>
      <c r="CF297" s="47"/>
      <c r="CG297" s="28"/>
      <c r="CH297" s="47"/>
      <c r="CI297" s="28"/>
      <c r="CJ297" s="28"/>
      <c r="CK297" s="1"/>
      <c r="CL297" s="1"/>
      <c r="CM297" s="1"/>
      <c r="CN297" s="1"/>
      <c r="CO297" s="1"/>
      <c r="CP297" s="1"/>
      <c r="CQ297" s="1"/>
      <c r="CR297" s="1"/>
      <c r="CS297" s="1"/>
      <c r="CT297" s="1"/>
      <c r="CU297" s="1"/>
      <c r="CV297" s="1"/>
      <c r="CW297" s="1"/>
      <c r="CX297" s="1"/>
      <c r="CY297" s="1"/>
      <c r="CZ297" s="1"/>
      <c r="DA297" s="1"/>
      <c r="DB297" s="1"/>
      <c r="DC297" s="1"/>
      <c r="DD297" s="1"/>
    </row>
    <row r="298" spans="1:108" customFormat="1" ht="67.5" hidden="1" customHeight="1" x14ac:dyDescent="0.25">
      <c r="A298" s="25">
        <v>285</v>
      </c>
      <c r="B298" s="79">
        <v>542</v>
      </c>
      <c r="C298" s="45" t="s">
        <v>298</v>
      </c>
      <c r="D298" s="9" t="s">
        <v>7</v>
      </c>
      <c r="E298" s="13" t="s">
        <v>755</v>
      </c>
      <c r="F298" s="9" t="s">
        <v>16</v>
      </c>
      <c r="G298" s="13" t="s">
        <v>764</v>
      </c>
      <c r="H298" s="19" t="s">
        <v>765</v>
      </c>
      <c r="I298" s="19" t="s">
        <v>435</v>
      </c>
      <c r="J298" s="12" t="s">
        <v>286</v>
      </c>
      <c r="K298" s="28"/>
      <c r="L298" s="28"/>
      <c r="M298" s="28"/>
      <c r="N298" s="28"/>
      <c r="O298" s="28"/>
      <c r="P298" s="28"/>
      <c r="Q298" s="28" t="s">
        <v>11</v>
      </c>
      <c r="R298" s="28"/>
      <c r="S298" s="28"/>
      <c r="T298" s="19">
        <f t="shared" si="245"/>
        <v>1</v>
      </c>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t="s">
        <v>475</v>
      </c>
      <c r="AU298" s="19"/>
      <c r="AV298" s="19" t="s">
        <v>439</v>
      </c>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8"/>
      <c r="CD298" s="47"/>
      <c r="CE298" s="28"/>
      <c r="CF298" s="47"/>
      <c r="CG298" s="28"/>
      <c r="CH298" s="47"/>
      <c r="CI298" s="28"/>
      <c r="CJ298" s="28"/>
      <c r="CK298" s="1"/>
      <c r="CL298" s="1"/>
      <c r="CM298" s="1"/>
      <c r="CN298" s="1"/>
      <c r="CO298" s="1"/>
      <c r="CP298" s="1"/>
      <c r="CQ298" s="1"/>
      <c r="CR298" s="1"/>
      <c r="CS298" s="1"/>
      <c r="CT298" s="1"/>
      <c r="CU298" s="1"/>
      <c r="CV298" s="1"/>
      <c r="CW298" s="1"/>
      <c r="CX298" s="1"/>
      <c r="CY298" s="1"/>
      <c r="CZ298" s="1"/>
      <c r="DA298" s="1"/>
      <c r="DB298" s="1"/>
      <c r="DC298" s="1"/>
      <c r="DD298" s="1"/>
    </row>
    <row r="299" spans="1:108" customFormat="1" ht="67.5" hidden="1" customHeight="1" x14ac:dyDescent="0.25">
      <c r="A299" s="25">
        <v>286</v>
      </c>
      <c r="B299" s="79">
        <v>542</v>
      </c>
      <c r="C299" s="45" t="s">
        <v>298</v>
      </c>
      <c r="D299" s="9" t="s">
        <v>7</v>
      </c>
      <c r="E299" s="13" t="s">
        <v>755</v>
      </c>
      <c r="F299" s="9" t="s">
        <v>16</v>
      </c>
      <c r="G299" s="13" t="s">
        <v>757</v>
      </c>
      <c r="H299" s="19" t="s">
        <v>766</v>
      </c>
      <c r="I299" s="19" t="s">
        <v>435</v>
      </c>
      <c r="J299" s="12" t="s">
        <v>286</v>
      </c>
      <c r="K299" s="28"/>
      <c r="L299" s="28"/>
      <c r="M299" s="28"/>
      <c r="N299" s="28"/>
      <c r="O299" s="28"/>
      <c r="P299" s="28"/>
      <c r="Q299" s="28"/>
      <c r="R299" s="28" t="s">
        <v>11</v>
      </c>
      <c r="S299" s="28"/>
      <c r="T299" s="19">
        <f t="shared" si="245"/>
        <v>1</v>
      </c>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t="s">
        <v>475</v>
      </c>
      <c r="AX299" s="19" t="s">
        <v>475</v>
      </c>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8"/>
      <c r="CD299" s="47"/>
      <c r="CE299" s="28"/>
      <c r="CF299" s="47"/>
      <c r="CG299" s="28"/>
      <c r="CH299" s="47"/>
      <c r="CI299" s="28"/>
      <c r="CJ299" s="28"/>
      <c r="CK299" s="1"/>
      <c r="CL299" s="1"/>
      <c r="CM299" s="1"/>
      <c r="CN299" s="1"/>
      <c r="CO299" s="1"/>
      <c r="CP299" s="1"/>
      <c r="CQ299" s="1"/>
      <c r="CR299" s="1"/>
      <c r="CS299" s="1"/>
      <c r="CT299" s="1"/>
      <c r="CU299" s="1"/>
      <c r="CV299" s="1"/>
      <c r="CW299" s="1"/>
      <c r="CX299" s="1"/>
      <c r="CY299" s="1"/>
      <c r="CZ299" s="1"/>
      <c r="DA299" s="1"/>
      <c r="DB299" s="1"/>
      <c r="DC299" s="1"/>
      <c r="DD299" s="1"/>
    </row>
    <row r="300" spans="1:108" customFormat="1" ht="67.5" hidden="1" customHeight="1" x14ac:dyDescent="0.25">
      <c r="A300" s="25">
        <v>287</v>
      </c>
      <c r="B300" s="79">
        <v>542</v>
      </c>
      <c r="C300" s="45" t="s">
        <v>298</v>
      </c>
      <c r="D300" s="9" t="s">
        <v>7</v>
      </c>
      <c r="E300" s="13" t="s">
        <v>755</v>
      </c>
      <c r="F300" s="9" t="s">
        <v>16</v>
      </c>
      <c r="G300" s="13" t="s">
        <v>767</v>
      </c>
      <c r="H300" s="19" t="s">
        <v>768</v>
      </c>
      <c r="I300" s="19" t="s">
        <v>435</v>
      </c>
      <c r="J300" s="12" t="s">
        <v>286</v>
      </c>
      <c r="K300" s="28"/>
      <c r="L300" s="28"/>
      <c r="M300" s="28"/>
      <c r="N300" s="28"/>
      <c r="O300" s="28"/>
      <c r="P300" s="28"/>
      <c r="Q300" s="28"/>
      <c r="R300" s="28"/>
      <c r="S300" s="28" t="s">
        <v>11</v>
      </c>
      <c r="T300" s="19">
        <f t="shared" si="245"/>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t="s">
        <v>478</v>
      </c>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8"/>
      <c r="CD300" s="47"/>
      <c r="CE300" s="28"/>
      <c r="CF300" s="47"/>
      <c r="CG300" s="28"/>
      <c r="CH300" s="47"/>
      <c r="CI300" s="28"/>
      <c r="CJ300" s="28"/>
      <c r="CK300" s="1"/>
      <c r="CL300" s="1"/>
      <c r="CM300" s="1"/>
      <c r="CN300" s="1"/>
      <c r="CO300" s="1"/>
      <c r="CP300" s="1"/>
      <c r="CQ300" s="1"/>
      <c r="CR300" s="1"/>
      <c r="CS300" s="1"/>
      <c r="CT300" s="1"/>
      <c r="CU300" s="1"/>
      <c r="CV300" s="1"/>
      <c r="CW300" s="1"/>
      <c r="CX300" s="1"/>
      <c r="CY300" s="1"/>
      <c r="CZ300" s="1"/>
      <c r="DA300" s="1"/>
      <c r="DB300" s="1"/>
      <c r="DC300" s="1"/>
      <c r="DD300" s="1"/>
    </row>
    <row r="301" spans="1:108" customFormat="1" ht="67.5" hidden="1" customHeight="1" x14ac:dyDescent="0.25">
      <c r="A301" s="25">
        <v>288</v>
      </c>
      <c r="B301" s="55">
        <v>545</v>
      </c>
      <c r="C301" s="13" t="s">
        <v>299</v>
      </c>
      <c r="D301" s="9" t="s">
        <v>7</v>
      </c>
      <c r="E301" s="13" t="s">
        <v>769</v>
      </c>
      <c r="F301" s="9" t="s">
        <v>16</v>
      </c>
      <c r="G301" s="13" t="s">
        <v>770</v>
      </c>
      <c r="H301" s="19" t="s">
        <v>771</v>
      </c>
      <c r="I301" s="19" t="s">
        <v>435</v>
      </c>
      <c r="J301" s="12" t="s">
        <v>286</v>
      </c>
      <c r="K301" s="19"/>
      <c r="L301" s="25"/>
      <c r="M301" s="28"/>
      <c r="N301" s="28"/>
      <c r="O301" s="28"/>
      <c r="P301" s="28" t="s">
        <v>11</v>
      </c>
      <c r="Q301" s="28"/>
      <c r="R301" s="28"/>
      <c r="S301" s="28"/>
      <c r="T301" s="19">
        <f t="shared" si="245"/>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8"/>
      <c r="CD301" s="47"/>
      <c r="CE301" s="28"/>
      <c r="CF301" s="47"/>
      <c r="CG301" s="28"/>
      <c r="CH301" s="47"/>
      <c r="CI301" s="28"/>
      <c r="CJ301" s="28"/>
      <c r="CK301" s="1"/>
      <c r="CL301" s="1"/>
      <c r="CM301" s="1"/>
      <c r="CN301" s="1"/>
      <c r="CO301" s="1"/>
      <c r="CP301" s="1"/>
      <c r="CQ301" s="1"/>
      <c r="CR301" s="1"/>
      <c r="CS301" s="1"/>
      <c r="CT301" s="1"/>
      <c r="CU301" s="1"/>
      <c r="CV301" s="1"/>
      <c r="CW301" s="1"/>
      <c r="CX301" s="1"/>
      <c r="CY301" s="1"/>
      <c r="CZ301" s="1"/>
      <c r="DA301" s="1"/>
      <c r="DB301" s="1"/>
      <c r="DC301" s="1"/>
      <c r="DD301" s="1"/>
    </row>
    <row r="302" spans="1:108" customFormat="1" ht="67.5" hidden="1" customHeight="1" x14ac:dyDescent="0.25">
      <c r="A302" s="25">
        <v>289</v>
      </c>
      <c r="B302" s="55">
        <v>545</v>
      </c>
      <c r="C302" s="13" t="s">
        <v>299</v>
      </c>
      <c r="D302" s="9" t="s">
        <v>7</v>
      </c>
      <c r="E302" s="13" t="s">
        <v>769</v>
      </c>
      <c r="F302" s="9" t="s">
        <v>16</v>
      </c>
      <c r="G302" s="13" t="s">
        <v>772</v>
      </c>
      <c r="H302" s="19" t="s">
        <v>773</v>
      </c>
      <c r="I302" s="19" t="s">
        <v>435</v>
      </c>
      <c r="J302" s="12" t="s">
        <v>286</v>
      </c>
      <c r="K302" s="19"/>
      <c r="L302" s="25"/>
      <c r="M302" s="28"/>
      <c r="N302" s="28"/>
      <c r="O302" s="28"/>
      <c r="P302" s="28"/>
      <c r="Q302" s="28" t="s">
        <v>11</v>
      </c>
      <c r="R302" s="28"/>
      <c r="S302" s="28"/>
      <c r="T302" s="19">
        <f t="shared" si="245"/>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t="s">
        <v>475</v>
      </c>
      <c r="AT302" s="19" t="s">
        <v>439</v>
      </c>
      <c r="AU302" s="19" t="s">
        <v>478</v>
      </c>
      <c r="AV302" s="19" t="s">
        <v>475</v>
      </c>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8"/>
      <c r="CD302" s="47"/>
      <c r="CE302" s="28"/>
      <c r="CF302" s="47"/>
      <c r="CG302" s="28"/>
      <c r="CH302" s="47"/>
      <c r="CI302" s="28"/>
      <c r="CJ302" s="28"/>
      <c r="CK302" s="1"/>
      <c r="CL302" s="1"/>
      <c r="CM302" s="1"/>
      <c r="CN302" s="1"/>
      <c r="CO302" s="1"/>
      <c r="CP302" s="1"/>
      <c r="CQ302" s="1"/>
      <c r="CR302" s="1"/>
      <c r="CS302" s="1"/>
      <c r="CT302" s="1"/>
      <c r="CU302" s="1"/>
      <c r="CV302" s="1"/>
      <c r="CW302" s="1"/>
      <c r="CX302" s="1"/>
      <c r="CY302" s="1"/>
      <c r="CZ302" s="1"/>
      <c r="DA302" s="1"/>
      <c r="DB302" s="1"/>
      <c r="DC302" s="1"/>
      <c r="DD302" s="1"/>
    </row>
    <row r="303" spans="1:108" ht="95.25" customHeight="1" x14ac:dyDescent="0.25">
      <c r="A303" s="95">
        <v>290</v>
      </c>
      <c r="B303" s="140">
        <v>548</v>
      </c>
      <c r="C303" s="108" t="s">
        <v>300</v>
      </c>
      <c r="D303" s="109" t="s">
        <v>7</v>
      </c>
      <c r="E303" s="112" t="s">
        <v>301</v>
      </c>
      <c r="F303" s="109" t="s">
        <v>16</v>
      </c>
      <c r="G303" s="112" t="s">
        <v>774</v>
      </c>
      <c r="H303" s="95" t="s">
        <v>775</v>
      </c>
      <c r="I303" s="95" t="s">
        <v>435</v>
      </c>
      <c r="J303" s="114" t="s">
        <v>286</v>
      </c>
      <c r="K303" s="95" t="s">
        <v>11</v>
      </c>
      <c r="L303" s="28"/>
      <c r="M303" s="28"/>
      <c r="N303" s="28"/>
      <c r="O303" s="28"/>
      <c r="P303" s="28"/>
      <c r="Q303" s="28"/>
      <c r="R303" s="28"/>
      <c r="S303" s="28"/>
      <c r="T303" s="19">
        <f t="shared" si="245"/>
        <v>1</v>
      </c>
      <c r="U303" s="95" t="s">
        <v>475</v>
      </c>
      <c r="V303" s="95" t="s">
        <v>439</v>
      </c>
      <c r="W303" s="95"/>
      <c r="X303" s="95"/>
      <c r="Y303" s="19" t="s">
        <v>439</v>
      </c>
      <c r="Z303" s="19"/>
      <c r="AA303" s="19"/>
      <c r="AB303" s="19" t="s">
        <v>438</v>
      </c>
      <c r="AC303" s="19"/>
      <c r="AD303" s="19" t="s">
        <v>478</v>
      </c>
      <c r="AE303" s="19" t="s">
        <v>438</v>
      </c>
      <c r="AF303" s="19" t="s">
        <v>438</v>
      </c>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v>2</v>
      </c>
      <c r="BE303" s="19">
        <v>2</v>
      </c>
      <c r="BF303" s="19">
        <v>2</v>
      </c>
      <c r="BG303" s="19">
        <v>1</v>
      </c>
      <c r="BH303" s="19">
        <v>1</v>
      </c>
      <c r="BI303" s="19">
        <v>2</v>
      </c>
      <c r="BJ303" s="19">
        <v>1</v>
      </c>
      <c r="BK303" s="19">
        <v>2</v>
      </c>
      <c r="BL303" s="19">
        <v>2</v>
      </c>
      <c r="BM303" s="19">
        <v>2</v>
      </c>
      <c r="BN303" s="19">
        <v>2</v>
      </c>
      <c r="BO303" s="19">
        <v>0</v>
      </c>
      <c r="BP303" s="19">
        <v>2</v>
      </c>
      <c r="BQ303" s="19">
        <v>2</v>
      </c>
      <c r="BR303" s="19">
        <v>2</v>
      </c>
      <c r="BS303" s="19">
        <v>1</v>
      </c>
      <c r="BT303" s="19">
        <v>1</v>
      </c>
      <c r="BU303" s="19">
        <v>2</v>
      </c>
      <c r="BV303" s="19">
        <v>2</v>
      </c>
      <c r="BW303" s="19">
        <v>1</v>
      </c>
      <c r="BX303" s="19">
        <v>2</v>
      </c>
      <c r="BY303" s="19">
        <v>2</v>
      </c>
      <c r="BZ303" s="19">
        <v>2</v>
      </c>
      <c r="CA303" s="19">
        <v>2</v>
      </c>
      <c r="CB303" s="19">
        <v>2</v>
      </c>
      <c r="CC303" s="28">
        <f>COUNTIF($BD303:$CB303,2)</f>
        <v>18</v>
      </c>
      <c r="CD303" s="47">
        <f>CC303/COUNTA($BD303:$CB303)</f>
        <v>0.72</v>
      </c>
      <c r="CE303" s="28">
        <f>COUNTIF($BD303:$CB303,1)</f>
        <v>6</v>
      </c>
      <c r="CF303" s="47">
        <f>CE303/COUNTA($BD303:$CB303)</f>
        <v>0.24</v>
      </c>
      <c r="CG303" s="28">
        <f>COUNTIF($BD303:$CB303,0)</f>
        <v>1</v>
      </c>
      <c r="CH303" s="47">
        <f>CG303/COUNTA($BD303:$CB303)</f>
        <v>0.04</v>
      </c>
      <c r="CI303" s="28">
        <f>(((CC303*2)+(CE303*1)+(CG303*0)))/COUNTA($BD303:$CB303)</f>
        <v>1.68</v>
      </c>
      <c r="CJ303" s="28" t="str">
        <f>IF(CI303&gt;=1.6,"Đạt mục tiêu",IF(CI303&gt;=1,"Cần cố gắng","Chưa đạt"))</f>
        <v>Đạt mục tiêu</v>
      </c>
      <c r="CK303" s="99"/>
      <c r="CL303" s="99"/>
      <c r="CM303" s="99"/>
      <c r="CN303" s="99"/>
      <c r="CO303" s="99"/>
      <c r="CP303" s="99"/>
      <c r="CQ303" s="99"/>
      <c r="CR303" s="99"/>
      <c r="CS303" s="99"/>
      <c r="CT303" s="99"/>
      <c r="CU303" s="99"/>
      <c r="CV303" s="99"/>
      <c r="CW303" s="99"/>
      <c r="CX303" s="99"/>
      <c r="CY303" s="99"/>
      <c r="CZ303" s="99"/>
      <c r="DA303" s="99"/>
      <c r="DB303" s="99"/>
      <c r="DC303" s="99"/>
      <c r="DD303" s="99"/>
    </row>
    <row r="304" spans="1:108" customFormat="1" ht="67.5" hidden="1" customHeight="1" x14ac:dyDescent="0.25">
      <c r="A304" s="25">
        <v>291</v>
      </c>
      <c r="B304" s="80">
        <v>548</v>
      </c>
      <c r="C304" s="45" t="s">
        <v>300</v>
      </c>
      <c r="D304" s="9" t="s">
        <v>7</v>
      </c>
      <c r="E304" s="13" t="s">
        <v>301</v>
      </c>
      <c r="F304" s="9" t="s">
        <v>16</v>
      </c>
      <c r="G304" s="13" t="s">
        <v>776</v>
      </c>
      <c r="H304" s="19" t="s">
        <v>777</v>
      </c>
      <c r="I304" s="19" t="s">
        <v>435</v>
      </c>
      <c r="J304" s="12" t="s">
        <v>286</v>
      </c>
      <c r="K304" s="28"/>
      <c r="L304" s="28" t="s">
        <v>11</v>
      </c>
      <c r="M304" s="28"/>
      <c r="N304" s="28"/>
      <c r="O304" s="28"/>
      <c r="P304" s="28"/>
      <c r="Q304" s="28"/>
      <c r="R304" s="28"/>
      <c r="S304" s="28"/>
      <c r="T304" s="19">
        <f t="shared" si="245"/>
        <v>1</v>
      </c>
      <c r="U304" s="19"/>
      <c r="V304" s="19"/>
      <c r="W304" s="19"/>
      <c r="X304" s="19"/>
      <c r="Y304" s="19"/>
      <c r="Z304" s="19"/>
      <c r="AA304" s="19"/>
      <c r="AB304" s="19" t="s">
        <v>475</v>
      </c>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28"/>
      <c r="CD304" s="47"/>
      <c r="CE304" s="28"/>
      <c r="CF304" s="47"/>
      <c r="CG304" s="28"/>
      <c r="CH304" s="47"/>
      <c r="CI304" s="28"/>
      <c r="CJ304" s="28"/>
      <c r="CK304" s="1"/>
      <c r="CL304" s="1"/>
      <c r="CM304" s="1"/>
      <c r="CN304" s="1"/>
      <c r="CO304" s="1"/>
      <c r="CP304" s="1"/>
      <c r="CQ304" s="1"/>
      <c r="CR304" s="1"/>
      <c r="CS304" s="1"/>
      <c r="CT304" s="1"/>
      <c r="CU304" s="1"/>
      <c r="CV304" s="1"/>
      <c r="CW304" s="1"/>
      <c r="CX304" s="1"/>
      <c r="CY304" s="1"/>
      <c r="CZ304" s="1"/>
      <c r="DA304" s="1"/>
      <c r="DB304" s="1"/>
      <c r="DC304" s="1"/>
      <c r="DD304" s="1"/>
    </row>
    <row r="305" spans="1:108" customFormat="1" ht="67.5" hidden="1" customHeight="1" x14ac:dyDescent="0.25">
      <c r="A305" s="25">
        <v>292</v>
      </c>
      <c r="B305" s="80">
        <v>548</v>
      </c>
      <c r="C305" s="45" t="s">
        <v>300</v>
      </c>
      <c r="D305" s="9" t="s">
        <v>7</v>
      </c>
      <c r="E305" s="13" t="s">
        <v>301</v>
      </c>
      <c r="F305" s="9" t="s">
        <v>16</v>
      </c>
      <c r="G305" s="13" t="s">
        <v>778</v>
      </c>
      <c r="H305" s="19" t="s">
        <v>779</v>
      </c>
      <c r="I305" s="19" t="s">
        <v>435</v>
      </c>
      <c r="J305" s="12" t="s">
        <v>286</v>
      </c>
      <c r="K305" s="28"/>
      <c r="L305" s="28"/>
      <c r="M305" s="28" t="s">
        <v>11</v>
      </c>
      <c r="N305" s="28"/>
      <c r="O305" s="28"/>
      <c r="P305" s="28"/>
      <c r="Q305" s="28"/>
      <c r="R305" s="28"/>
      <c r="S305" s="28"/>
      <c r="T305" s="19">
        <f t="shared" si="245"/>
        <v>1</v>
      </c>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28"/>
      <c r="CD305" s="47"/>
      <c r="CE305" s="28"/>
      <c r="CF305" s="47"/>
      <c r="CG305" s="28"/>
      <c r="CH305" s="47"/>
      <c r="CI305" s="28"/>
      <c r="CJ305" s="28"/>
      <c r="CK305" s="1"/>
      <c r="CL305" s="1"/>
      <c r="CM305" s="1"/>
      <c r="CN305" s="1"/>
      <c r="CO305" s="1"/>
      <c r="CP305" s="1"/>
      <c r="CQ305" s="1"/>
      <c r="CR305" s="1"/>
      <c r="CS305" s="1"/>
      <c r="CT305" s="1"/>
      <c r="CU305" s="1"/>
      <c r="CV305" s="1"/>
      <c r="CW305" s="1"/>
      <c r="CX305" s="1"/>
      <c r="CY305" s="1"/>
      <c r="CZ305" s="1"/>
      <c r="DA305" s="1"/>
      <c r="DB305" s="1"/>
      <c r="DC305" s="1"/>
      <c r="DD305" s="1"/>
    </row>
    <row r="306" spans="1:108" customFormat="1" ht="67.5" hidden="1" customHeight="1" x14ac:dyDescent="0.25">
      <c r="A306" s="25">
        <v>293</v>
      </c>
      <c r="B306" s="80">
        <v>548</v>
      </c>
      <c r="C306" s="45" t="s">
        <v>300</v>
      </c>
      <c r="D306" s="9" t="s">
        <v>7</v>
      </c>
      <c r="E306" s="13" t="s">
        <v>301</v>
      </c>
      <c r="F306" s="9" t="s">
        <v>16</v>
      </c>
      <c r="G306" s="13" t="s">
        <v>778</v>
      </c>
      <c r="H306" s="19" t="s">
        <v>780</v>
      </c>
      <c r="I306" s="19" t="s">
        <v>435</v>
      </c>
      <c r="J306" s="12" t="s">
        <v>286</v>
      </c>
      <c r="K306" s="28"/>
      <c r="L306" s="28"/>
      <c r="M306" s="28"/>
      <c r="N306" s="28" t="s">
        <v>11</v>
      </c>
      <c r="O306" s="28"/>
      <c r="P306" s="28"/>
      <c r="Q306" s="28"/>
      <c r="R306" s="28"/>
      <c r="S306" s="28"/>
      <c r="T306" s="19">
        <f t="shared" si="245"/>
        <v>1</v>
      </c>
      <c r="U306" s="19"/>
      <c r="V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8"/>
      <c r="CD306" s="47"/>
      <c r="CE306" s="28"/>
      <c r="CF306" s="47"/>
      <c r="CG306" s="28"/>
      <c r="CH306" s="47"/>
      <c r="CI306" s="28"/>
      <c r="CJ306" s="28"/>
      <c r="CK306" s="1"/>
      <c r="CL306" s="1"/>
      <c r="CN306" s="1"/>
      <c r="CO306" s="1"/>
      <c r="CP306" s="1"/>
      <c r="CQ306" s="1"/>
      <c r="CR306" s="1"/>
      <c r="CS306" s="1"/>
      <c r="CT306" s="1"/>
      <c r="CU306" s="1"/>
      <c r="CV306" s="1"/>
      <c r="CW306" s="1"/>
      <c r="CX306" s="1"/>
      <c r="CY306" s="1"/>
      <c r="CZ306" s="1"/>
      <c r="DA306" s="1"/>
      <c r="DB306" s="1"/>
      <c r="DC306" s="1"/>
      <c r="DD306" s="1"/>
    </row>
    <row r="307" spans="1:108" customFormat="1" ht="67.5" hidden="1" customHeight="1" x14ac:dyDescent="0.25">
      <c r="A307" s="25">
        <v>294</v>
      </c>
      <c r="B307" s="80">
        <v>548</v>
      </c>
      <c r="C307" s="45" t="s">
        <v>300</v>
      </c>
      <c r="D307" s="9" t="s">
        <v>7</v>
      </c>
      <c r="E307" s="13" t="s">
        <v>301</v>
      </c>
      <c r="F307" s="9" t="s">
        <v>16</v>
      </c>
      <c r="G307" s="13" t="s">
        <v>781</v>
      </c>
      <c r="H307" s="19" t="s">
        <v>782</v>
      </c>
      <c r="I307" s="19" t="s">
        <v>435</v>
      </c>
      <c r="J307" s="12" t="s">
        <v>286</v>
      </c>
      <c r="K307" s="28"/>
      <c r="L307" s="28"/>
      <c r="M307" s="28"/>
      <c r="N307" s="28"/>
      <c r="O307" s="28" t="s">
        <v>11</v>
      </c>
      <c r="P307" s="28"/>
      <c r="Q307" s="28"/>
      <c r="R307" s="28"/>
      <c r="S307" s="28"/>
      <c r="T307" s="19">
        <f t="shared" si="245"/>
        <v>1</v>
      </c>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28"/>
      <c r="CD307" s="47"/>
      <c r="CE307" s="28"/>
      <c r="CF307" s="47"/>
      <c r="CG307" s="28"/>
      <c r="CH307" s="47"/>
      <c r="CI307" s="28"/>
      <c r="CJ307" s="28"/>
      <c r="CK307" s="1"/>
      <c r="CL307" s="1"/>
      <c r="CM307" s="1"/>
      <c r="CN307" s="1"/>
      <c r="CO307" s="1"/>
      <c r="CP307" s="1"/>
      <c r="CQ307" s="1"/>
      <c r="CR307" s="1"/>
      <c r="CS307" s="1"/>
      <c r="CT307" s="1"/>
      <c r="CU307" s="1"/>
      <c r="CV307" s="1"/>
      <c r="CW307" s="1"/>
      <c r="CX307" s="1"/>
      <c r="CY307" s="1"/>
      <c r="CZ307" s="1"/>
      <c r="DA307" s="1"/>
      <c r="DB307" s="1"/>
      <c r="DC307" s="1"/>
      <c r="DD307" s="1"/>
    </row>
    <row r="308" spans="1:108" customFormat="1" ht="67.5" hidden="1" customHeight="1" x14ac:dyDescent="0.25">
      <c r="A308" s="25">
        <v>295</v>
      </c>
      <c r="B308" s="80">
        <v>548</v>
      </c>
      <c r="C308" s="45" t="s">
        <v>300</v>
      </c>
      <c r="D308" s="9" t="s">
        <v>7</v>
      </c>
      <c r="E308" s="13" t="s">
        <v>301</v>
      </c>
      <c r="F308" s="9" t="s">
        <v>16</v>
      </c>
      <c r="G308" s="13" t="s">
        <v>783</v>
      </c>
      <c r="H308" s="19" t="s">
        <v>784</v>
      </c>
      <c r="I308" s="19" t="s">
        <v>435</v>
      </c>
      <c r="J308" s="12" t="s">
        <v>286</v>
      </c>
      <c r="K308" s="28"/>
      <c r="L308" s="28"/>
      <c r="M308" s="28"/>
      <c r="N308" s="28"/>
      <c r="O308" s="28"/>
      <c r="P308" s="28"/>
      <c r="Q308" s="28"/>
      <c r="R308" s="28"/>
      <c r="S308" s="28" t="s">
        <v>11</v>
      </c>
      <c r="T308" s="19">
        <f t="shared" si="245"/>
        <v>1</v>
      </c>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t="s">
        <v>478</v>
      </c>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28"/>
      <c r="CD308" s="47"/>
      <c r="CE308" s="28"/>
      <c r="CF308" s="47"/>
      <c r="CG308" s="28"/>
      <c r="CH308" s="47"/>
      <c r="CI308" s="28"/>
      <c r="CJ308" s="28"/>
      <c r="CK308" s="1"/>
      <c r="CL308" s="1"/>
      <c r="CM308" s="1"/>
      <c r="CN308" s="1"/>
      <c r="CO308" s="1"/>
      <c r="CP308" s="1"/>
      <c r="CQ308" s="1"/>
      <c r="CR308" s="1"/>
      <c r="CS308" s="1"/>
      <c r="CT308" s="1"/>
      <c r="CU308" s="1"/>
      <c r="CV308" s="1"/>
      <c r="CW308" s="1"/>
      <c r="CX308" s="1"/>
      <c r="CY308" s="1"/>
      <c r="CZ308" s="1"/>
      <c r="DA308" s="1"/>
      <c r="DB308" s="1"/>
      <c r="DC308" s="1"/>
      <c r="DD308" s="1"/>
    </row>
    <row r="309" spans="1:108" customFormat="1" ht="54.75" hidden="1" customHeight="1" x14ac:dyDescent="0.25">
      <c r="A309" s="25">
        <v>296</v>
      </c>
      <c r="B309" s="14">
        <v>551</v>
      </c>
      <c r="C309" s="13" t="s">
        <v>302</v>
      </c>
      <c r="D309" s="9" t="s">
        <v>7</v>
      </c>
      <c r="E309" s="13" t="s">
        <v>303</v>
      </c>
      <c r="F309" s="9" t="s">
        <v>16</v>
      </c>
      <c r="G309" s="13" t="s">
        <v>303</v>
      </c>
      <c r="H309" s="13" t="s">
        <v>785</v>
      </c>
      <c r="I309" s="19" t="s">
        <v>424</v>
      </c>
      <c r="J309" s="12" t="s">
        <v>286</v>
      </c>
      <c r="K309" s="19"/>
      <c r="L309" s="19"/>
      <c r="M309" s="19"/>
      <c r="N309" s="19"/>
      <c r="O309" s="19"/>
      <c r="P309" s="19"/>
      <c r="Q309" s="19" t="s">
        <v>11</v>
      </c>
      <c r="R309" s="19"/>
      <c r="S309" s="19"/>
      <c r="T309" s="19">
        <f t="shared" si="245"/>
        <v>1</v>
      </c>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t="s">
        <v>439</v>
      </c>
      <c r="AT309" s="19"/>
      <c r="AU309" s="19" t="s">
        <v>439</v>
      </c>
      <c r="AV309" s="19" t="s">
        <v>436</v>
      </c>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28">
        <f t="shared" ref="CC309:CC311" si="246">COUNTIF($BD309:$CB309,2)</f>
        <v>0</v>
      </c>
      <c r="CD309" s="47" t="e">
        <f t="shared" ref="CD309:CD311" si="247">CC309/COUNTA($BD309:$CB309)</f>
        <v>#DIV/0!</v>
      </c>
      <c r="CE309" s="28">
        <f t="shared" ref="CE309:CE311" si="248">COUNTIF($BD309:$CB309,1)</f>
        <v>0</v>
      </c>
      <c r="CF309" s="47" t="e">
        <f t="shared" ref="CF309:CF311" si="249">CE309/COUNTA($BD309:$CB309)</f>
        <v>#DIV/0!</v>
      </c>
      <c r="CG309" s="28">
        <f t="shared" ref="CG309:CG311" si="250">COUNTIF($BD309:$CB309,0)</f>
        <v>0</v>
      </c>
      <c r="CH309" s="47" t="e">
        <f t="shared" ref="CH309:CH311" si="251">CG309/COUNTA($BD309:$CB309)</f>
        <v>#DIV/0!</v>
      </c>
      <c r="CI309" s="28" t="e">
        <f t="shared" ref="CI309:CI311" si="252">(((CC309*2)+(CE309*1)+(CG309*0)))/COUNTA($BD309:$CB309)</f>
        <v>#DIV/0!</v>
      </c>
      <c r="CJ309" s="28" t="e">
        <f t="shared" ref="CJ309:CJ311" si="253">IF(CI309&gt;=1.6,"Đạt mục tiêu",IF(CI309&gt;=1,"Cần cố gắng","Chưa đạt"))</f>
        <v>#DIV/0!</v>
      </c>
      <c r="CK309" s="1"/>
      <c r="CL309" s="1"/>
      <c r="CM309" s="1"/>
      <c r="CN309" s="1"/>
      <c r="CO309" s="1"/>
      <c r="CP309" s="1"/>
      <c r="CQ309" s="1"/>
      <c r="CR309" s="1"/>
      <c r="CS309" s="1"/>
      <c r="CT309" s="1"/>
      <c r="CU309" s="1"/>
      <c r="CV309" s="1"/>
      <c r="CW309" s="1"/>
      <c r="CX309" s="1"/>
      <c r="CY309" s="1"/>
      <c r="CZ309" s="1"/>
      <c r="DA309" s="1"/>
      <c r="DB309" s="1"/>
      <c r="DC309" s="1"/>
      <c r="DD309" s="1"/>
    </row>
    <row r="310" spans="1:108" customFormat="1" ht="54.75" hidden="1" customHeight="1" x14ac:dyDescent="0.25">
      <c r="A310" s="25">
        <v>297</v>
      </c>
      <c r="B310" s="14">
        <v>554</v>
      </c>
      <c r="C310" s="13" t="s">
        <v>304</v>
      </c>
      <c r="D310" s="9" t="s">
        <v>25</v>
      </c>
      <c r="E310" s="13" t="s">
        <v>305</v>
      </c>
      <c r="F310" s="9" t="s">
        <v>25</v>
      </c>
      <c r="G310" s="13" t="s">
        <v>305</v>
      </c>
      <c r="H310" s="13" t="s">
        <v>786</v>
      </c>
      <c r="I310" s="19" t="s">
        <v>435</v>
      </c>
      <c r="J310" s="12" t="s">
        <v>286</v>
      </c>
      <c r="K310" s="19"/>
      <c r="L310" s="19"/>
      <c r="M310" s="19"/>
      <c r="N310" s="19"/>
      <c r="O310" s="19"/>
      <c r="P310" s="19"/>
      <c r="Q310" s="19"/>
      <c r="R310" s="19" t="s">
        <v>11</v>
      </c>
      <c r="S310" s="19"/>
      <c r="T310" s="19">
        <f t="shared" si="245"/>
        <v>1</v>
      </c>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t="s">
        <v>439</v>
      </c>
      <c r="AX310" s="19" t="s">
        <v>439</v>
      </c>
      <c r="AY310" s="19" t="s">
        <v>439</v>
      </c>
      <c r="AZ310" s="19" t="s">
        <v>439</v>
      </c>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28">
        <f t="shared" si="246"/>
        <v>0</v>
      </c>
      <c r="CD310" s="47" t="e">
        <f t="shared" si="247"/>
        <v>#DIV/0!</v>
      </c>
      <c r="CE310" s="28">
        <f t="shared" si="248"/>
        <v>0</v>
      </c>
      <c r="CF310" s="47" t="e">
        <f t="shared" si="249"/>
        <v>#DIV/0!</v>
      </c>
      <c r="CG310" s="28">
        <f t="shared" si="250"/>
        <v>0</v>
      </c>
      <c r="CH310" s="47" t="e">
        <f t="shared" si="251"/>
        <v>#DIV/0!</v>
      </c>
      <c r="CI310" s="28" t="e">
        <f t="shared" si="252"/>
        <v>#DIV/0!</v>
      </c>
      <c r="CJ310" s="28" t="e">
        <f t="shared" si="253"/>
        <v>#DIV/0!</v>
      </c>
      <c r="CK310" s="1"/>
      <c r="CL310" s="1"/>
      <c r="CM310" s="1"/>
      <c r="CN310" s="1"/>
      <c r="CO310" s="1"/>
      <c r="CP310" s="1"/>
      <c r="CQ310" s="1"/>
      <c r="CR310" s="1"/>
      <c r="CS310" s="1"/>
      <c r="CT310" s="1"/>
      <c r="CU310" s="1"/>
      <c r="CV310" s="1"/>
      <c r="CW310" s="1"/>
      <c r="CX310" s="1"/>
      <c r="CY310" s="1"/>
      <c r="CZ310" s="1"/>
      <c r="DA310" s="1"/>
      <c r="DB310" s="1"/>
      <c r="DC310" s="1"/>
      <c r="DD310" s="1"/>
    </row>
    <row r="311" spans="1:108" customFormat="1" ht="54.75" hidden="1" customHeight="1" x14ac:dyDescent="0.25">
      <c r="A311" s="25">
        <v>298</v>
      </c>
      <c r="B311" s="14">
        <v>556</v>
      </c>
      <c r="C311" s="13" t="s">
        <v>306</v>
      </c>
      <c r="D311" s="9" t="s">
        <v>7</v>
      </c>
      <c r="E311" s="13" t="s">
        <v>307</v>
      </c>
      <c r="F311" s="9" t="s">
        <v>16</v>
      </c>
      <c r="G311" s="13" t="s">
        <v>307</v>
      </c>
      <c r="H311" s="13" t="s">
        <v>787</v>
      </c>
      <c r="I311" s="19" t="s">
        <v>435</v>
      </c>
      <c r="J311" s="12" t="s">
        <v>286</v>
      </c>
      <c r="K311" s="19"/>
      <c r="L311" s="19"/>
      <c r="M311" s="19"/>
      <c r="N311" s="19"/>
      <c r="O311" s="19" t="s">
        <v>11</v>
      </c>
      <c r="P311" s="19"/>
      <c r="Q311" s="19"/>
      <c r="R311" s="19"/>
      <c r="S311" s="19"/>
      <c r="T311" s="19">
        <f t="shared" si="245"/>
        <v>1</v>
      </c>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v>2</v>
      </c>
      <c r="BE311" s="19">
        <v>2</v>
      </c>
      <c r="BF311" s="19">
        <v>1</v>
      </c>
      <c r="BG311" s="19">
        <v>1</v>
      </c>
      <c r="BH311" s="19">
        <v>1</v>
      </c>
      <c r="BI311" s="19">
        <v>2</v>
      </c>
      <c r="BJ311" s="19">
        <v>2</v>
      </c>
      <c r="BK311" s="19">
        <v>2</v>
      </c>
      <c r="BL311" s="19">
        <v>2</v>
      </c>
      <c r="BM311" s="19">
        <v>2</v>
      </c>
      <c r="BN311" s="19">
        <v>2</v>
      </c>
      <c r="BO311" s="19">
        <v>2</v>
      </c>
      <c r="BP311" s="19">
        <v>1</v>
      </c>
      <c r="BQ311" s="19">
        <v>2</v>
      </c>
      <c r="BR311" s="19">
        <v>2</v>
      </c>
      <c r="BS311" s="19">
        <v>2</v>
      </c>
      <c r="BT311" s="19">
        <v>2</v>
      </c>
      <c r="BU311" s="19">
        <v>2</v>
      </c>
      <c r="BV311" s="19">
        <v>1</v>
      </c>
      <c r="BW311" s="19">
        <v>2</v>
      </c>
      <c r="BX311" s="19">
        <v>2</v>
      </c>
      <c r="BY311" s="19">
        <v>2</v>
      </c>
      <c r="BZ311" s="19">
        <v>2</v>
      </c>
      <c r="CA311" s="19">
        <v>1</v>
      </c>
      <c r="CB311" s="19">
        <v>2</v>
      </c>
      <c r="CC311" s="28">
        <f t="shared" si="246"/>
        <v>19</v>
      </c>
      <c r="CD311" s="47">
        <f t="shared" si="247"/>
        <v>0.76</v>
      </c>
      <c r="CE311" s="28">
        <f t="shared" si="248"/>
        <v>6</v>
      </c>
      <c r="CF311" s="47">
        <f t="shared" si="249"/>
        <v>0.24</v>
      </c>
      <c r="CG311" s="28">
        <f t="shared" si="250"/>
        <v>0</v>
      </c>
      <c r="CH311" s="47">
        <f t="shared" si="251"/>
        <v>0</v>
      </c>
      <c r="CI311" s="28">
        <f t="shared" si="252"/>
        <v>1.76</v>
      </c>
      <c r="CJ311" s="28" t="str">
        <f t="shared" si="253"/>
        <v>Đạt mục tiêu</v>
      </c>
      <c r="CK311" s="1"/>
      <c r="CL311" s="1"/>
      <c r="CM311" s="1"/>
      <c r="CN311" s="1"/>
      <c r="CO311" s="1"/>
      <c r="CP311" s="1"/>
      <c r="CQ311" s="1"/>
      <c r="CR311" s="1"/>
      <c r="CS311" s="1"/>
      <c r="CT311" s="1"/>
      <c r="CU311" s="1"/>
      <c r="CV311" s="1"/>
      <c r="CW311" s="1"/>
      <c r="CX311" s="1"/>
      <c r="CY311" s="1"/>
      <c r="CZ311" s="1"/>
      <c r="DA311" s="1"/>
      <c r="DB311" s="1"/>
      <c r="DC311" s="1"/>
      <c r="DD311" s="1"/>
    </row>
    <row r="312" spans="1:108" ht="15.75" hidden="1" customHeight="1" x14ac:dyDescent="0.25">
      <c r="A312" s="95">
        <v>299</v>
      </c>
      <c r="B312" s="95">
        <v>559</v>
      </c>
      <c r="C312" s="124" t="s">
        <v>308</v>
      </c>
      <c r="D312" s="125"/>
      <c r="E312" s="125"/>
      <c r="F312" s="106" t="s">
        <v>421</v>
      </c>
      <c r="G312" s="106" t="s">
        <v>421</v>
      </c>
      <c r="H312" s="106" t="s">
        <v>421</v>
      </c>
      <c r="I312" s="106" t="s">
        <v>421</v>
      </c>
      <c r="J312" s="106" t="s">
        <v>421</v>
      </c>
      <c r="K312" s="106" t="s">
        <v>421</v>
      </c>
      <c r="L312" s="7" t="s">
        <v>421</v>
      </c>
      <c r="M312" s="7" t="s">
        <v>421</v>
      </c>
      <c r="N312" s="7" t="s">
        <v>421</v>
      </c>
      <c r="O312" s="7" t="s">
        <v>421</v>
      </c>
      <c r="P312" s="7" t="s">
        <v>421</v>
      </c>
      <c r="Q312" s="7" t="s">
        <v>421</v>
      </c>
      <c r="R312" s="7" t="s">
        <v>421</v>
      </c>
      <c r="S312" s="7" t="s">
        <v>421</v>
      </c>
      <c r="T312" s="19">
        <f t="shared" si="245"/>
        <v>0</v>
      </c>
      <c r="U312" s="106" t="s">
        <v>421</v>
      </c>
      <c r="V312" s="106" t="s">
        <v>421</v>
      </c>
      <c r="W312" s="106" t="s">
        <v>421</v>
      </c>
      <c r="X312" s="106" t="s">
        <v>421</v>
      </c>
      <c r="Y312" s="7" t="s">
        <v>421</v>
      </c>
      <c r="Z312" s="7" t="s">
        <v>421</v>
      </c>
      <c r="AA312" s="7" t="s">
        <v>421</v>
      </c>
      <c r="AB312" s="7" t="s">
        <v>421</v>
      </c>
      <c r="AC312" s="7" t="s">
        <v>421</v>
      </c>
      <c r="AD312" s="7" t="s">
        <v>421</v>
      </c>
      <c r="AE312" s="7" t="s">
        <v>421</v>
      </c>
      <c r="AF312" s="7" t="s">
        <v>421</v>
      </c>
      <c r="AG312" s="7" t="s">
        <v>421</v>
      </c>
      <c r="AH312" s="7" t="s">
        <v>421</v>
      </c>
      <c r="AI312" s="7" t="s">
        <v>421</v>
      </c>
      <c r="AJ312" s="7" t="s">
        <v>421</v>
      </c>
      <c r="AK312" s="7" t="s">
        <v>421</v>
      </c>
      <c r="AL312" s="7" t="s">
        <v>421</v>
      </c>
      <c r="AM312" s="7" t="s">
        <v>421</v>
      </c>
      <c r="AN312" s="7" t="s">
        <v>421</v>
      </c>
      <c r="AO312" s="7" t="s">
        <v>421</v>
      </c>
      <c r="AP312" s="7" t="s">
        <v>421</v>
      </c>
      <c r="AQ312" s="7" t="s">
        <v>421</v>
      </c>
      <c r="AR312" s="7" t="s">
        <v>421</v>
      </c>
      <c r="AS312" s="7" t="s">
        <v>421</v>
      </c>
      <c r="AT312" s="7" t="s">
        <v>421</v>
      </c>
      <c r="AU312" s="7" t="s">
        <v>421</v>
      </c>
      <c r="AV312" s="7" t="s">
        <v>421</v>
      </c>
      <c r="AW312" s="7" t="s">
        <v>421</v>
      </c>
      <c r="AX312" s="7" t="s">
        <v>421</v>
      </c>
      <c r="AY312" s="7" t="s">
        <v>421</v>
      </c>
      <c r="AZ312" s="7" t="s">
        <v>421</v>
      </c>
      <c r="BA312" s="7" t="s">
        <v>421</v>
      </c>
      <c r="BB312" s="7" t="s">
        <v>421</v>
      </c>
      <c r="BC312" s="7" t="s">
        <v>421</v>
      </c>
      <c r="BD312" s="7" t="s">
        <v>421</v>
      </c>
      <c r="BE312" s="7" t="s">
        <v>421</v>
      </c>
      <c r="BF312" s="7" t="s">
        <v>421</v>
      </c>
      <c r="BG312" s="7" t="s">
        <v>421</v>
      </c>
      <c r="BH312" s="7" t="s">
        <v>421</v>
      </c>
      <c r="BI312" s="7" t="s">
        <v>421</v>
      </c>
      <c r="BJ312" s="7" t="s">
        <v>421</v>
      </c>
      <c r="BK312" s="7" t="s">
        <v>421</v>
      </c>
      <c r="BL312" s="7" t="s">
        <v>421</v>
      </c>
      <c r="BM312" s="7" t="s">
        <v>421</v>
      </c>
      <c r="BN312" s="7" t="s">
        <v>421</v>
      </c>
      <c r="BO312" s="7" t="s">
        <v>421</v>
      </c>
      <c r="BP312" s="7" t="s">
        <v>421</v>
      </c>
      <c r="BQ312" s="7" t="s">
        <v>421</v>
      </c>
      <c r="BR312" s="7" t="s">
        <v>421</v>
      </c>
      <c r="BS312" s="7" t="s">
        <v>421</v>
      </c>
      <c r="BT312" s="7" t="s">
        <v>421</v>
      </c>
      <c r="BU312" s="7" t="s">
        <v>421</v>
      </c>
      <c r="BV312" s="7" t="s">
        <v>421</v>
      </c>
      <c r="BW312" s="7" t="s">
        <v>421</v>
      </c>
      <c r="BX312" s="7" t="s">
        <v>421</v>
      </c>
      <c r="BY312" s="7" t="s">
        <v>421</v>
      </c>
      <c r="BZ312" s="7" t="s">
        <v>421</v>
      </c>
      <c r="CA312" s="7" t="s">
        <v>421</v>
      </c>
      <c r="CB312" s="7" t="s">
        <v>421</v>
      </c>
      <c r="CC312" s="7" t="s">
        <v>421</v>
      </c>
      <c r="CD312" s="7" t="s">
        <v>421</v>
      </c>
      <c r="CE312" s="7" t="s">
        <v>421</v>
      </c>
      <c r="CF312" s="7" t="s">
        <v>421</v>
      </c>
      <c r="CG312" s="7" t="s">
        <v>421</v>
      </c>
      <c r="CH312" s="7" t="s">
        <v>421</v>
      </c>
      <c r="CI312" s="7" t="s">
        <v>421</v>
      </c>
      <c r="CJ312" s="7" t="s">
        <v>421</v>
      </c>
      <c r="CK312" s="99"/>
      <c r="CL312" s="99"/>
      <c r="CM312" s="99"/>
      <c r="CN312" s="99"/>
      <c r="CO312" s="99"/>
      <c r="CP312" s="99"/>
      <c r="CQ312" s="99"/>
      <c r="CR312" s="99"/>
      <c r="CS312" s="99"/>
      <c r="CT312" s="99"/>
      <c r="CU312" s="99"/>
      <c r="CV312" s="99"/>
      <c r="CW312" s="99"/>
      <c r="CX312" s="99"/>
      <c r="CY312" s="99"/>
      <c r="CZ312" s="99"/>
      <c r="DA312" s="99"/>
      <c r="DB312" s="99"/>
      <c r="DC312" s="99"/>
      <c r="DD312" s="99"/>
    </row>
    <row r="313" spans="1:108" customFormat="1" ht="51.75" hidden="1" customHeight="1" x14ac:dyDescent="0.25">
      <c r="A313" s="25">
        <v>300</v>
      </c>
      <c r="B313" s="14">
        <v>560</v>
      </c>
      <c r="C313" s="13" t="s">
        <v>309</v>
      </c>
      <c r="D313" s="9" t="s">
        <v>7</v>
      </c>
      <c r="E313" s="13" t="s">
        <v>310</v>
      </c>
      <c r="F313" s="9" t="s">
        <v>16</v>
      </c>
      <c r="G313" s="13" t="s">
        <v>310</v>
      </c>
      <c r="H313" s="13" t="s">
        <v>788</v>
      </c>
      <c r="I313" s="19" t="s">
        <v>424</v>
      </c>
      <c r="J313" s="12" t="s">
        <v>286</v>
      </c>
      <c r="K313" s="19"/>
      <c r="L313" s="19"/>
      <c r="M313" s="19"/>
      <c r="N313" s="19" t="s">
        <v>11</v>
      </c>
      <c r="O313" s="19"/>
      <c r="P313" s="19"/>
      <c r="Q313" s="19"/>
      <c r="R313" s="19"/>
      <c r="S313" s="19"/>
      <c r="T313" s="19">
        <f t="shared" si="245"/>
        <v>1</v>
      </c>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t="s">
        <v>439</v>
      </c>
      <c r="AX313" s="19" t="s">
        <v>439</v>
      </c>
      <c r="AY313" s="19" t="s">
        <v>439</v>
      </c>
      <c r="AZ313" s="19" t="s">
        <v>439</v>
      </c>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28">
        <f t="shared" ref="CC313:CC315" si="254">COUNTIF($BD313:$CB313,2)</f>
        <v>0</v>
      </c>
      <c r="CD313" s="47" t="e">
        <f t="shared" ref="CD313:CD315" si="255">CC313/COUNTA($BD313:$CB313)</f>
        <v>#DIV/0!</v>
      </c>
      <c r="CE313" s="28">
        <f t="shared" ref="CE313:CE315" si="256">COUNTIF($BD313:$CB313,1)</f>
        <v>0</v>
      </c>
      <c r="CF313" s="47" t="e">
        <f t="shared" ref="CF313:CF315" si="257">CE313/COUNTA($BD313:$CB313)</f>
        <v>#DIV/0!</v>
      </c>
      <c r="CG313" s="28">
        <f t="shared" ref="CG313:CG315" si="258">COUNTIF($BD313:$CB313,0)</f>
        <v>0</v>
      </c>
      <c r="CH313" s="47" t="e">
        <f t="shared" ref="CH313:CH315" si="259">CG313/COUNTA($BD313:$CB313)</f>
        <v>#DIV/0!</v>
      </c>
      <c r="CI313" s="28" t="e">
        <f t="shared" ref="CI313:CI315" si="260">(((CC313*2)+(CE313*1)+(CG313*0)))/COUNTA($BD313:$CB313)</f>
        <v>#DIV/0!</v>
      </c>
      <c r="CJ313" s="28" t="e">
        <f t="shared" ref="CJ313:CJ315" si="261">IF(CI313&gt;=1.6,"Đạt mục tiêu",IF(CI313&gt;=1,"Cần cố gắng","Chưa đạt"))</f>
        <v>#DIV/0!</v>
      </c>
      <c r="CK313" s="1"/>
      <c r="CL313" s="1"/>
      <c r="CM313" s="1"/>
      <c r="CN313" s="1"/>
      <c r="CO313" s="1"/>
      <c r="CP313" s="1"/>
      <c r="CQ313" s="1"/>
      <c r="CR313" s="1"/>
      <c r="CS313" s="1"/>
      <c r="CT313" s="1"/>
      <c r="CU313" s="1"/>
      <c r="CV313" s="1"/>
      <c r="CW313" s="1"/>
      <c r="CX313" s="1"/>
      <c r="CY313" s="1"/>
      <c r="CZ313" s="1"/>
      <c r="DA313" s="1"/>
      <c r="DB313" s="1"/>
      <c r="DC313" s="1"/>
      <c r="DD313" s="1"/>
    </row>
    <row r="314" spans="1:108" customFormat="1" ht="37.5" hidden="1" customHeight="1" x14ac:dyDescent="0.25">
      <c r="A314" s="25">
        <v>301</v>
      </c>
      <c r="B314" s="14">
        <v>566</v>
      </c>
      <c r="C314" s="13" t="s">
        <v>311</v>
      </c>
      <c r="D314" s="9" t="s">
        <v>7</v>
      </c>
      <c r="E314" s="13" t="s">
        <v>789</v>
      </c>
      <c r="F314" s="9" t="s">
        <v>16</v>
      </c>
      <c r="G314" s="13" t="s">
        <v>789</v>
      </c>
      <c r="H314" s="13" t="s">
        <v>790</v>
      </c>
      <c r="I314" s="19" t="s">
        <v>435</v>
      </c>
      <c r="J314" s="12" t="s">
        <v>286</v>
      </c>
      <c r="K314" s="19"/>
      <c r="L314" s="19" t="s">
        <v>11</v>
      </c>
      <c r="M314" s="19"/>
      <c r="N314" s="19"/>
      <c r="O314" s="19"/>
      <c r="P314" s="19"/>
      <c r="Q314" s="19"/>
      <c r="R314" s="19"/>
      <c r="S314" s="19"/>
      <c r="T314" s="19">
        <f t="shared" si="245"/>
        <v>1</v>
      </c>
      <c r="U314" s="19"/>
      <c r="V314" s="19"/>
      <c r="W314" s="19"/>
      <c r="X314" s="19"/>
      <c r="Y314" s="19" t="s">
        <v>436</v>
      </c>
      <c r="Z314" s="19" t="s">
        <v>439</v>
      </c>
      <c r="AA314" s="19" t="s">
        <v>436</v>
      </c>
      <c r="AB314" s="19" t="s">
        <v>439</v>
      </c>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v>2</v>
      </c>
      <c r="BE314" s="19">
        <v>2</v>
      </c>
      <c r="BF314" s="19">
        <v>2</v>
      </c>
      <c r="BG314" s="19">
        <v>1</v>
      </c>
      <c r="BH314" s="19">
        <v>2</v>
      </c>
      <c r="BI314" s="19">
        <v>2</v>
      </c>
      <c r="BJ314" s="19">
        <v>0</v>
      </c>
      <c r="BK314" s="19">
        <v>2</v>
      </c>
      <c r="BL314" s="19">
        <v>1</v>
      </c>
      <c r="BM314" s="19">
        <v>2</v>
      </c>
      <c r="BN314" s="19">
        <v>2</v>
      </c>
      <c r="BO314" s="19">
        <v>2</v>
      </c>
      <c r="BP314" s="19">
        <v>1</v>
      </c>
      <c r="BQ314" s="19">
        <v>2</v>
      </c>
      <c r="BR314" s="19">
        <v>2</v>
      </c>
      <c r="BS314" s="19">
        <v>1</v>
      </c>
      <c r="BT314" s="19">
        <v>2</v>
      </c>
      <c r="BU314" s="19">
        <v>2</v>
      </c>
      <c r="BV314" s="19">
        <v>0</v>
      </c>
      <c r="BW314" s="19">
        <v>2</v>
      </c>
      <c r="BX314" s="19">
        <v>2</v>
      </c>
      <c r="BY314" s="19">
        <v>2</v>
      </c>
      <c r="BZ314" s="19">
        <v>2</v>
      </c>
      <c r="CA314" s="19">
        <v>1</v>
      </c>
      <c r="CB314" s="19">
        <v>2</v>
      </c>
      <c r="CC314" s="28">
        <f t="shared" si="254"/>
        <v>18</v>
      </c>
      <c r="CD314" s="47">
        <f t="shared" si="255"/>
        <v>0.72</v>
      </c>
      <c r="CE314" s="28">
        <f t="shared" si="256"/>
        <v>5</v>
      </c>
      <c r="CF314" s="47">
        <f t="shared" si="257"/>
        <v>0.2</v>
      </c>
      <c r="CG314" s="28">
        <f t="shared" si="258"/>
        <v>2</v>
      </c>
      <c r="CH314" s="47">
        <f t="shared" si="259"/>
        <v>0.08</v>
      </c>
      <c r="CI314" s="28">
        <f t="shared" si="260"/>
        <v>1.64</v>
      </c>
      <c r="CJ314" s="28" t="str">
        <f t="shared" si="261"/>
        <v>Đạt mục tiêu</v>
      </c>
      <c r="CK314" s="1"/>
      <c r="CL314" s="1"/>
      <c r="CM314" s="1"/>
      <c r="CN314" s="1"/>
      <c r="CO314" s="1"/>
      <c r="CP314" s="1"/>
      <c r="CQ314" s="1"/>
      <c r="CR314" s="1"/>
      <c r="CS314" s="1"/>
      <c r="CT314" s="1"/>
      <c r="CU314" s="1"/>
      <c r="CV314" s="1"/>
      <c r="CW314" s="1"/>
      <c r="CX314" s="1"/>
      <c r="CY314" s="1"/>
      <c r="CZ314" s="1"/>
      <c r="DA314" s="1"/>
      <c r="DB314" s="1"/>
      <c r="DC314" s="1"/>
      <c r="DD314" s="1"/>
    </row>
    <row r="315" spans="1:108" customFormat="1" ht="46.5" hidden="1" customHeight="1" x14ac:dyDescent="0.25">
      <c r="A315" s="25">
        <v>302</v>
      </c>
      <c r="B315" s="19">
        <v>571</v>
      </c>
      <c r="C315" s="45" t="s">
        <v>312</v>
      </c>
      <c r="D315" s="9" t="s">
        <v>7</v>
      </c>
      <c r="E315" s="22" t="s">
        <v>313</v>
      </c>
      <c r="F315" s="18" t="s">
        <v>16</v>
      </c>
      <c r="G315" s="22" t="s">
        <v>313</v>
      </c>
      <c r="H315" s="22" t="s">
        <v>791</v>
      </c>
      <c r="I315" s="19" t="s">
        <v>424</v>
      </c>
      <c r="J315" s="12" t="s">
        <v>286</v>
      </c>
      <c r="K315" s="19"/>
      <c r="L315" s="19"/>
      <c r="M315" s="19"/>
      <c r="N315" s="19"/>
      <c r="O315" s="19"/>
      <c r="P315" s="19"/>
      <c r="Q315" s="19" t="s">
        <v>11</v>
      </c>
      <c r="R315" s="19"/>
      <c r="S315" s="19"/>
      <c r="T315" s="19">
        <f t="shared" si="245"/>
        <v>1</v>
      </c>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t="s">
        <v>439</v>
      </c>
      <c r="AT315" s="19" t="s">
        <v>439</v>
      </c>
      <c r="AU315" s="19" t="s">
        <v>439</v>
      </c>
      <c r="AV315" s="19" t="s">
        <v>439</v>
      </c>
      <c r="AW315" s="19"/>
      <c r="AX315" s="19"/>
      <c r="AY315" s="19"/>
      <c r="AZ315" s="19"/>
      <c r="BA315" s="19"/>
      <c r="BB315" s="19"/>
      <c r="BC315" s="19"/>
      <c r="BD315" s="19">
        <v>2</v>
      </c>
      <c r="BE315" s="19">
        <v>2</v>
      </c>
      <c r="BF315" s="19">
        <v>2</v>
      </c>
      <c r="BG315" s="19">
        <v>2</v>
      </c>
      <c r="BH315" s="19">
        <v>0</v>
      </c>
      <c r="BI315" s="19">
        <v>2</v>
      </c>
      <c r="BJ315" s="19">
        <v>2</v>
      </c>
      <c r="BK315" s="19">
        <v>2</v>
      </c>
      <c r="BL315" s="19">
        <v>0</v>
      </c>
      <c r="BM315" s="19">
        <v>2</v>
      </c>
      <c r="BN315" s="19">
        <v>1</v>
      </c>
      <c r="BO315" s="19">
        <v>2</v>
      </c>
      <c r="BP315" s="19">
        <v>2</v>
      </c>
      <c r="BQ315" s="19">
        <v>1</v>
      </c>
      <c r="BR315" s="19">
        <v>2</v>
      </c>
      <c r="BS315" s="19">
        <v>2</v>
      </c>
      <c r="BT315" s="19">
        <v>2</v>
      </c>
      <c r="BU315" s="19">
        <v>2</v>
      </c>
      <c r="BV315" s="19">
        <v>2</v>
      </c>
      <c r="BW315" s="19">
        <v>2</v>
      </c>
      <c r="BX315" s="19">
        <v>2</v>
      </c>
      <c r="BY315" s="19">
        <v>2</v>
      </c>
      <c r="BZ315" s="19">
        <v>2</v>
      </c>
      <c r="CA315" s="19">
        <v>2</v>
      </c>
      <c r="CB315" s="19">
        <v>1</v>
      </c>
      <c r="CC315" s="28">
        <f t="shared" si="254"/>
        <v>20</v>
      </c>
      <c r="CD315" s="47">
        <f t="shared" si="255"/>
        <v>0.8</v>
      </c>
      <c r="CE315" s="28">
        <f t="shared" si="256"/>
        <v>3</v>
      </c>
      <c r="CF315" s="47">
        <f t="shared" si="257"/>
        <v>0.12</v>
      </c>
      <c r="CG315" s="28">
        <f t="shared" si="258"/>
        <v>2</v>
      </c>
      <c r="CH315" s="47">
        <f t="shared" si="259"/>
        <v>0.08</v>
      </c>
      <c r="CI315" s="28">
        <f t="shared" si="260"/>
        <v>1.72</v>
      </c>
      <c r="CJ315" s="28" t="str">
        <f t="shared" si="261"/>
        <v>Đạt mục tiêu</v>
      </c>
      <c r="CK315" s="1"/>
      <c r="CL315" s="1"/>
      <c r="CM315" s="1"/>
      <c r="CN315" s="1"/>
      <c r="CO315" s="1"/>
      <c r="CP315" s="1"/>
      <c r="CQ315" s="1"/>
      <c r="CR315" s="1"/>
      <c r="CS315" s="1"/>
      <c r="CT315" s="1"/>
      <c r="CU315" s="1"/>
      <c r="CV315" s="1"/>
      <c r="CW315" s="1"/>
      <c r="CX315" s="1"/>
      <c r="CY315" s="1"/>
      <c r="CZ315" s="1"/>
      <c r="DA315" s="1"/>
      <c r="DB315" s="1"/>
      <c r="DC315" s="1"/>
      <c r="DD315" s="1"/>
    </row>
    <row r="316" spans="1:108" ht="15.75" customHeight="1" x14ac:dyDescent="0.25">
      <c r="A316" s="119"/>
      <c r="B316" s="119"/>
      <c r="C316" s="112"/>
      <c r="D316" s="109"/>
      <c r="E316" s="112"/>
      <c r="F316" s="109"/>
      <c r="G316" s="119"/>
      <c r="H316" s="119"/>
      <c r="I316" s="119"/>
      <c r="J316" s="141"/>
      <c r="K316" s="119"/>
      <c r="L316" s="14"/>
      <c r="M316" s="14"/>
      <c r="N316" s="14"/>
      <c r="O316" s="19"/>
      <c r="P316" s="19"/>
      <c r="Q316" s="19"/>
      <c r="R316" s="19"/>
      <c r="S316" s="19"/>
      <c r="T316" s="19"/>
      <c r="U316" s="95"/>
      <c r="V316" s="95"/>
      <c r="W316" s="95"/>
      <c r="X316" s="95"/>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99"/>
      <c r="CL316" s="99"/>
      <c r="CM316" s="99"/>
      <c r="CN316" s="99"/>
      <c r="CO316" s="99"/>
      <c r="CP316" s="99"/>
      <c r="CQ316" s="99"/>
      <c r="CR316" s="99"/>
      <c r="CS316" s="99"/>
      <c r="CT316" s="99"/>
      <c r="CU316" s="99"/>
      <c r="CV316" s="99"/>
      <c r="CW316" s="99"/>
      <c r="CX316" s="99"/>
      <c r="CY316" s="99"/>
      <c r="CZ316" s="99"/>
      <c r="DA316" s="99"/>
      <c r="DB316" s="99"/>
      <c r="DC316" s="99"/>
      <c r="DD316" s="99"/>
    </row>
    <row r="317" spans="1:108" ht="12" customHeight="1" x14ac:dyDescent="0.25">
      <c r="A317" s="117"/>
      <c r="B317" s="142"/>
      <c r="C317" s="142"/>
      <c r="D317" s="142"/>
      <c r="E317" s="142"/>
      <c r="F317" s="142"/>
      <c r="G317" s="187" t="s">
        <v>792</v>
      </c>
      <c r="H317" s="175"/>
      <c r="I317" s="143"/>
      <c r="J317" s="144">
        <f t="shared" ref="J317:BC317" si="262">SUM(J318:J322)</f>
        <v>251</v>
      </c>
      <c r="K317" s="144">
        <f t="shared" si="262"/>
        <v>28</v>
      </c>
      <c r="L317" s="6">
        <f t="shared" si="262"/>
        <v>29</v>
      </c>
      <c r="M317" s="6">
        <f t="shared" si="262"/>
        <v>28</v>
      </c>
      <c r="N317" s="6">
        <f t="shared" si="262"/>
        <v>31</v>
      </c>
      <c r="O317" s="6">
        <f t="shared" ref="O317" si="263">SUM(O318:O322)</f>
        <v>29</v>
      </c>
      <c r="P317" s="6">
        <f t="shared" si="262"/>
        <v>26</v>
      </c>
      <c r="Q317" s="6">
        <f t="shared" si="262"/>
        <v>29</v>
      </c>
      <c r="R317" s="6">
        <f t="shared" si="262"/>
        <v>29</v>
      </c>
      <c r="S317" s="6">
        <f t="shared" si="262"/>
        <v>23</v>
      </c>
      <c r="T317" s="6">
        <f t="shared" si="262"/>
        <v>0</v>
      </c>
      <c r="U317" s="144">
        <f t="shared" si="262"/>
        <v>0</v>
      </c>
      <c r="V317" s="144">
        <f t="shared" si="262"/>
        <v>0</v>
      </c>
      <c r="W317" s="144">
        <f t="shared" si="262"/>
        <v>0</v>
      </c>
      <c r="X317" s="144">
        <f t="shared" si="262"/>
        <v>0</v>
      </c>
      <c r="Y317" s="6">
        <f t="shared" si="262"/>
        <v>0</v>
      </c>
      <c r="Z317" s="6">
        <f t="shared" si="262"/>
        <v>0</v>
      </c>
      <c r="AA317" s="6">
        <f t="shared" si="262"/>
        <v>0</v>
      </c>
      <c r="AB317" s="6">
        <f t="shared" si="262"/>
        <v>0</v>
      </c>
      <c r="AC317" s="6">
        <f t="shared" si="262"/>
        <v>0</v>
      </c>
      <c r="AD317" s="6">
        <f t="shared" si="262"/>
        <v>0</v>
      </c>
      <c r="AE317" s="6">
        <f t="shared" si="262"/>
        <v>0</v>
      </c>
      <c r="AF317" s="6">
        <f t="shared" si="262"/>
        <v>0</v>
      </c>
      <c r="AG317" s="6">
        <f t="shared" si="262"/>
        <v>0</v>
      </c>
      <c r="AH317" s="6">
        <f t="shared" si="262"/>
        <v>0</v>
      </c>
      <c r="AI317" s="6">
        <f t="shared" si="262"/>
        <v>0</v>
      </c>
      <c r="AJ317" s="6">
        <f t="shared" si="262"/>
        <v>0</v>
      </c>
      <c r="AK317" s="6">
        <f t="shared" si="262"/>
        <v>0</v>
      </c>
      <c r="AL317" s="6">
        <f t="shared" si="262"/>
        <v>0</v>
      </c>
      <c r="AM317" s="6">
        <f t="shared" si="262"/>
        <v>0</v>
      </c>
      <c r="AN317" s="6">
        <f t="shared" si="262"/>
        <v>0</v>
      </c>
      <c r="AO317" s="6">
        <f t="shared" si="262"/>
        <v>0</v>
      </c>
      <c r="AP317" s="6">
        <f t="shared" si="262"/>
        <v>0</v>
      </c>
      <c r="AQ317" s="6">
        <f t="shared" si="262"/>
        <v>0</v>
      </c>
      <c r="AR317" s="6">
        <f t="shared" si="262"/>
        <v>0</v>
      </c>
      <c r="AS317" s="6">
        <f t="shared" si="262"/>
        <v>0</v>
      </c>
      <c r="AT317" s="6">
        <f t="shared" si="262"/>
        <v>0</v>
      </c>
      <c r="AU317" s="6">
        <f t="shared" si="262"/>
        <v>0</v>
      </c>
      <c r="AV317" s="6">
        <f t="shared" si="262"/>
        <v>0</v>
      </c>
      <c r="AW317" s="6">
        <f t="shared" si="262"/>
        <v>0</v>
      </c>
      <c r="AX317" s="6">
        <f t="shared" si="262"/>
        <v>0</v>
      </c>
      <c r="AY317" s="6">
        <f t="shared" si="262"/>
        <v>0</v>
      </c>
      <c r="AZ317" s="6">
        <f t="shared" si="262"/>
        <v>0</v>
      </c>
      <c r="BA317" s="6">
        <f t="shared" si="262"/>
        <v>0</v>
      </c>
      <c r="BB317" s="6">
        <f t="shared" si="262"/>
        <v>0</v>
      </c>
      <c r="BC317" s="6">
        <f t="shared" si="262"/>
        <v>0</v>
      </c>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99"/>
      <c r="CL317" s="99"/>
      <c r="CM317" s="99"/>
      <c r="CN317" s="99"/>
      <c r="CO317" s="99"/>
      <c r="CP317" s="99"/>
      <c r="CQ317" s="99"/>
      <c r="CR317" s="99"/>
      <c r="CS317" s="99"/>
      <c r="CT317" s="99"/>
      <c r="CU317" s="99"/>
      <c r="CV317" s="99"/>
      <c r="CW317" s="99"/>
      <c r="CX317" s="99"/>
      <c r="CY317" s="99"/>
      <c r="CZ317" s="99"/>
      <c r="DA317" s="99"/>
      <c r="DB317" s="99"/>
      <c r="DC317" s="99"/>
      <c r="DD317" s="99"/>
    </row>
    <row r="318" spans="1:108" ht="15.75" customHeight="1" x14ac:dyDescent="0.25">
      <c r="A318" s="117"/>
      <c r="B318" s="145"/>
      <c r="C318" s="145"/>
      <c r="D318" s="145"/>
      <c r="E318" s="145"/>
      <c r="F318" s="145"/>
      <c r="G318" s="188" t="s">
        <v>830</v>
      </c>
      <c r="H318" s="175"/>
      <c r="I318" s="143"/>
      <c r="J318" s="146">
        <f>COUNTIF(J$7:J$96,"Thể chất")</f>
        <v>75</v>
      </c>
      <c r="K318" s="146">
        <f t="shared" ref="K318:S318" si="264">COUNTIF(K$7:K$96,"x")</f>
        <v>10</v>
      </c>
      <c r="L318" s="81">
        <f t="shared" si="264"/>
        <v>11</v>
      </c>
      <c r="M318" s="81">
        <f t="shared" si="264"/>
        <v>8</v>
      </c>
      <c r="N318" s="81">
        <f t="shared" si="264"/>
        <v>9</v>
      </c>
      <c r="O318" s="81">
        <f t="shared" si="264"/>
        <v>7</v>
      </c>
      <c r="P318" s="81">
        <f t="shared" si="264"/>
        <v>10</v>
      </c>
      <c r="Q318" s="81">
        <f t="shared" si="264"/>
        <v>7</v>
      </c>
      <c r="R318" s="81">
        <f t="shared" si="264"/>
        <v>7</v>
      </c>
      <c r="S318" s="81">
        <f t="shared" si="264"/>
        <v>6</v>
      </c>
      <c r="T318" s="81"/>
      <c r="U318" s="146">
        <f t="shared" ref="U318:BC318" si="265">COUNTIF(U$7:U$96,"x")</f>
        <v>0</v>
      </c>
      <c r="V318" s="146">
        <f t="shared" si="265"/>
        <v>0</v>
      </c>
      <c r="W318" s="146">
        <f t="shared" si="265"/>
        <v>0</v>
      </c>
      <c r="X318" s="146">
        <f t="shared" si="265"/>
        <v>0</v>
      </c>
      <c r="Y318" s="81">
        <f t="shared" si="265"/>
        <v>0</v>
      </c>
      <c r="Z318" s="81">
        <f t="shared" si="265"/>
        <v>0</v>
      </c>
      <c r="AA318" s="81">
        <f t="shared" si="265"/>
        <v>0</v>
      </c>
      <c r="AB318" s="81">
        <f t="shared" si="265"/>
        <v>0</v>
      </c>
      <c r="AC318" s="81">
        <f t="shared" si="265"/>
        <v>0</v>
      </c>
      <c r="AD318" s="81">
        <f t="shared" si="265"/>
        <v>0</v>
      </c>
      <c r="AE318" s="81">
        <f t="shared" si="265"/>
        <v>0</v>
      </c>
      <c r="AF318" s="81">
        <f t="shared" si="265"/>
        <v>0</v>
      </c>
      <c r="AG318" s="81">
        <f t="shared" si="265"/>
        <v>0</v>
      </c>
      <c r="AH318" s="81">
        <f t="shared" si="265"/>
        <v>0</v>
      </c>
      <c r="AI318" s="81">
        <f t="shared" si="265"/>
        <v>0</v>
      </c>
      <c r="AJ318" s="81">
        <f t="shared" si="265"/>
        <v>0</v>
      </c>
      <c r="AK318" s="81">
        <f t="shared" si="265"/>
        <v>0</v>
      </c>
      <c r="AL318" s="81">
        <f t="shared" si="265"/>
        <v>0</v>
      </c>
      <c r="AM318" s="81">
        <f t="shared" si="265"/>
        <v>0</v>
      </c>
      <c r="AN318" s="81">
        <f t="shared" si="265"/>
        <v>0</v>
      </c>
      <c r="AO318" s="81">
        <f t="shared" si="265"/>
        <v>0</v>
      </c>
      <c r="AP318" s="81">
        <f t="shared" si="265"/>
        <v>0</v>
      </c>
      <c r="AQ318" s="81">
        <f t="shared" si="265"/>
        <v>0</v>
      </c>
      <c r="AR318" s="81">
        <f t="shared" si="265"/>
        <v>0</v>
      </c>
      <c r="AS318" s="81">
        <f t="shared" si="265"/>
        <v>0</v>
      </c>
      <c r="AT318" s="81">
        <f t="shared" si="265"/>
        <v>0</v>
      </c>
      <c r="AU318" s="81">
        <f t="shared" si="265"/>
        <v>0</v>
      </c>
      <c r="AV318" s="81">
        <f t="shared" si="265"/>
        <v>0</v>
      </c>
      <c r="AW318" s="81">
        <f t="shared" si="265"/>
        <v>0</v>
      </c>
      <c r="AX318" s="81">
        <f t="shared" si="265"/>
        <v>0</v>
      </c>
      <c r="AY318" s="81">
        <f t="shared" si="265"/>
        <v>0</v>
      </c>
      <c r="AZ318" s="81">
        <f t="shared" si="265"/>
        <v>0</v>
      </c>
      <c r="BA318" s="81">
        <f t="shared" si="265"/>
        <v>0</v>
      </c>
      <c r="BB318" s="81">
        <f t="shared" si="265"/>
        <v>0</v>
      </c>
      <c r="BC318" s="81">
        <f t="shared" si="265"/>
        <v>0</v>
      </c>
      <c r="BD318" s="1"/>
      <c r="BE318" s="1"/>
      <c r="BF318" s="1"/>
      <c r="BG318" s="1"/>
      <c r="BH318" s="1"/>
      <c r="BI318" s="1"/>
      <c r="BJ318" s="1"/>
      <c r="BK318" s="1"/>
      <c r="BL318" s="1"/>
      <c r="BM318" s="1"/>
      <c r="BN318" s="1"/>
      <c r="BO318" s="1"/>
      <c r="BP318" s="1"/>
      <c r="BQ318" s="1"/>
      <c r="BR318" s="1"/>
      <c r="BS318" s="1"/>
      <c r="BT318" s="189" t="s">
        <v>793</v>
      </c>
      <c r="BU318" s="160"/>
      <c r="BV318" s="160"/>
      <c r="BW318" s="160"/>
      <c r="BX318" s="160"/>
      <c r="BY318" s="160"/>
      <c r="BZ318" s="1"/>
      <c r="CA318" s="1"/>
      <c r="CB318" s="1"/>
      <c r="CC318" s="1"/>
      <c r="CD318" s="1"/>
      <c r="CE318" s="189" t="s">
        <v>794</v>
      </c>
      <c r="CF318" s="160"/>
      <c r="CG318" s="160"/>
      <c r="CH318" s="160"/>
      <c r="CI318" s="160"/>
      <c r="CJ318" s="1"/>
      <c r="CK318" s="99"/>
      <c r="CL318" s="99"/>
      <c r="CM318" s="99"/>
      <c r="CN318" s="99"/>
      <c r="CO318" s="99"/>
      <c r="CP318" s="99"/>
      <c r="CQ318" s="99"/>
      <c r="CR318" s="99"/>
      <c r="CS318" s="99"/>
      <c r="CT318" s="99"/>
      <c r="CU318" s="99"/>
      <c r="CV318" s="99"/>
      <c r="CW318" s="99"/>
      <c r="CX318" s="99"/>
      <c r="CY318" s="99"/>
      <c r="CZ318" s="99"/>
      <c r="DA318" s="99"/>
      <c r="DB318" s="99"/>
      <c r="DC318" s="99"/>
      <c r="DD318" s="99"/>
    </row>
    <row r="319" spans="1:108" ht="15.75" customHeight="1" x14ac:dyDescent="0.25">
      <c r="A319" s="117"/>
      <c r="B319" s="145"/>
      <c r="C319" s="145"/>
      <c r="D319" s="145"/>
      <c r="E319" s="145"/>
      <c r="F319" s="145"/>
      <c r="G319" s="188" t="s">
        <v>831</v>
      </c>
      <c r="H319" s="175"/>
      <c r="I319" s="143"/>
      <c r="J319" s="146">
        <f>COUNTIF(J$97:J$162,"Nhận thức")</f>
        <v>40</v>
      </c>
      <c r="K319" s="146">
        <f t="shared" ref="K319:S319" si="266">COUNTIF(K$97:K$162,"x")</f>
        <v>4</v>
      </c>
      <c r="L319" s="81">
        <f t="shared" si="266"/>
        <v>5</v>
      </c>
      <c r="M319" s="81">
        <f t="shared" si="266"/>
        <v>4</v>
      </c>
      <c r="N319" s="81">
        <f t="shared" si="266"/>
        <v>4</v>
      </c>
      <c r="O319" s="81">
        <f t="shared" si="266"/>
        <v>4</v>
      </c>
      <c r="P319" s="81">
        <f t="shared" si="266"/>
        <v>3</v>
      </c>
      <c r="Q319" s="81">
        <f t="shared" si="266"/>
        <v>4</v>
      </c>
      <c r="R319" s="81">
        <f t="shared" si="266"/>
        <v>8</v>
      </c>
      <c r="S319" s="81">
        <f t="shared" si="266"/>
        <v>5</v>
      </c>
      <c r="T319" s="81"/>
      <c r="U319" s="146">
        <f t="shared" ref="U319:BC319" si="267">COUNTIF(U$97:U$162,"x")</f>
        <v>0</v>
      </c>
      <c r="V319" s="146">
        <f t="shared" si="267"/>
        <v>0</v>
      </c>
      <c r="W319" s="146">
        <f t="shared" si="267"/>
        <v>0</v>
      </c>
      <c r="X319" s="146">
        <f t="shared" si="267"/>
        <v>0</v>
      </c>
      <c r="Y319" s="81">
        <f t="shared" si="267"/>
        <v>0</v>
      </c>
      <c r="Z319" s="81">
        <f t="shared" si="267"/>
        <v>0</v>
      </c>
      <c r="AA319" s="81">
        <f t="shared" si="267"/>
        <v>0</v>
      </c>
      <c r="AB319" s="81">
        <f t="shared" si="267"/>
        <v>0</v>
      </c>
      <c r="AC319" s="81">
        <f t="shared" si="267"/>
        <v>0</v>
      </c>
      <c r="AD319" s="81">
        <f t="shared" si="267"/>
        <v>0</v>
      </c>
      <c r="AE319" s="81">
        <f t="shared" si="267"/>
        <v>0</v>
      </c>
      <c r="AF319" s="81">
        <f t="shared" si="267"/>
        <v>0</v>
      </c>
      <c r="AG319" s="81">
        <f t="shared" si="267"/>
        <v>0</v>
      </c>
      <c r="AH319" s="81">
        <f t="shared" si="267"/>
        <v>0</v>
      </c>
      <c r="AI319" s="81">
        <f t="shared" si="267"/>
        <v>0</v>
      </c>
      <c r="AJ319" s="81">
        <f t="shared" si="267"/>
        <v>0</v>
      </c>
      <c r="AK319" s="81">
        <f t="shared" si="267"/>
        <v>0</v>
      </c>
      <c r="AL319" s="81">
        <f t="shared" si="267"/>
        <v>0</v>
      </c>
      <c r="AM319" s="81">
        <f t="shared" si="267"/>
        <v>0</v>
      </c>
      <c r="AN319" s="81">
        <f t="shared" si="267"/>
        <v>0</v>
      </c>
      <c r="AO319" s="81">
        <f t="shared" si="267"/>
        <v>0</v>
      </c>
      <c r="AP319" s="81">
        <f t="shared" si="267"/>
        <v>0</v>
      </c>
      <c r="AQ319" s="81">
        <f t="shared" si="267"/>
        <v>0</v>
      </c>
      <c r="AR319" s="81">
        <f t="shared" si="267"/>
        <v>0</v>
      </c>
      <c r="AS319" s="81">
        <f t="shared" si="267"/>
        <v>0</v>
      </c>
      <c r="AT319" s="81">
        <f t="shared" si="267"/>
        <v>0</v>
      </c>
      <c r="AU319" s="81">
        <f t="shared" si="267"/>
        <v>0</v>
      </c>
      <c r="AV319" s="81">
        <f t="shared" si="267"/>
        <v>0</v>
      </c>
      <c r="AW319" s="81">
        <f t="shared" si="267"/>
        <v>0</v>
      </c>
      <c r="AX319" s="81">
        <f t="shared" si="267"/>
        <v>0</v>
      </c>
      <c r="AY319" s="81">
        <f t="shared" si="267"/>
        <v>0</v>
      </c>
      <c r="AZ319" s="81">
        <f t="shared" si="267"/>
        <v>0</v>
      </c>
      <c r="BA319" s="81">
        <f t="shared" si="267"/>
        <v>0</v>
      </c>
      <c r="BB319" s="81">
        <f t="shared" si="267"/>
        <v>0</v>
      </c>
      <c r="BC319" s="81">
        <f t="shared" si="267"/>
        <v>0</v>
      </c>
      <c r="BD319" s="1"/>
      <c r="BE319" s="1"/>
      <c r="BF319" s="1"/>
      <c r="BG319" s="1"/>
      <c r="BH319" s="1"/>
      <c r="BI319" s="1"/>
      <c r="BJ319" s="1"/>
      <c r="BK319" s="1"/>
      <c r="BL319" s="1"/>
      <c r="BM319" s="1"/>
      <c r="BN319" s="1"/>
      <c r="BO319" s="1"/>
      <c r="BP319" s="1"/>
      <c r="BQ319" s="1"/>
      <c r="BR319" s="1"/>
      <c r="BS319" s="1"/>
      <c r="BT319" s="160"/>
      <c r="BU319" s="160"/>
      <c r="BV319" s="160"/>
      <c r="BW319" s="160"/>
      <c r="BX319" s="160"/>
      <c r="BY319" s="160"/>
      <c r="BZ319" s="1"/>
      <c r="CA319" s="1"/>
      <c r="CB319" s="1"/>
      <c r="CC319" s="1"/>
      <c r="CD319" s="1"/>
      <c r="CE319" s="160"/>
      <c r="CF319" s="160"/>
      <c r="CG319" s="160"/>
      <c r="CH319" s="160"/>
      <c r="CI319" s="160"/>
      <c r="CJ319" s="1"/>
      <c r="CK319" s="99"/>
      <c r="CL319" s="99"/>
      <c r="CM319" s="99"/>
      <c r="CN319" s="99"/>
      <c r="CO319" s="99"/>
      <c r="CP319" s="99"/>
      <c r="CQ319" s="99"/>
      <c r="CR319" s="99"/>
      <c r="CS319" s="99"/>
      <c r="CT319" s="99"/>
      <c r="CU319" s="99"/>
      <c r="CV319" s="99"/>
      <c r="CW319" s="99"/>
      <c r="CX319" s="99"/>
      <c r="CY319" s="99"/>
      <c r="CZ319" s="99"/>
      <c r="DA319" s="99"/>
      <c r="DB319" s="99"/>
      <c r="DC319" s="99"/>
      <c r="DD319" s="99"/>
    </row>
    <row r="320" spans="1:108" ht="15.75" customHeight="1" x14ac:dyDescent="0.25">
      <c r="A320" s="117"/>
      <c r="B320" s="145"/>
      <c r="C320" s="145"/>
      <c r="D320" s="145"/>
      <c r="E320" s="145"/>
      <c r="F320" s="145"/>
      <c r="G320" s="188" t="s">
        <v>314</v>
      </c>
      <c r="H320" s="175"/>
      <c r="I320" s="143"/>
      <c r="J320" s="146">
        <f>COUNTIF(J$164:J$211,"Ngôn ngữ")</f>
        <v>44</v>
      </c>
      <c r="K320" s="146">
        <f t="shared" ref="K320:S320" si="268">COUNTIF(K$164:K$211,"x")</f>
        <v>4</v>
      </c>
      <c r="L320" s="81">
        <f t="shared" si="268"/>
        <v>3</v>
      </c>
      <c r="M320" s="81">
        <f t="shared" si="268"/>
        <v>7</v>
      </c>
      <c r="N320" s="81">
        <f t="shared" si="268"/>
        <v>5</v>
      </c>
      <c r="O320" s="81">
        <f t="shared" si="268"/>
        <v>5</v>
      </c>
      <c r="P320" s="81">
        <f t="shared" si="268"/>
        <v>5</v>
      </c>
      <c r="Q320" s="81">
        <f t="shared" si="268"/>
        <v>7</v>
      </c>
      <c r="R320" s="81">
        <f t="shared" si="268"/>
        <v>5</v>
      </c>
      <c r="S320" s="81">
        <f t="shared" si="268"/>
        <v>3</v>
      </c>
      <c r="T320" s="81"/>
      <c r="U320" s="146">
        <f t="shared" ref="U320:BC320" si="269">COUNTIF(U$164:U$211,"x")</f>
        <v>0</v>
      </c>
      <c r="V320" s="146">
        <f t="shared" si="269"/>
        <v>0</v>
      </c>
      <c r="W320" s="146">
        <f t="shared" si="269"/>
        <v>0</v>
      </c>
      <c r="X320" s="146">
        <f t="shared" si="269"/>
        <v>0</v>
      </c>
      <c r="Y320" s="81">
        <f t="shared" si="269"/>
        <v>0</v>
      </c>
      <c r="Z320" s="81">
        <f t="shared" si="269"/>
        <v>0</v>
      </c>
      <c r="AA320" s="81">
        <f t="shared" si="269"/>
        <v>0</v>
      </c>
      <c r="AB320" s="81">
        <f t="shared" si="269"/>
        <v>0</v>
      </c>
      <c r="AC320" s="81">
        <f t="shared" si="269"/>
        <v>0</v>
      </c>
      <c r="AD320" s="81">
        <f t="shared" si="269"/>
        <v>0</v>
      </c>
      <c r="AE320" s="81">
        <f t="shared" si="269"/>
        <v>0</v>
      </c>
      <c r="AF320" s="81">
        <f t="shared" si="269"/>
        <v>0</v>
      </c>
      <c r="AG320" s="81">
        <f t="shared" si="269"/>
        <v>0</v>
      </c>
      <c r="AH320" s="81">
        <f t="shared" si="269"/>
        <v>0</v>
      </c>
      <c r="AI320" s="81">
        <f t="shared" si="269"/>
        <v>0</v>
      </c>
      <c r="AJ320" s="81">
        <f t="shared" si="269"/>
        <v>0</v>
      </c>
      <c r="AK320" s="81">
        <f t="shared" si="269"/>
        <v>0</v>
      </c>
      <c r="AL320" s="81">
        <f t="shared" si="269"/>
        <v>0</v>
      </c>
      <c r="AM320" s="81">
        <f t="shared" si="269"/>
        <v>0</v>
      </c>
      <c r="AN320" s="81">
        <f t="shared" si="269"/>
        <v>0</v>
      </c>
      <c r="AO320" s="81">
        <f t="shared" si="269"/>
        <v>0</v>
      </c>
      <c r="AP320" s="81">
        <f t="shared" si="269"/>
        <v>0</v>
      </c>
      <c r="AQ320" s="81">
        <f t="shared" si="269"/>
        <v>0</v>
      </c>
      <c r="AR320" s="81">
        <f t="shared" si="269"/>
        <v>0</v>
      </c>
      <c r="AS320" s="81">
        <f t="shared" si="269"/>
        <v>0</v>
      </c>
      <c r="AT320" s="81">
        <f t="shared" si="269"/>
        <v>0</v>
      </c>
      <c r="AU320" s="81">
        <f t="shared" si="269"/>
        <v>0</v>
      </c>
      <c r="AV320" s="81">
        <f t="shared" si="269"/>
        <v>0</v>
      </c>
      <c r="AW320" s="81">
        <f t="shared" si="269"/>
        <v>0</v>
      </c>
      <c r="AX320" s="81">
        <f t="shared" si="269"/>
        <v>0</v>
      </c>
      <c r="AY320" s="81">
        <f t="shared" si="269"/>
        <v>0</v>
      </c>
      <c r="AZ320" s="81">
        <f t="shared" si="269"/>
        <v>0</v>
      </c>
      <c r="BA320" s="81">
        <f t="shared" si="269"/>
        <v>0</v>
      </c>
      <c r="BB320" s="81">
        <f t="shared" si="269"/>
        <v>0</v>
      </c>
      <c r="BC320" s="81">
        <f t="shared" si="269"/>
        <v>0</v>
      </c>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99"/>
      <c r="CL320" s="99"/>
      <c r="CM320" s="99"/>
      <c r="CN320" s="99"/>
      <c r="CO320" s="99"/>
      <c r="CP320" s="99"/>
      <c r="CQ320" s="99"/>
      <c r="CR320" s="99"/>
      <c r="CS320" s="99"/>
      <c r="CT320" s="99"/>
      <c r="CU320" s="99"/>
      <c r="CV320" s="99"/>
      <c r="CW320" s="99"/>
      <c r="CX320" s="99"/>
      <c r="CY320" s="99"/>
      <c r="CZ320" s="99"/>
      <c r="DA320" s="99"/>
      <c r="DB320" s="99"/>
      <c r="DC320" s="99"/>
      <c r="DD320" s="99"/>
    </row>
    <row r="321" spans="1:108" ht="15.75" customHeight="1" x14ac:dyDescent="0.25">
      <c r="A321" s="117"/>
      <c r="B321" s="145"/>
      <c r="C321" s="145"/>
      <c r="D321" s="145"/>
      <c r="E321" s="145"/>
      <c r="F321" s="145"/>
      <c r="G321" s="188" t="s">
        <v>832</v>
      </c>
      <c r="H321" s="175"/>
      <c r="I321" s="143"/>
      <c r="J321" s="146">
        <f>COUNTIF(J$212:J$247,"TCKNXH")</f>
        <v>28</v>
      </c>
      <c r="K321" s="146">
        <f t="shared" ref="K321:S321" si="270">COUNTIF(K$212:K$247,"x")</f>
        <v>3</v>
      </c>
      <c r="L321" s="81">
        <f t="shared" si="270"/>
        <v>3</v>
      </c>
      <c r="M321" s="81">
        <f t="shared" si="270"/>
        <v>3</v>
      </c>
      <c r="N321" s="81">
        <f t="shared" si="270"/>
        <v>3</v>
      </c>
      <c r="O321" s="81">
        <f t="shared" si="270"/>
        <v>5</v>
      </c>
      <c r="P321" s="81">
        <f t="shared" si="270"/>
        <v>2</v>
      </c>
      <c r="Q321" s="81">
        <f t="shared" si="270"/>
        <v>3</v>
      </c>
      <c r="R321" s="81">
        <f t="shared" si="270"/>
        <v>3</v>
      </c>
      <c r="S321" s="81">
        <f t="shared" si="270"/>
        <v>3</v>
      </c>
      <c r="T321" s="81"/>
      <c r="U321" s="146">
        <f t="shared" ref="U321:BC321" si="271">COUNTIF(U$212:U$247,"x")</f>
        <v>0</v>
      </c>
      <c r="V321" s="146">
        <f t="shared" si="271"/>
        <v>0</v>
      </c>
      <c r="W321" s="146">
        <f t="shared" si="271"/>
        <v>0</v>
      </c>
      <c r="X321" s="146">
        <f t="shared" si="271"/>
        <v>0</v>
      </c>
      <c r="Y321" s="81">
        <f t="shared" si="271"/>
        <v>0</v>
      </c>
      <c r="Z321" s="81">
        <f t="shared" si="271"/>
        <v>0</v>
      </c>
      <c r="AA321" s="81">
        <f t="shared" si="271"/>
        <v>0</v>
      </c>
      <c r="AB321" s="81">
        <f t="shared" si="271"/>
        <v>0</v>
      </c>
      <c r="AC321" s="81">
        <f t="shared" si="271"/>
        <v>0</v>
      </c>
      <c r="AD321" s="81">
        <f t="shared" si="271"/>
        <v>0</v>
      </c>
      <c r="AE321" s="81">
        <f t="shared" si="271"/>
        <v>0</v>
      </c>
      <c r="AF321" s="81">
        <f t="shared" si="271"/>
        <v>0</v>
      </c>
      <c r="AG321" s="81">
        <f t="shared" si="271"/>
        <v>0</v>
      </c>
      <c r="AH321" s="81">
        <f t="shared" si="271"/>
        <v>0</v>
      </c>
      <c r="AI321" s="81">
        <f t="shared" si="271"/>
        <v>0</v>
      </c>
      <c r="AJ321" s="81">
        <f t="shared" si="271"/>
        <v>0</v>
      </c>
      <c r="AK321" s="81">
        <f t="shared" si="271"/>
        <v>0</v>
      </c>
      <c r="AL321" s="81">
        <f t="shared" si="271"/>
        <v>0</v>
      </c>
      <c r="AM321" s="81">
        <f t="shared" si="271"/>
        <v>0</v>
      </c>
      <c r="AN321" s="81">
        <f t="shared" si="271"/>
        <v>0</v>
      </c>
      <c r="AO321" s="81">
        <f t="shared" si="271"/>
        <v>0</v>
      </c>
      <c r="AP321" s="81">
        <f t="shared" si="271"/>
        <v>0</v>
      </c>
      <c r="AQ321" s="81">
        <f t="shared" si="271"/>
        <v>0</v>
      </c>
      <c r="AR321" s="81">
        <f t="shared" si="271"/>
        <v>0</v>
      </c>
      <c r="AS321" s="81">
        <f t="shared" si="271"/>
        <v>0</v>
      </c>
      <c r="AT321" s="81">
        <f t="shared" si="271"/>
        <v>0</v>
      </c>
      <c r="AU321" s="81">
        <f t="shared" si="271"/>
        <v>0</v>
      </c>
      <c r="AV321" s="81">
        <f t="shared" si="271"/>
        <v>0</v>
      </c>
      <c r="AW321" s="81">
        <f t="shared" si="271"/>
        <v>0</v>
      </c>
      <c r="AX321" s="81">
        <f t="shared" si="271"/>
        <v>0</v>
      </c>
      <c r="AY321" s="81">
        <f t="shared" si="271"/>
        <v>0</v>
      </c>
      <c r="AZ321" s="81">
        <f t="shared" si="271"/>
        <v>0</v>
      </c>
      <c r="BA321" s="81">
        <f t="shared" si="271"/>
        <v>0</v>
      </c>
      <c r="BB321" s="81">
        <f t="shared" si="271"/>
        <v>0</v>
      </c>
      <c r="BC321" s="81">
        <f t="shared" si="271"/>
        <v>0</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99"/>
      <c r="CL321" s="99"/>
      <c r="CM321" s="99"/>
      <c r="CN321" s="99"/>
      <c r="CO321" s="99"/>
      <c r="CP321" s="99"/>
      <c r="CQ321" s="99"/>
      <c r="CR321" s="99"/>
      <c r="CS321" s="99"/>
      <c r="CT321" s="99"/>
      <c r="CU321" s="99"/>
      <c r="CV321" s="99"/>
      <c r="CW321" s="99"/>
      <c r="CX321" s="99"/>
      <c r="CY321" s="99"/>
      <c r="CZ321" s="99"/>
      <c r="DA321" s="99"/>
      <c r="DB321" s="99"/>
      <c r="DC321" s="99"/>
      <c r="DD321" s="99"/>
    </row>
    <row r="322" spans="1:108" ht="15.75" customHeight="1" x14ac:dyDescent="0.25">
      <c r="A322" s="117"/>
      <c r="B322" s="145"/>
      <c r="C322" s="145"/>
      <c r="D322" s="145"/>
      <c r="E322" s="145"/>
      <c r="F322" s="145"/>
      <c r="G322" s="188" t="s">
        <v>315</v>
      </c>
      <c r="H322" s="175"/>
      <c r="I322" s="143"/>
      <c r="J322" s="146">
        <f>COUNTIF(J$248:J$316,"Thẩm mỹ")</f>
        <v>64</v>
      </c>
      <c r="K322" s="146">
        <f t="shared" ref="K322:S322" si="272">COUNTIF(K$248:K$316,"x")</f>
        <v>7</v>
      </c>
      <c r="L322" s="81">
        <f t="shared" si="272"/>
        <v>7</v>
      </c>
      <c r="M322" s="81">
        <f t="shared" si="272"/>
        <v>6</v>
      </c>
      <c r="N322" s="81">
        <f t="shared" si="272"/>
        <v>10</v>
      </c>
      <c r="O322" s="81">
        <f t="shared" si="272"/>
        <v>8</v>
      </c>
      <c r="P322" s="81">
        <f t="shared" si="272"/>
        <v>6</v>
      </c>
      <c r="Q322" s="81">
        <f t="shared" si="272"/>
        <v>8</v>
      </c>
      <c r="R322" s="81">
        <f t="shared" si="272"/>
        <v>6</v>
      </c>
      <c r="S322" s="81">
        <f t="shared" si="272"/>
        <v>6</v>
      </c>
      <c r="T322" s="81"/>
      <c r="U322" s="146">
        <f t="shared" ref="U322:BC322" si="273">COUNTIF(U$248:U$316,"x")</f>
        <v>0</v>
      </c>
      <c r="V322" s="146">
        <f t="shared" si="273"/>
        <v>0</v>
      </c>
      <c r="W322" s="146">
        <f t="shared" si="273"/>
        <v>0</v>
      </c>
      <c r="X322" s="146">
        <f t="shared" si="273"/>
        <v>0</v>
      </c>
      <c r="Y322" s="81">
        <f t="shared" si="273"/>
        <v>0</v>
      </c>
      <c r="Z322" s="81">
        <f t="shared" si="273"/>
        <v>0</v>
      </c>
      <c r="AA322" s="81">
        <f t="shared" si="273"/>
        <v>0</v>
      </c>
      <c r="AB322" s="81">
        <f t="shared" si="273"/>
        <v>0</v>
      </c>
      <c r="AC322" s="81">
        <f t="shared" si="273"/>
        <v>0</v>
      </c>
      <c r="AD322" s="81">
        <f t="shared" si="273"/>
        <v>0</v>
      </c>
      <c r="AE322" s="81">
        <f t="shared" si="273"/>
        <v>0</v>
      </c>
      <c r="AF322" s="81">
        <f t="shared" si="273"/>
        <v>0</v>
      </c>
      <c r="AG322" s="81">
        <f t="shared" si="273"/>
        <v>0</v>
      </c>
      <c r="AH322" s="81">
        <f t="shared" si="273"/>
        <v>0</v>
      </c>
      <c r="AI322" s="81">
        <f t="shared" si="273"/>
        <v>0</v>
      </c>
      <c r="AJ322" s="81">
        <f t="shared" si="273"/>
        <v>0</v>
      </c>
      <c r="AK322" s="81">
        <f t="shared" si="273"/>
        <v>0</v>
      </c>
      <c r="AL322" s="81">
        <f t="shared" si="273"/>
        <v>0</v>
      </c>
      <c r="AM322" s="81">
        <f t="shared" si="273"/>
        <v>0</v>
      </c>
      <c r="AN322" s="81">
        <f t="shared" si="273"/>
        <v>0</v>
      </c>
      <c r="AO322" s="81">
        <f t="shared" si="273"/>
        <v>0</v>
      </c>
      <c r="AP322" s="81">
        <f t="shared" si="273"/>
        <v>0</v>
      </c>
      <c r="AQ322" s="81">
        <f t="shared" si="273"/>
        <v>0</v>
      </c>
      <c r="AR322" s="81">
        <f t="shared" si="273"/>
        <v>0</v>
      </c>
      <c r="AS322" s="81">
        <f t="shared" si="273"/>
        <v>0</v>
      </c>
      <c r="AT322" s="81">
        <f t="shared" si="273"/>
        <v>0</v>
      </c>
      <c r="AU322" s="81">
        <f t="shared" si="273"/>
        <v>0</v>
      </c>
      <c r="AV322" s="81">
        <f t="shared" si="273"/>
        <v>0</v>
      </c>
      <c r="AW322" s="81">
        <f t="shared" si="273"/>
        <v>0</v>
      </c>
      <c r="AX322" s="81">
        <f t="shared" si="273"/>
        <v>0</v>
      </c>
      <c r="AY322" s="81">
        <f t="shared" si="273"/>
        <v>0</v>
      </c>
      <c r="AZ322" s="81">
        <f t="shared" si="273"/>
        <v>0</v>
      </c>
      <c r="BA322" s="81">
        <f t="shared" si="273"/>
        <v>0</v>
      </c>
      <c r="BB322" s="81">
        <f t="shared" si="273"/>
        <v>0</v>
      </c>
      <c r="BC322" s="81">
        <f t="shared" si="273"/>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99"/>
      <c r="CL322" s="99"/>
      <c r="CM322" s="99"/>
      <c r="CN322" s="99"/>
      <c r="CO322" s="99"/>
      <c r="CP322" s="99"/>
      <c r="CQ322" s="99"/>
      <c r="CR322" s="99"/>
      <c r="CS322" s="99"/>
      <c r="CT322" s="99"/>
      <c r="CU322" s="99"/>
      <c r="CV322" s="99"/>
      <c r="CW322" s="99"/>
      <c r="CX322" s="99"/>
      <c r="CY322" s="99"/>
      <c r="CZ322" s="99"/>
      <c r="DA322" s="99"/>
      <c r="DB322" s="99"/>
      <c r="DC322" s="99"/>
      <c r="DD322" s="99"/>
    </row>
    <row r="323" spans="1:108" ht="18.75" customHeight="1" x14ac:dyDescent="0.25">
      <c r="A323" s="117"/>
      <c r="B323" s="117"/>
      <c r="C323" s="147"/>
      <c r="D323" s="148"/>
      <c r="E323" s="147"/>
      <c r="F323" s="148"/>
      <c r="G323" s="99"/>
      <c r="H323" s="99"/>
      <c r="I323" s="99"/>
      <c r="J323" s="99"/>
      <c r="K323" s="99"/>
      <c r="L323" s="1"/>
      <c r="M323" s="1"/>
      <c r="N323" s="1"/>
      <c r="O323" s="1"/>
      <c r="P323" s="1"/>
      <c r="Q323" s="1"/>
      <c r="R323" s="1"/>
      <c r="S323" s="1"/>
      <c r="T323" s="1"/>
      <c r="U323" s="99"/>
      <c r="V323" s="99"/>
      <c r="W323" s="99"/>
      <c r="X323" s="99"/>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89" t="s">
        <v>795</v>
      </c>
      <c r="BU323" s="160"/>
      <c r="BV323" s="160"/>
      <c r="BW323" s="160"/>
      <c r="BX323" s="160"/>
      <c r="BY323" s="160"/>
      <c r="BZ323" s="1"/>
      <c r="CA323" s="1"/>
      <c r="CB323" s="189"/>
      <c r="CC323" s="160"/>
      <c r="CD323" s="160"/>
      <c r="CE323" s="160"/>
      <c r="CF323" s="1"/>
      <c r="CG323" s="190"/>
      <c r="CH323" s="160"/>
      <c r="CI323" s="160"/>
      <c r="CJ323" s="160"/>
      <c r="CK323" s="151"/>
      <c r="CL323" s="99"/>
      <c r="CM323" s="99"/>
      <c r="CN323" s="99"/>
      <c r="CO323" s="99"/>
      <c r="CP323" s="99"/>
      <c r="CQ323" s="99"/>
      <c r="CR323" s="99"/>
      <c r="CS323" s="99"/>
      <c r="CT323" s="99"/>
      <c r="CU323" s="99"/>
      <c r="CV323" s="99"/>
      <c r="CW323" s="99"/>
      <c r="CX323" s="99"/>
      <c r="CY323" s="99"/>
      <c r="CZ323" s="99"/>
      <c r="DA323" s="99"/>
      <c r="DB323" s="99"/>
      <c r="DC323" s="99"/>
      <c r="DD323" s="99"/>
    </row>
    <row r="324" spans="1:108" ht="15.75" customHeight="1" x14ac:dyDescent="0.25">
      <c r="A324" s="117"/>
      <c r="B324" s="117"/>
      <c r="C324" s="147"/>
      <c r="D324" s="148"/>
      <c r="E324" s="147"/>
      <c r="F324" s="148"/>
      <c r="G324" s="187" t="s">
        <v>796</v>
      </c>
      <c r="H324" s="175"/>
      <c r="I324" s="103"/>
      <c r="J324" s="103"/>
      <c r="K324" s="103"/>
      <c r="L324" s="5"/>
      <c r="M324" s="5"/>
      <c r="N324" s="5"/>
      <c r="O324" s="5"/>
      <c r="P324" s="5"/>
      <c r="Q324" s="5"/>
      <c r="R324" s="5"/>
      <c r="S324" s="5"/>
      <c r="T324" s="5"/>
      <c r="U324" s="144">
        <f t="shared" ref="U324:BC324" si="274">SUM(U325:U333)</f>
        <v>26</v>
      </c>
      <c r="V324" s="144">
        <f t="shared" si="274"/>
        <v>25</v>
      </c>
      <c r="W324" s="144">
        <f t="shared" si="274"/>
        <v>26</v>
      </c>
      <c r="X324" s="144">
        <f t="shared" si="274"/>
        <v>30</v>
      </c>
      <c r="Y324" s="6">
        <f t="shared" si="274"/>
        <v>24</v>
      </c>
      <c r="Z324" s="6">
        <f t="shared" si="274"/>
        <v>24</v>
      </c>
      <c r="AA324" s="6">
        <f t="shared" si="274"/>
        <v>22</v>
      </c>
      <c r="AB324" s="6">
        <f t="shared" si="274"/>
        <v>24</v>
      </c>
      <c r="AC324" s="6">
        <f t="shared" si="274"/>
        <v>13</v>
      </c>
      <c r="AD324" s="6">
        <f t="shared" si="274"/>
        <v>14</v>
      </c>
      <c r="AE324" s="6">
        <f t="shared" si="274"/>
        <v>15</v>
      </c>
      <c r="AF324" s="6">
        <f t="shared" si="274"/>
        <v>14</v>
      </c>
      <c r="AG324" s="6">
        <f t="shared" si="274"/>
        <v>20</v>
      </c>
      <c r="AH324" s="6">
        <f t="shared" si="274"/>
        <v>19</v>
      </c>
      <c r="AI324" s="6">
        <f t="shared" si="274"/>
        <v>19</v>
      </c>
      <c r="AJ324" s="6">
        <f t="shared" si="274"/>
        <v>22</v>
      </c>
      <c r="AK324" s="6">
        <f t="shared" si="274"/>
        <v>5</v>
      </c>
      <c r="AL324" s="6">
        <f t="shared" si="274"/>
        <v>5</v>
      </c>
      <c r="AM324" s="6">
        <f t="shared" si="274"/>
        <v>5</v>
      </c>
      <c r="AN324" s="6">
        <f t="shared" si="274"/>
        <v>4</v>
      </c>
      <c r="AO324" s="6">
        <f t="shared" si="274"/>
        <v>3</v>
      </c>
      <c r="AP324" s="6">
        <f t="shared" si="274"/>
        <v>3</v>
      </c>
      <c r="AQ324" s="6">
        <f t="shared" si="274"/>
        <v>3</v>
      </c>
      <c r="AR324" s="6">
        <f t="shared" si="274"/>
        <v>3</v>
      </c>
      <c r="AS324" s="6">
        <f t="shared" si="274"/>
        <v>19</v>
      </c>
      <c r="AT324" s="6">
        <f t="shared" si="274"/>
        <v>20</v>
      </c>
      <c r="AU324" s="6">
        <f t="shared" si="274"/>
        <v>18</v>
      </c>
      <c r="AV324" s="6">
        <f t="shared" si="274"/>
        <v>19</v>
      </c>
      <c r="AW324" s="6">
        <f t="shared" si="274"/>
        <v>20</v>
      </c>
      <c r="AX324" s="6">
        <f t="shared" si="274"/>
        <v>23</v>
      </c>
      <c r="AY324" s="6">
        <f t="shared" si="274"/>
        <v>21</v>
      </c>
      <c r="AZ324" s="6">
        <f t="shared" si="274"/>
        <v>22</v>
      </c>
      <c r="BA324" s="6">
        <f t="shared" si="274"/>
        <v>16</v>
      </c>
      <c r="BB324" s="6">
        <f t="shared" si="274"/>
        <v>16</v>
      </c>
      <c r="BC324" s="6">
        <f t="shared" si="274"/>
        <v>18</v>
      </c>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99"/>
      <c r="CL324" s="99"/>
      <c r="CM324" s="99"/>
      <c r="CN324" s="99"/>
      <c r="CO324" s="99"/>
      <c r="CP324" s="99"/>
      <c r="CQ324" s="99"/>
      <c r="CR324" s="99"/>
      <c r="CS324" s="99"/>
      <c r="CT324" s="99"/>
      <c r="CU324" s="99"/>
      <c r="CV324" s="99"/>
      <c r="CW324" s="99"/>
      <c r="CX324" s="99"/>
      <c r="CY324" s="99"/>
      <c r="CZ324" s="99"/>
      <c r="DA324" s="99"/>
      <c r="DB324" s="99"/>
      <c r="DC324" s="99"/>
      <c r="DD324" s="99"/>
    </row>
    <row r="325" spans="1:108" ht="15.75" customHeight="1" x14ac:dyDescent="0.25">
      <c r="A325" s="117"/>
      <c r="B325" s="117"/>
      <c r="C325" s="147"/>
      <c r="D325" s="148"/>
      <c r="E325" s="147"/>
      <c r="F325" s="148"/>
      <c r="G325" s="191" t="s">
        <v>797</v>
      </c>
      <c r="H325" s="175"/>
      <c r="I325" s="103"/>
      <c r="J325" s="103"/>
      <c r="K325" s="103"/>
      <c r="L325" s="5"/>
      <c r="M325" s="5"/>
      <c r="N325" s="5"/>
      <c r="O325" s="5"/>
      <c r="P325" s="5"/>
      <c r="Q325" s="5"/>
      <c r="R325" s="5"/>
      <c r="S325" s="5"/>
      <c r="T325" s="5"/>
      <c r="U325" s="103">
        <f t="shared" ref="U325:BC325" si="275">COUNTIF(U$7:U$316,"ĐTT")</f>
        <v>1</v>
      </c>
      <c r="V325" s="103">
        <f t="shared" si="275"/>
        <v>1</v>
      </c>
      <c r="W325" s="103">
        <f t="shared" si="275"/>
        <v>1</v>
      </c>
      <c r="X325" s="103">
        <f t="shared" si="275"/>
        <v>2</v>
      </c>
      <c r="Y325" s="26">
        <f t="shared" si="275"/>
        <v>2</v>
      </c>
      <c r="Z325" s="26">
        <f t="shared" si="275"/>
        <v>1</v>
      </c>
      <c r="AA325" s="26">
        <f t="shared" si="275"/>
        <v>1</v>
      </c>
      <c r="AB325" s="26">
        <f t="shared" si="275"/>
        <v>1</v>
      </c>
      <c r="AC325" s="26">
        <f t="shared" si="275"/>
        <v>2</v>
      </c>
      <c r="AD325" s="26">
        <f t="shared" si="275"/>
        <v>2</v>
      </c>
      <c r="AE325" s="26">
        <f t="shared" si="275"/>
        <v>1</v>
      </c>
      <c r="AF325" s="26">
        <f t="shared" si="275"/>
        <v>2</v>
      </c>
      <c r="AG325" s="26">
        <f t="shared" si="275"/>
        <v>1</v>
      </c>
      <c r="AH325" s="26">
        <f t="shared" si="275"/>
        <v>1</v>
      </c>
      <c r="AI325" s="26">
        <f t="shared" si="275"/>
        <v>1</v>
      </c>
      <c r="AJ325" s="26">
        <f t="shared" si="275"/>
        <v>1</v>
      </c>
      <c r="AK325" s="26">
        <f t="shared" si="275"/>
        <v>0</v>
      </c>
      <c r="AL325" s="26">
        <f t="shared" si="275"/>
        <v>0</v>
      </c>
      <c r="AM325" s="26">
        <f t="shared" si="275"/>
        <v>0</v>
      </c>
      <c r="AN325" s="26">
        <f t="shared" si="275"/>
        <v>0</v>
      </c>
      <c r="AO325" s="26">
        <f t="shared" si="275"/>
        <v>0</v>
      </c>
      <c r="AP325" s="26">
        <f t="shared" si="275"/>
        <v>0</v>
      </c>
      <c r="AQ325" s="26">
        <f t="shared" si="275"/>
        <v>0</v>
      </c>
      <c r="AR325" s="26">
        <f t="shared" si="275"/>
        <v>0</v>
      </c>
      <c r="AS325" s="26">
        <f t="shared" si="275"/>
        <v>1</v>
      </c>
      <c r="AT325" s="26">
        <f t="shared" si="275"/>
        <v>1</v>
      </c>
      <c r="AU325" s="26">
        <f t="shared" si="275"/>
        <v>1</v>
      </c>
      <c r="AV325" s="26">
        <f t="shared" si="275"/>
        <v>1</v>
      </c>
      <c r="AW325" s="26">
        <f t="shared" si="275"/>
        <v>0</v>
      </c>
      <c r="AX325" s="26">
        <f t="shared" si="275"/>
        <v>0</v>
      </c>
      <c r="AY325" s="26">
        <f t="shared" si="275"/>
        <v>0</v>
      </c>
      <c r="AZ325" s="26">
        <f t="shared" si="275"/>
        <v>0</v>
      </c>
      <c r="BA325" s="26">
        <f t="shared" si="275"/>
        <v>1</v>
      </c>
      <c r="BB325" s="26">
        <f t="shared" si="275"/>
        <v>1</v>
      </c>
      <c r="BC325" s="26">
        <f t="shared" si="275"/>
        <v>1</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99"/>
      <c r="CL325" s="99"/>
      <c r="CM325" s="99"/>
      <c r="CN325" s="99"/>
      <c r="CO325" s="99"/>
      <c r="CP325" s="99"/>
      <c r="CQ325" s="99"/>
      <c r="CR325" s="99"/>
      <c r="CS325" s="99"/>
      <c r="CT325" s="99"/>
      <c r="CU325" s="99"/>
      <c r="CV325" s="99"/>
      <c r="CW325" s="99"/>
      <c r="CX325" s="99"/>
      <c r="CY325" s="99"/>
      <c r="CZ325" s="99"/>
      <c r="DA325" s="99"/>
      <c r="DB325" s="99"/>
      <c r="DC325" s="99"/>
      <c r="DD325" s="99"/>
    </row>
    <row r="326" spans="1:108" ht="15.75" customHeight="1" x14ac:dyDescent="0.25">
      <c r="A326" s="117"/>
      <c r="B326" s="117"/>
      <c r="C326" s="147"/>
      <c r="D326" s="148"/>
      <c r="E326" s="147"/>
      <c r="F326" s="148"/>
      <c r="G326" s="191" t="s">
        <v>798</v>
      </c>
      <c r="H326" s="175"/>
      <c r="I326" s="103"/>
      <c r="J326" s="103"/>
      <c r="K326" s="103"/>
      <c r="L326" s="5"/>
      <c r="M326" s="5"/>
      <c r="N326" s="5"/>
      <c r="O326" s="5"/>
      <c r="P326" s="5"/>
      <c r="Q326" s="5"/>
      <c r="R326" s="5"/>
      <c r="S326" s="5"/>
      <c r="T326" s="5"/>
      <c r="U326" s="103">
        <f t="shared" ref="U326:BC326" si="276">COUNTIF(U$7:U$316,"TDS")</f>
        <v>1</v>
      </c>
      <c r="V326" s="103">
        <f t="shared" si="276"/>
        <v>1</v>
      </c>
      <c r="W326" s="103">
        <f t="shared" si="276"/>
        <v>1</v>
      </c>
      <c r="X326" s="103">
        <f t="shared" si="276"/>
        <v>1</v>
      </c>
      <c r="Y326" s="26">
        <f t="shared" si="276"/>
        <v>1</v>
      </c>
      <c r="Z326" s="26">
        <f t="shared" si="276"/>
        <v>1</v>
      </c>
      <c r="AA326" s="26">
        <f t="shared" si="276"/>
        <v>1</v>
      </c>
      <c r="AB326" s="26">
        <f t="shared" si="276"/>
        <v>1</v>
      </c>
      <c r="AC326" s="26">
        <f t="shared" si="276"/>
        <v>1</v>
      </c>
      <c r="AD326" s="26">
        <f t="shared" si="276"/>
        <v>1</v>
      </c>
      <c r="AE326" s="26">
        <f t="shared" si="276"/>
        <v>1</v>
      </c>
      <c r="AF326" s="26">
        <f t="shared" si="276"/>
        <v>1</v>
      </c>
      <c r="AG326" s="26">
        <f t="shared" si="276"/>
        <v>1</v>
      </c>
      <c r="AH326" s="26">
        <f t="shared" si="276"/>
        <v>1</v>
      </c>
      <c r="AI326" s="26">
        <f t="shared" si="276"/>
        <v>1</v>
      </c>
      <c r="AJ326" s="26">
        <f t="shared" si="276"/>
        <v>1</v>
      </c>
      <c r="AK326" s="26">
        <f t="shared" si="276"/>
        <v>0</v>
      </c>
      <c r="AL326" s="26">
        <f t="shared" si="276"/>
        <v>0</v>
      </c>
      <c r="AM326" s="26">
        <f t="shared" si="276"/>
        <v>0</v>
      </c>
      <c r="AN326" s="26">
        <f t="shared" si="276"/>
        <v>0</v>
      </c>
      <c r="AO326" s="26">
        <f t="shared" si="276"/>
        <v>2</v>
      </c>
      <c r="AP326" s="26">
        <f t="shared" si="276"/>
        <v>2</v>
      </c>
      <c r="AQ326" s="26">
        <f t="shared" si="276"/>
        <v>2</v>
      </c>
      <c r="AR326" s="26">
        <f t="shared" si="276"/>
        <v>2</v>
      </c>
      <c r="AS326" s="26">
        <f t="shared" si="276"/>
        <v>1</v>
      </c>
      <c r="AT326" s="26">
        <f t="shared" si="276"/>
        <v>1</v>
      </c>
      <c r="AU326" s="26">
        <f t="shared" si="276"/>
        <v>1</v>
      </c>
      <c r="AV326" s="26">
        <f t="shared" si="276"/>
        <v>1</v>
      </c>
      <c r="AW326" s="26">
        <f t="shared" si="276"/>
        <v>1</v>
      </c>
      <c r="AX326" s="26">
        <f t="shared" si="276"/>
        <v>1</v>
      </c>
      <c r="AY326" s="26">
        <f t="shared" si="276"/>
        <v>1</v>
      </c>
      <c r="AZ326" s="26">
        <f t="shared" si="276"/>
        <v>1</v>
      </c>
      <c r="BA326" s="26">
        <f t="shared" si="276"/>
        <v>2</v>
      </c>
      <c r="BB326" s="26">
        <f t="shared" si="276"/>
        <v>2</v>
      </c>
      <c r="BC326" s="26">
        <f t="shared" si="276"/>
        <v>2</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99"/>
      <c r="CL326" s="99"/>
      <c r="CM326" s="99"/>
      <c r="CN326" s="99"/>
      <c r="CO326" s="99"/>
      <c r="CP326" s="99"/>
      <c r="CQ326" s="99"/>
      <c r="CR326" s="99"/>
      <c r="CS326" s="99"/>
      <c r="CT326" s="99"/>
      <c r="CU326" s="99"/>
      <c r="CV326" s="99"/>
      <c r="CW326" s="99"/>
      <c r="CX326" s="99"/>
      <c r="CY326" s="99"/>
      <c r="CZ326" s="99"/>
      <c r="DA326" s="99"/>
      <c r="DB326" s="99"/>
      <c r="DC326" s="99"/>
      <c r="DD326" s="99"/>
    </row>
    <row r="327" spans="1:108" ht="15.75" customHeight="1" x14ac:dyDescent="0.25">
      <c r="A327" s="117"/>
      <c r="B327" s="117"/>
      <c r="C327" s="147"/>
      <c r="D327" s="148"/>
      <c r="E327" s="147"/>
      <c r="F327" s="148"/>
      <c r="G327" s="191" t="s">
        <v>799</v>
      </c>
      <c r="H327" s="175"/>
      <c r="I327" s="103"/>
      <c r="J327" s="103"/>
      <c r="K327" s="103"/>
      <c r="L327" s="5"/>
      <c r="M327" s="5"/>
      <c r="N327" s="5"/>
      <c r="O327" s="5"/>
      <c r="P327" s="5"/>
      <c r="Q327" s="5"/>
      <c r="R327" s="5"/>
      <c r="S327" s="5"/>
      <c r="T327" s="5"/>
      <c r="U327" s="103">
        <f t="shared" ref="U327:BC327" si="277">SUM(COUNTIF(U$7:U$316,"HĐG"),COUNTIF(U$7:U$316,"HĐH+HĐG"))</f>
        <v>5</v>
      </c>
      <c r="V327" s="103">
        <f t="shared" si="277"/>
        <v>7</v>
      </c>
      <c r="W327" s="103">
        <f t="shared" si="277"/>
        <v>7</v>
      </c>
      <c r="X327" s="103">
        <f t="shared" si="277"/>
        <v>8</v>
      </c>
      <c r="Y327" s="26">
        <f t="shared" si="277"/>
        <v>3</v>
      </c>
      <c r="Z327" s="26">
        <f t="shared" si="277"/>
        <v>4</v>
      </c>
      <c r="AA327" s="26">
        <f t="shared" si="277"/>
        <v>4</v>
      </c>
      <c r="AB327" s="26">
        <f t="shared" si="277"/>
        <v>2</v>
      </c>
      <c r="AC327" s="26">
        <f t="shared" si="277"/>
        <v>2</v>
      </c>
      <c r="AD327" s="26">
        <f t="shared" si="277"/>
        <v>2</v>
      </c>
      <c r="AE327" s="26">
        <f t="shared" si="277"/>
        <v>2</v>
      </c>
      <c r="AF327" s="26">
        <f t="shared" si="277"/>
        <v>3</v>
      </c>
      <c r="AG327" s="26">
        <f t="shared" si="277"/>
        <v>2</v>
      </c>
      <c r="AH327" s="26">
        <f t="shared" si="277"/>
        <v>4</v>
      </c>
      <c r="AI327" s="26">
        <f t="shared" si="277"/>
        <v>3</v>
      </c>
      <c r="AJ327" s="26">
        <f t="shared" si="277"/>
        <v>4</v>
      </c>
      <c r="AK327" s="26">
        <f t="shared" si="277"/>
        <v>0</v>
      </c>
      <c r="AL327" s="26">
        <f t="shared" si="277"/>
        <v>0</v>
      </c>
      <c r="AM327" s="26">
        <f t="shared" si="277"/>
        <v>0</v>
      </c>
      <c r="AN327" s="26">
        <f t="shared" si="277"/>
        <v>0</v>
      </c>
      <c r="AO327" s="26">
        <f t="shared" si="277"/>
        <v>0</v>
      </c>
      <c r="AP327" s="26">
        <f t="shared" si="277"/>
        <v>1</v>
      </c>
      <c r="AQ327" s="26">
        <f t="shared" si="277"/>
        <v>1</v>
      </c>
      <c r="AR327" s="26">
        <f t="shared" si="277"/>
        <v>1</v>
      </c>
      <c r="AS327" s="26">
        <f t="shared" si="277"/>
        <v>5</v>
      </c>
      <c r="AT327" s="26">
        <f t="shared" si="277"/>
        <v>7</v>
      </c>
      <c r="AU327" s="26">
        <f t="shared" si="277"/>
        <v>5</v>
      </c>
      <c r="AV327" s="26">
        <f t="shared" si="277"/>
        <v>6</v>
      </c>
      <c r="AW327" s="26">
        <f t="shared" si="277"/>
        <v>6</v>
      </c>
      <c r="AX327" s="26">
        <f t="shared" si="277"/>
        <v>6</v>
      </c>
      <c r="AY327" s="26">
        <f t="shared" si="277"/>
        <v>8</v>
      </c>
      <c r="AZ327" s="26">
        <f t="shared" si="277"/>
        <v>8</v>
      </c>
      <c r="BA327" s="26">
        <f t="shared" si="277"/>
        <v>2</v>
      </c>
      <c r="BB327" s="26">
        <f t="shared" si="277"/>
        <v>2</v>
      </c>
      <c r="BC327" s="26">
        <f t="shared" si="277"/>
        <v>3</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99"/>
      <c r="CL327" s="99"/>
      <c r="CM327" s="99"/>
      <c r="CN327" s="99"/>
      <c r="CO327" s="99"/>
      <c r="CP327" s="99"/>
      <c r="CQ327" s="99"/>
      <c r="CR327" s="99"/>
      <c r="CS327" s="99"/>
      <c r="CT327" s="99"/>
      <c r="CU327" s="99"/>
      <c r="CV327" s="99"/>
      <c r="CW327" s="99"/>
      <c r="CX327" s="99"/>
      <c r="CY327" s="99"/>
      <c r="CZ327" s="99"/>
      <c r="DA327" s="99"/>
      <c r="DB327" s="99"/>
      <c r="DC327" s="99"/>
      <c r="DD327" s="99"/>
    </row>
    <row r="328" spans="1:108" ht="15.75" customHeight="1" x14ac:dyDescent="0.25">
      <c r="A328" s="117"/>
      <c r="B328" s="117"/>
      <c r="C328" s="147"/>
      <c r="D328" s="148"/>
      <c r="E328" s="147"/>
      <c r="F328" s="148"/>
      <c r="G328" s="191" t="s">
        <v>800</v>
      </c>
      <c r="H328" s="175"/>
      <c r="I328" s="103"/>
      <c r="J328" s="103"/>
      <c r="K328" s="103"/>
      <c r="L328" s="5"/>
      <c r="M328" s="5"/>
      <c r="N328" s="5"/>
      <c r="O328" s="5"/>
      <c r="P328" s="5"/>
      <c r="Q328" s="5"/>
      <c r="R328" s="5"/>
      <c r="S328" s="5"/>
      <c r="T328" s="5"/>
      <c r="U328" s="103">
        <f t="shared" ref="U328:BC328" si="278">SUM(COUNTIF(U$7:U$316,"HĐNT"),COUNTIF(U$7:U$316,"HĐNT+HĐC"))</f>
        <v>4</v>
      </c>
      <c r="V328" s="103">
        <f t="shared" si="278"/>
        <v>3</v>
      </c>
      <c r="W328" s="103">
        <f t="shared" si="278"/>
        <v>4</v>
      </c>
      <c r="X328" s="103">
        <f t="shared" si="278"/>
        <v>5</v>
      </c>
      <c r="Y328" s="26">
        <f t="shared" si="278"/>
        <v>2</v>
      </c>
      <c r="Z328" s="26">
        <f t="shared" si="278"/>
        <v>3</v>
      </c>
      <c r="AA328" s="26">
        <f t="shared" si="278"/>
        <v>4</v>
      </c>
      <c r="AB328" s="26">
        <f t="shared" si="278"/>
        <v>4</v>
      </c>
      <c r="AC328" s="26">
        <f t="shared" si="278"/>
        <v>1</v>
      </c>
      <c r="AD328" s="26">
        <f t="shared" si="278"/>
        <v>2</v>
      </c>
      <c r="AE328" s="26">
        <f t="shared" si="278"/>
        <v>3</v>
      </c>
      <c r="AF328" s="26">
        <f t="shared" si="278"/>
        <v>1</v>
      </c>
      <c r="AG328" s="26">
        <f t="shared" si="278"/>
        <v>4</v>
      </c>
      <c r="AH328" s="26">
        <f t="shared" si="278"/>
        <v>5</v>
      </c>
      <c r="AI328" s="26">
        <f t="shared" si="278"/>
        <v>5</v>
      </c>
      <c r="AJ328" s="26">
        <f t="shared" si="278"/>
        <v>5</v>
      </c>
      <c r="AK328" s="26">
        <f t="shared" si="278"/>
        <v>0</v>
      </c>
      <c r="AL328" s="26">
        <f t="shared" si="278"/>
        <v>0</v>
      </c>
      <c r="AM328" s="26">
        <f t="shared" si="278"/>
        <v>0</v>
      </c>
      <c r="AN328" s="26">
        <f t="shared" si="278"/>
        <v>0</v>
      </c>
      <c r="AO328" s="26">
        <f t="shared" si="278"/>
        <v>0</v>
      </c>
      <c r="AP328" s="26">
        <f t="shared" si="278"/>
        <v>0</v>
      </c>
      <c r="AQ328" s="26">
        <f t="shared" si="278"/>
        <v>0</v>
      </c>
      <c r="AR328" s="26">
        <f t="shared" si="278"/>
        <v>0</v>
      </c>
      <c r="AS328" s="26">
        <f t="shared" si="278"/>
        <v>2</v>
      </c>
      <c r="AT328" s="26">
        <f t="shared" si="278"/>
        <v>2</v>
      </c>
      <c r="AU328" s="26">
        <f t="shared" si="278"/>
        <v>2</v>
      </c>
      <c r="AV328" s="26">
        <f t="shared" si="278"/>
        <v>2</v>
      </c>
      <c r="AW328" s="26">
        <f t="shared" si="278"/>
        <v>2</v>
      </c>
      <c r="AX328" s="26">
        <f t="shared" si="278"/>
        <v>4</v>
      </c>
      <c r="AY328" s="26">
        <f t="shared" si="278"/>
        <v>3</v>
      </c>
      <c r="AZ328" s="26">
        <f t="shared" si="278"/>
        <v>3</v>
      </c>
      <c r="BA328" s="26">
        <f t="shared" si="278"/>
        <v>1</v>
      </c>
      <c r="BB328" s="26">
        <f t="shared" si="278"/>
        <v>3</v>
      </c>
      <c r="BC328" s="26">
        <f t="shared" si="278"/>
        <v>2</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99"/>
      <c r="CL328" s="99"/>
      <c r="CM328" s="99"/>
      <c r="CN328" s="99"/>
      <c r="CO328" s="99"/>
      <c r="CP328" s="99"/>
      <c r="CQ328" s="99"/>
      <c r="CR328" s="99"/>
      <c r="CS328" s="99"/>
      <c r="CT328" s="99"/>
      <c r="CU328" s="99"/>
      <c r="CV328" s="99"/>
      <c r="CW328" s="99"/>
      <c r="CX328" s="99"/>
      <c r="CY328" s="99"/>
      <c r="CZ328" s="99"/>
      <c r="DA328" s="99"/>
      <c r="DB328" s="99"/>
      <c r="DC328" s="99"/>
      <c r="DD328" s="99"/>
    </row>
    <row r="329" spans="1:108" ht="15.75" customHeight="1" x14ac:dyDescent="0.25">
      <c r="A329" s="117"/>
      <c r="B329" s="117"/>
      <c r="C329" s="147"/>
      <c r="D329" s="148"/>
      <c r="E329" s="147"/>
      <c r="F329" s="148"/>
      <c r="G329" s="191" t="s">
        <v>801</v>
      </c>
      <c r="H329" s="175"/>
      <c r="I329" s="103"/>
      <c r="J329" s="103"/>
      <c r="K329" s="103"/>
      <c r="L329" s="5"/>
      <c r="M329" s="5"/>
      <c r="N329" s="5"/>
      <c r="O329" s="5"/>
      <c r="P329" s="5"/>
      <c r="Q329" s="5"/>
      <c r="R329" s="5"/>
      <c r="S329" s="5"/>
      <c r="T329" s="5"/>
      <c r="U329" s="103">
        <f t="shared" ref="U329:BC329" si="279">COUNTIF(U$7:U$316,"VS-AN")</f>
        <v>3</v>
      </c>
      <c r="V329" s="103">
        <f t="shared" si="279"/>
        <v>4</v>
      </c>
      <c r="W329" s="103">
        <f t="shared" si="279"/>
        <v>4</v>
      </c>
      <c r="X329" s="103">
        <f t="shared" si="279"/>
        <v>4</v>
      </c>
      <c r="Y329" s="26">
        <f t="shared" si="279"/>
        <v>2</v>
      </c>
      <c r="Z329" s="26">
        <f t="shared" si="279"/>
        <v>2</v>
      </c>
      <c r="AA329" s="26">
        <f t="shared" si="279"/>
        <v>2</v>
      </c>
      <c r="AB329" s="26">
        <f t="shared" si="279"/>
        <v>3</v>
      </c>
      <c r="AC329" s="26">
        <f t="shared" si="279"/>
        <v>1</v>
      </c>
      <c r="AD329" s="26">
        <f t="shared" si="279"/>
        <v>1</v>
      </c>
      <c r="AE329" s="26">
        <f t="shared" si="279"/>
        <v>1</v>
      </c>
      <c r="AF329" s="26">
        <f t="shared" si="279"/>
        <v>1</v>
      </c>
      <c r="AG329" s="26">
        <f t="shared" si="279"/>
        <v>1</v>
      </c>
      <c r="AH329" s="26">
        <f t="shared" si="279"/>
        <v>1</v>
      </c>
      <c r="AI329" s="26">
        <f t="shared" si="279"/>
        <v>1</v>
      </c>
      <c r="AJ329" s="26">
        <f t="shared" si="279"/>
        <v>1</v>
      </c>
      <c r="AK329" s="26">
        <f t="shared" si="279"/>
        <v>0</v>
      </c>
      <c r="AL329" s="26">
        <f t="shared" si="279"/>
        <v>0</v>
      </c>
      <c r="AM329" s="26">
        <f t="shared" si="279"/>
        <v>0</v>
      </c>
      <c r="AN329" s="26">
        <f t="shared" si="279"/>
        <v>0</v>
      </c>
      <c r="AO329" s="26">
        <f t="shared" si="279"/>
        <v>0</v>
      </c>
      <c r="AP329" s="26">
        <f t="shared" si="279"/>
        <v>0</v>
      </c>
      <c r="AQ329" s="26">
        <f t="shared" si="279"/>
        <v>0</v>
      </c>
      <c r="AR329" s="26">
        <f t="shared" si="279"/>
        <v>0</v>
      </c>
      <c r="AS329" s="26">
        <f t="shared" si="279"/>
        <v>1</v>
      </c>
      <c r="AT329" s="26">
        <f t="shared" si="279"/>
        <v>1</v>
      </c>
      <c r="AU329" s="26">
        <f t="shared" si="279"/>
        <v>1</v>
      </c>
      <c r="AV329" s="26">
        <f t="shared" si="279"/>
        <v>1</v>
      </c>
      <c r="AW329" s="26">
        <f t="shared" si="279"/>
        <v>1</v>
      </c>
      <c r="AX329" s="26">
        <f t="shared" si="279"/>
        <v>1</v>
      </c>
      <c r="AY329" s="26">
        <f t="shared" si="279"/>
        <v>1</v>
      </c>
      <c r="AZ329" s="26">
        <f t="shared" si="279"/>
        <v>1</v>
      </c>
      <c r="BA329" s="26">
        <f t="shared" si="279"/>
        <v>0</v>
      </c>
      <c r="BB329" s="26">
        <f t="shared" si="279"/>
        <v>0</v>
      </c>
      <c r="BC329" s="26">
        <f t="shared" si="279"/>
        <v>0</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99"/>
      <c r="CL329" s="99"/>
      <c r="CM329" s="99"/>
      <c r="CN329" s="99"/>
      <c r="CO329" s="99"/>
      <c r="CP329" s="99"/>
      <c r="CQ329" s="99"/>
      <c r="CR329" s="99"/>
      <c r="CS329" s="99"/>
      <c r="CT329" s="99"/>
      <c r="CU329" s="99"/>
      <c r="CV329" s="99"/>
      <c r="CW329" s="99"/>
      <c r="CX329" s="99"/>
      <c r="CY329" s="99"/>
      <c r="CZ329" s="99"/>
      <c r="DA329" s="99"/>
      <c r="DB329" s="99"/>
      <c r="DC329" s="99"/>
      <c r="DD329" s="99"/>
    </row>
    <row r="330" spans="1:108" ht="15.75" customHeight="1" x14ac:dyDescent="0.25">
      <c r="A330" s="117"/>
      <c r="B330" s="117"/>
      <c r="C330" s="147"/>
      <c r="D330" s="148"/>
      <c r="E330" s="147"/>
      <c r="F330" s="148"/>
      <c r="G330" s="191" t="s">
        <v>802</v>
      </c>
      <c r="H330" s="175"/>
      <c r="I330" s="103"/>
      <c r="J330" s="103"/>
      <c r="K330" s="103"/>
      <c r="L330" s="5"/>
      <c r="M330" s="5"/>
      <c r="N330" s="5"/>
      <c r="O330" s="5"/>
      <c r="P330" s="5"/>
      <c r="Q330" s="5"/>
      <c r="R330" s="5"/>
      <c r="S330" s="5"/>
      <c r="T330" s="5"/>
      <c r="U330" s="103">
        <f t="shared" ref="U330:BC330" si="280">SUM(COUNTIF(U$7:U$316,"HĐC"),COUNTIF(U$7:U$316,"HĐH+HĐC"))</f>
        <v>6</v>
      </c>
      <c r="V330" s="103">
        <f t="shared" si="280"/>
        <v>4</v>
      </c>
      <c r="W330" s="103">
        <f t="shared" si="280"/>
        <v>4</v>
      </c>
      <c r="X330" s="103">
        <f t="shared" si="280"/>
        <v>5</v>
      </c>
      <c r="Y330" s="26">
        <f t="shared" si="280"/>
        <v>6</v>
      </c>
      <c r="Z330" s="26">
        <f t="shared" si="280"/>
        <v>5</v>
      </c>
      <c r="AA330" s="26">
        <f t="shared" si="280"/>
        <v>4</v>
      </c>
      <c r="AB330" s="26">
        <f t="shared" si="280"/>
        <v>6</v>
      </c>
      <c r="AC330" s="26">
        <f t="shared" si="280"/>
        <v>1</v>
      </c>
      <c r="AD330" s="26">
        <f t="shared" si="280"/>
        <v>1</v>
      </c>
      <c r="AE330" s="26">
        <f t="shared" si="280"/>
        <v>2</v>
      </c>
      <c r="AF330" s="26">
        <f t="shared" si="280"/>
        <v>1</v>
      </c>
      <c r="AG330" s="26">
        <f t="shared" si="280"/>
        <v>6</v>
      </c>
      <c r="AH330" s="26">
        <f t="shared" si="280"/>
        <v>3</v>
      </c>
      <c r="AI330" s="26">
        <f t="shared" si="280"/>
        <v>4</v>
      </c>
      <c r="AJ330" s="26">
        <f t="shared" si="280"/>
        <v>5</v>
      </c>
      <c r="AK330" s="26">
        <f t="shared" si="280"/>
        <v>0</v>
      </c>
      <c r="AL330" s="26">
        <f t="shared" si="280"/>
        <v>0</v>
      </c>
      <c r="AM330" s="26">
        <f t="shared" si="280"/>
        <v>0</v>
      </c>
      <c r="AN330" s="26">
        <f t="shared" si="280"/>
        <v>0</v>
      </c>
      <c r="AO330" s="26">
        <f t="shared" si="280"/>
        <v>1</v>
      </c>
      <c r="AP330" s="26">
        <f t="shared" si="280"/>
        <v>0</v>
      </c>
      <c r="AQ330" s="26">
        <f t="shared" si="280"/>
        <v>0</v>
      </c>
      <c r="AR330" s="26">
        <f t="shared" si="280"/>
        <v>0</v>
      </c>
      <c r="AS330" s="26">
        <f t="shared" si="280"/>
        <v>5</v>
      </c>
      <c r="AT330" s="26">
        <f t="shared" si="280"/>
        <v>4</v>
      </c>
      <c r="AU330" s="26">
        <f t="shared" si="280"/>
        <v>4</v>
      </c>
      <c r="AV330" s="26">
        <f t="shared" si="280"/>
        <v>4</v>
      </c>
      <c r="AW330" s="26">
        <f t="shared" si="280"/>
        <v>5</v>
      </c>
      <c r="AX330" s="26">
        <f t="shared" si="280"/>
        <v>6</v>
      </c>
      <c r="AY330" s="26">
        <f t="shared" si="280"/>
        <v>3</v>
      </c>
      <c r="AZ330" s="26">
        <f t="shared" si="280"/>
        <v>4</v>
      </c>
      <c r="BA330" s="26">
        <f t="shared" si="280"/>
        <v>5</v>
      </c>
      <c r="BB330" s="26">
        <f t="shared" si="280"/>
        <v>5</v>
      </c>
      <c r="BC330" s="26">
        <f t="shared" si="280"/>
        <v>5</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99"/>
      <c r="CL330" s="99"/>
      <c r="CM330" s="99"/>
      <c r="CN330" s="99"/>
      <c r="CO330" s="99"/>
      <c r="CP330" s="99"/>
      <c r="CQ330" s="99"/>
      <c r="CR330" s="99"/>
      <c r="CS330" s="99"/>
      <c r="CT330" s="99"/>
      <c r="CU330" s="99"/>
      <c r="CV330" s="99"/>
      <c r="CW330" s="99"/>
      <c r="CX330" s="99"/>
      <c r="CY330" s="99"/>
      <c r="CZ330" s="99"/>
      <c r="DA330" s="99"/>
      <c r="DB330" s="99"/>
      <c r="DC330" s="99"/>
      <c r="DD330" s="99"/>
    </row>
    <row r="331" spans="1:108" ht="15.75" customHeight="1" x14ac:dyDescent="0.25">
      <c r="A331" s="117"/>
      <c r="B331" s="117"/>
      <c r="C331" s="147"/>
      <c r="D331" s="148"/>
      <c r="E331" s="147"/>
      <c r="F331" s="148"/>
      <c r="G331" s="191" t="s">
        <v>803</v>
      </c>
      <c r="H331" s="175"/>
      <c r="I331" s="103"/>
      <c r="J331" s="103"/>
      <c r="K331" s="103"/>
      <c r="L331" s="5"/>
      <c r="M331" s="5"/>
      <c r="N331" s="5"/>
      <c r="O331" s="5"/>
      <c r="P331" s="5"/>
      <c r="Q331" s="5"/>
      <c r="R331" s="5"/>
      <c r="S331" s="5"/>
      <c r="T331" s="5"/>
      <c r="U331" s="103">
        <f t="shared" ref="U331:BC331" si="281">COUNTIF(U$7:U$316,"TQDN")</f>
        <v>0</v>
      </c>
      <c r="V331" s="103">
        <f t="shared" si="281"/>
        <v>0</v>
      </c>
      <c r="W331" s="103">
        <f t="shared" si="281"/>
        <v>0</v>
      </c>
      <c r="X331" s="103">
        <f t="shared" si="281"/>
        <v>0</v>
      </c>
      <c r="Y331" s="26">
        <f t="shared" si="281"/>
        <v>1</v>
      </c>
      <c r="Z331" s="26">
        <f t="shared" si="281"/>
        <v>0</v>
      </c>
      <c r="AA331" s="26">
        <f t="shared" si="281"/>
        <v>0</v>
      </c>
      <c r="AB331" s="26">
        <f t="shared" si="281"/>
        <v>0</v>
      </c>
      <c r="AC331" s="26">
        <f t="shared" si="281"/>
        <v>0</v>
      </c>
      <c r="AD331" s="26">
        <f t="shared" si="281"/>
        <v>0</v>
      </c>
      <c r="AE331" s="26">
        <f t="shared" si="281"/>
        <v>0</v>
      </c>
      <c r="AF331" s="26">
        <f t="shared" si="281"/>
        <v>0</v>
      </c>
      <c r="AG331" s="26">
        <f t="shared" si="281"/>
        <v>0</v>
      </c>
      <c r="AH331" s="26">
        <f t="shared" si="281"/>
        <v>0</v>
      </c>
      <c r="AI331" s="26">
        <f t="shared" si="281"/>
        <v>0</v>
      </c>
      <c r="AJ331" s="26">
        <f t="shared" si="281"/>
        <v>0</v>
      </c>
      <c r="AK331" s="26">
        <f t="shared" si="281"/>
        <v>0</v>
      </c>
      <c r="AL331" s="26">
        <f t="shared" si="281"/>
        <v>0</v>
      </c>
      <c r="AM331" s="26">
        <f t="shared" si="281"/>
        <v>0</v>
      </c>
      <c r="AN331" s="26">
        <f t="shared" si="281"/>
        <v>0</v>
      </c>
      <c r="AO331" s="26">
        <f t="shared" si="281"/>
        <v>0</v>
      </c>
      <c r="AP331" s="26">
        <f t="shared" si="281"/>
        <v>0</v>
      </c>
      <c r="AQ331" s="26">
        <f t="shared" si="281"/>
        <v>0</v>
      </c>
      <c r="AR331" s="26">
        <f t="shared" si="281"/>
        <v>0</v>
      </c>
      <c r="AS331" s="26">
        <f t="shared" si="281"/>
        <v>0</v>
      </c>
      <c r="AT331" s="26">
        <f t="shared" si="281"/>
        <v>0</v>
      </c>
      <c r="AU331" s="26">
        <f t="shared" si="281"/>
        <v>0</v>
      </c>
      <c r="AV331" s="26">
        <f t="shared" si="281"/>
        <v>0</v>
      </c>
      <c r="AW331" s="26">
        <f t="shared" si="281"/>
        <v>0</v>
      </c>
      <c r="AX331" s="26">
        <f t="shared" si="281"/>
        <v>0</v>
      </c>
      <c r="AY331" s="26">
        <f t="shared" si="281"/>
        <v>0</v>
      </c>
      <c r="AZ331" s="26">
        <f t="shared" si="281"/>
        <v>0</v>
      </c>
      <c r="BA331" s="26">
        <f t="shared" si="281"/>
        <v>0</v>
      </c>
      <c r="BB331" s="26">
        <f t="shared" si="281"/>
        <v>0</v>
      </c>
      <c r="BC331" s="26">
        <f t="shared" si="281"/>
        <v>0</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99"/>
      <c r="CL331" s="99"/>
      <c r="CM331" s="99"/>
      <c r="CN331" s="99"/>
      <c r="CO331" s="99"/>
      <c r="CP331" s="99"/>
      <c r="CQ331" s="99"/>
      <c r="CR331" s="99"/>
      <c r="CS331" s="99"/>
      <c r="CT331" s="99"/>
      <c r="CU331" s="99"/>
      <c r="CV331" s="99"/>
      <c r="CW331" s="99"/>
      <c r="CX331" s="99"/>
      <c r="CY331" s="99"/>
      <c r="CZ331" s="99"/>
      <c r="DA331" s="99"/>
      <c r="DB331" s="99"/>
      <c r="DC331" s="99"/>
      <c r="DD331" s="99"/>
    </row>
    <row r="332" spans="1:108" ht="15.75" customHeight="1" x14ac:dyDescent="0.25">
      <c r="A332" s="117"/>
      <c r="B332" s="117"/>
      <c r="C332" s="147"/>
      <c r="D332" s="148"/>
      <c r="E332" s="147"/>
      <c r="F332" s="148"/>
      <c r="G332" s="191" t="s">
        <v>804</v>
      </c>
      <c r="H332" s="175"/>
      <c r="I332" s="103"/>
      <c r="J332" s="103"/>
      <c r="K332" s="103"/>
      <c r="L332" s="5"/>
      <c r="M332" s="5"/>
      <c r="N332" s="5"/>
      <c r="O332" s="5"/>
      <c r="P332" s="5"/>
      <c r="Q332" s="5"/>
      <c r="R332" s="5"/>
      <c r="S332" s="5"/>
      <c r="T332" s="5"/>
      <c r="U332" s="103">
        <f t="shared" ref="U332:BC332" si="282">COUNTIF(U$7:U$316,"LH")</f>
        <v>1</v>
      </c>
      <c r="V332" s="103">
        <f t="shared" si="282"/>
        <v>0</v>
      </c>
      <c r="W332" s="103">
        <f t="shared" si="282"/>
        <v>0</v>
      </c>
      <c r="X332" s="103">
        <f t="shared" si="282"/>
        <v>0</v>
      </c>
      <c r="Y332" s="26">
        <f t="shared" si="282"/>
        <v>0</v>
      </c>
      <c r="Z332" s="26">
        <f t="shared" si="282"/>
        <v>0</v>
      </c>
      <c r="AA332" s="26">
        <f t="shared" si="282"/>
        <v>0</v>
      </c>
      <c r="AB332" s="26">
        <f t="shared" si="282"/>
        <v>0</v>
      </c>
      <c r="AC332" s="26">
        <f t="shared" si="282"/>
        <v>0</v>
      </c>
      <c r="AD332" s="26">
        <f t="shared" si="282"/>
        <v>0</v>
      </c>
      <c r="AE332" s="26">
        <f t="shared" si="282"/>
        <v>0</v>
      </c>
      <c r="AF332" s="26">
        <f t="shared" si="282"/>
        <v>0</v>
      </c>
      <c r="AG332" s="26">
        <f t="shared" si="282"/>
        <v>0</v>
      </c>
      <c r="AH332" s="26">
        <f t="shared" si="282"/>
        <v>0</v>
      </c>
      <c r="AI332" s="26">
        <f t="shared" si="282"/>
        <v>0</v>
      </c>
      <c r="AJ332" s="26">
        <f t="shared" si="282"/>
        <v>0</v>
      </c>
      <c r="AK332" s="26">
        <f t="shared" si="282"/>
        <v>0</v>
      </c>
      <c r="AL332" s="26">
        <f t="shared" si="282"/>
        <v>0</v>
      </c>
      <c r="AM332" s="26">
        <f t="shared" si="282"/>
        <v>0</v>
      </c>
      <c r="AN332" s="26">
        <f t="shared" si="282"/>
        <v>0</v>
      </c>
      <c r="AO332" s="26">
        <f t="shared" si="282"/>
        <v>0</v>
      </c>
      <c r="AP332" s="26">
        <f t="shared" si="282"/>
        <v>0</v>
      </c>
      <c r="AQ332" s="26">
        <f t="shared" si="282"/>
        <v>0</v>
      </c>
      <c r="AR332" s="26">
        <f t="shared" si="282"/>
        <v>0</v>
      </c>
      <c r="AS332" s="26">
        <f t="shared" si="282"/>
        <v>0</v>
      </c>
      <c r="AT332" s="26">
        <f t="shared" si="282"/>
        <v>0</v>
      </c>
      <c r="AU332" s="26">
        <f t="shared" si="282"/>
        <v>0</v>
      </c>
      <c r="AV332" s="26">
        <f t="shared" si="282"/>
        <v>0</v>
      </c>
      <c r="AW332" s="26">
        <f t="shared" si="282"/>
        <v>0</v>
      </c>
      <c r="AX332" s="26">
        <f t="shared" si="282"/>
        <v>0</v>
      </c>
      <c r="AY332" s="26">
        <f t="shared" si="282"/>
        <v>0</v>
      </c>
      <c r="AZ332" s="26">
        <f t="shared" si="282"/>
        <v>0</v>
      </c>
      <c r="BA332" s="26">
        <f t="shared" si="282"/>
        <v>0</v>
      </c>
      <c r="BB332" s="26">
        <f t="shared" si="282"/>
        <v>0</v>
      </c>
      <c r="BC332" s="26">
        <f t="shared" si="282"/>
        <v>0</v>
      </c>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99"/>
      <c r="CL332" s="99"/>
      <c r="CM332" s="99"/>
      <c r="CN332" s="99"/>
      <c r="CO332" s="99"/>
      <c r="CP332" s="99"/>
      <c r="CQ332" s="99"/>
      <c r="CR332" s="99"/>
      <c r="CS332" s="99"/>
      <c r="CT332" s="99"/>
      <c r="CU332" s="99"/>
      <c r="CV332" s="99"/>
      <c r="CW332" s="99"/>
      <c r="CX332" s="99"/>
      <c r="CY332" s="99"/>
      <c r="CZ332" s="99"/>
      <c r="DA332" s="99"/>
      <c r="DB332" s="99"/>
      <c r="DC332" s="99"/>
      <c r="DD332" s="99"/>
    </row>
    <row r="333" spans="1:108" ht="15.75" customHeight="1" x14ac:dyDescent="0.25">
      <c r="A333" s="117"/>
      <c r="B333" s="117"/>
      <c r="C333" s="147"/>
      <c r="D333" s="148"/>
      <c r="E333" s="147"/>
      <c r="F333" s="148"/>
      <c r="G333" s="192" t="s">
        <v>805</v>
      </c>
      <c r="H333" s="175"/>
      <c r="I333" s="103"/>
      <c r="J333" s="103"/>
      <c r="K333" s="103"/>
      <c r="L333" s="5"/>
      <c r="M333" s="5"/>
      <c r="N333" s="5"/>
      <c r="O333" s="5"/>
      <c r="P333" s="5"/>
      <c r="Q333" s="5"/>
      <c r="R333" s="5"/>
      <c r="S333" s="5"/>
      <c r="T333" s="5"/>
      <c r="U333" s="144">
        <f t="shared" ref="U333:AJ333" si="283">SUM(COUNTIF(U$7:U$316,"HĐH"),COUNTIF(U$7:U$316,"HĐH+HĐG"),COUNTIF(U$7:U$316,"HĐH+HĐNT"),COUNTIF(U$7:U$316,"HĐH+HĐC"))</f>
        <v>5</v>
      </c>
      <c r="V333" s="144">
        <f t="shared" si="283"/>
        <v>5</v>
      </c>
      <c r="W333" s="144">
        <f t="shared" si="283"/>
        <v>5</v>
      </c>
      <c r="X333" s="144">
        <f t="shared" si="283"/>
        <v>5</v>
      </c>
      <c r="Y333" s="6">
        <f t="shared" si="283"/>
        <v>7</v>
      </c>
      <c r="Z333" s="6">
        <f t="shared" si="283"/>
        <v>8</v>
      </c>
      <c r="AA333" s="6">
        <f t="shared" si="283"/>
        <v>6</v>
      </c>
      <c r="AB333" s="6">
        <f t="shared" si="283"/>
        <v>7</v>
      </c>
      <c r="AC333" s="6">
        <f t="shared" si="283"/>
        <v>5</v>
      </c>
      <c r="AD333" s="6">
        <f t="shared" si="283"/>
        <v>5</v>
      </c>
      <c r="AE333" s="6">
        <f t="shared" si="283"/>
        <v>5</v>
      </c>
      <c r="AF333" s="6">
        <f t="shared" si="283"/>
        <v>5</v>
      </c>
      <c r="AG333" s="6">
        <f t="shared" si="283"/>
        <v>5</v>
      </c>
      <c r="AH333" s="6">
        <f t="shared" si="283"/>
        <v>4</v>
      </c>
      <c r="AI333" s="6">
        <f t="shared" si="283"/>
        <v>4</v>
      </c>
      <c r="AJ333" s="6">
        <f t="shared" si="283"/>
        <v>5</v>
      </c>
      <c r="AK333" s="6">
        <f t="shared" ref="AK333:AR333" si="284">COUNTIF(AK$7:AK$316,"HĐH")</f>
        <v>5</v>
      </c>
      <c r="AL333" s="6">
        <f t="shared" si="284"/>
        <v>5</v>
      </c>
      <c r="AM333" s="6">
        <f t="shared" si="284"/>
        <v>5</v>
      </c>
      <c r="AN333" s="6">
        <f t="shared" si="284"/>
        <v>4</v>
      </c>
      <c r="AO333" s="6">
        <f t="shared" si="284"/>
        <v>0</v>
      </c>
      <c r="AP333" s="6">
        <f t="shared" si="284"/>
        <v>0</v>
      </c>
      <c r="AQ333" s="6">
        <f t="shared" si="284"/>
        <v>0</v>
      </c>
      <c r="AR333" s="6">
        <f t="shared" si="284"/>
        <v>0</v>
      </c>
      <c r="AS333" s="6">
        <f t="shared" ref="AS333:BC333" si="285">SUM(COUNTIF(AS$7:AS$316,"HĐH"),COUNTIF(AS$7:AS$316,"HĐH+HĐG"),COUNTIF(AS$7:AS$316,"HĐH+HĐNT"),COUNTIF(AS$7:AS$316,"HĐH+HĐC"))</f>
        <v>4</v>
      </c>
      <c r="AT333" s="6">
        <f t="shared" si="285"/>
        <v>4</v>
      </c>
      <c r="AU333" s="6">
        <f t="shared" si="285"/>
        <v>4</v>
      </c>
      <c r="AV333" s="6">
        <f t="shared" si="285"/>
        <v>4</v>
      </c>
      <c r="AW333" s="6">
        <f t="shared" si="285"/>
        <v>5</v>
      </c>
      <c r="AX333" s="6">
        <f t="shared" si="285"/>
        <v>5</v>
      </c>
      <c r="AY333" s="6">
        <f t="shared" si="285"/>
        <v>5</v>
      </c>
      <c r="AZ333" s="6">
        <f t="shared" si="285"/>
        <v>5</v>
      </c>
      <c r="BA333" s="6">
        <f t="shared" si="285"/>
        <v>5</v>
      </c>
      <c r="BB333" s="6">
        <f t="shared" si="285"/>
        <v>3</v>
      </c>
      <c r="BC333" s="6">
        <f t="shared" si="285"/>
        <v>5</v>
      </c>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99"/>
      <c r="CL333" s="99"/>
      <c r="CM333" s="99"/>
      <c r="CN333" s="99"/>
      <c r="CO333" s="99"/>
      <c r="CP333" s="99"/>
      <c r="CQ333" s="99"/>
      <c r="CR333" s="99"/>
      <c r="CS333" s="99"/>
      <c r="CT333" s="99"/>
      <c r="CU333" s="99"/>
      <c r="CV333" s="99"/>
      <c r="CW333" s="99"/>
      <c r="CX333" s="99"/>
      <c r="CY333" s="99"/>
      <c r="CZ333" s="99"/>
      <c r="DA333" s="99"/>
      <c r="DB333" s="99"/>
      <c r="DC333" s="99"/>
      <c r="DD333" s="99"/>
    </row>
    <row r="334" spans="1:108" ht="15.75" customHeight="1" x14ac:dyDescent="0.25">
      <c r="A334" s="117"/>
      <c r="B334" s="117"/>
      <c r="C334" s="147"/>
      <c r="D334" s="148"/>
      <c r="E334" s="147"/>
      <c r="F334" s="148"/>
      <c r="G334" s="193" t="s">
        <v>871</v>
      </c>
      <c r="H334" s="175"/>
      <c r="I334" s="103"/>
      <c r="J334" s="103"/>
      <c r="K334" s="103"/>
      <c r="L334" s="5"/>
      <c r="M334" s="5"/>
      <c r="N334" s="5"/>
      <c r="O334" s="5"/>
      <c r="P334" s="5"/>
      <c r="Q334" s="5"/>
      <c r="R334" s="5"/>
      <c r="S334" s="5"/>
      <c r="T334" s="5"/>
      <c r="U334" s="149">
        <f t="shared" ref="U334:AF334" si="286">COUNTIF(U$7:U$96,"HĐH")+COUNTIF(U$7:U$96,"HĐH+HĐNT")+COUNTIF(U$7:U$96,"HĐH+HĐG")+COUNTIF(U$7:U$96,"HĐH+HĐC")</f>
        <v>0</v>
      </c>
      <c r="V334" s="149">
        <f t="shared" si="286"/>
        <v>1</v>
      </c>
      <c r="W334" s="149">
        <f t="shared" si="286"/>
        <v>1</v>
      </c>
      <c r="X334" s="149">
        <f t="shared" si="286"/>
        <v>0</v>
      </c>
      <c r="Y334" s="82">
        <f t="shared" si="286"/>
        <v>1</v>
      </c>
      <c r="Z334" s="82">
        <f t="shared" si="286"/>
        <v>2</v>
      </c>
      <c r="AA334" s="82">
        <f t="shared" si="286"/>
        <v>1</v>
      </c>
      <c r="AB334" s="82">
        <f t="shared" si="286"/>
        <v>1</v>
      </c>
      <c r="AC334" s="82">
        <f t="shared" si="286"/>
        <v>1</v>
      </c>
      <c r="AD334" s="82">
        <f t="shared" si="286"/>
        <v>1</v>
      </c>
      <c r="AE334" s="82">
        <f t="shared" si="286"/>
        <v>1</v>
      </c>
      <c r="AF334" s="82">
        <f t="shared" si="286"/>
        <v>1</v>
      </c>
      <c r="AG334" s="82">
        <f>COUNTIF(AG$7:AG$96,"HĐH")+COUNTIF(AG$7:AG$96,"HĐH+hđnt")+COUNTIF(AG$7:AG$96,"HĐH+hđg")+COUNTIF(AG$7:AG$96,"HĐH+hđc")</f>
        <v>1</v>
      </c>
      <c r="AH334" s="82" t="b">
        <f>U334=COUNTIF(AH$7:AH$96,"HĐH")+COUNTIF(AH$7:AH$96,"HĐH+hđnt")+COUNTIF(AH$7:AH$96,"HĐH+hđg")+COUNTIF(AH$7:AH$96,"HĐH+hđc")</f>
        <v>0</v>
      </c>
      <c r="AI334" s="82">
        <f>COUNTIF(AI$7:AI$96,"HĐH")+COUNTIF(AI$7:AI$96,"HĐH+hđnt")+COUNTIF(AI$7:AI$96,"HĐH+hđg")+COUNTIF(AI$7:AI$96,"HĐH+hđc")</f>
        <v>1</v>
      </c>
      <c r="AJ334" s="82">
        <f>COUNTIF(AJ$7:AJ$96,"HĐH")+COUNTIF(AJ$7:AJ$96,"HĐH+hđnt")+COUNTIF(AJ$7:AJ$96,"HĐH+hđg")+COUNTIF(AJ$7:AJ$96,"HĐH+hđc")</f>
        <v>1</v>
      </c>
      <c r="AK334" s="82">
        <f t="shared" ref="AK334:AR334" si="287">COUNTIF(AK$7:AK$96,"HĐH")</f>
        <v>1</v>
      </c>
      <c r="AL334" s="82">
        <f t="shared" si="287"/>
        <v>0</v>
      </c>
      <c r="AM334" s="82">
        <f t="shared" si="287"/>
        <v>1</v>
      </c>
      <c r="AN334" s="82">
        <f t="shared" si="287"/>
        <v>1</v>
      </c>
      <c r="AO334" s="82">
        <f t="shared" si="287"/>
        <v>0</v>
      </c>
      <c r="AP334" s="82">
        <f t="shared" si="287"/>
        <v>0</v>
      </c>
      <c r="AQ334" s="82">
        <f t="shared" si="287"/>
        <v>0</v>
      </c>
      <c r="AR334" s="82">
        <f t="shared" si="287"/>
        <v>0</v>
      </c>
      <c r="AS334" s="82">
        <f t="shared" ref="AS334:BC334" si="288">COUNTIF(AS$7:AS$96,"HĐH")+COUNTIF(AS$7:AS$96,"HĐH+hđnt")+COUNTIF(AS$7:AS$96,"HĐH+hđg")+COUNTIF(AS$7:AS$96,"HĐH+hđc")</f>
        <v>0</v>
      </c>
      <c r="AT334" s="82">
        <f t="shared" si="288"/>
        <v>0</v>
      </c>
      <c r="AU334" s="82">
        <f t="shared" si="288"/>
        <v>1</v>
      </c>
      <c r="AV334" s="82">
        <f t="shared" si="288"/>
        <v>1</v>
      </c>
      <c r="AW334" s="82">
        <f t="shared" si="288"/>
        <v>0</v>
      </c>
      <c r="AX334" s="82">
        <f t="shared" si="288"/>
        <v>1</v>
      </c>
      <c r="AY334" s="82">
        <f t="shared" si="288"/>
        <v>1</v>
      </c>
      <c r="AZ334" s="82">
        <f t="shared" si="288"/>
        <v>1</v>
      </c>
      <c r="BA334" s="82">
        <f t="shared" si="288"/>
        <v>1</v>
      </c>
      <c r="BB334" s="82">
        <f t="shared" si="288"/>
        <v>0</v>
      </c>
      <c r="BC334" s="82">
        <f t="shared" si="288"/>
        <v>1</v>
      </c>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99"/>
      <c r="CL334" s="99"/>
      <c r="CM334" s="99"/>
      <c r="CN334" s="99"/>
      <c r="CO334" s="99"/>
      <c r="CP334" s="99"/>
      <c r="CQ334" s="99"/>
      <c r="CR334" s="99"/>
      <c r="CS334" s="99"/>
      <c r="CT334" s="99"/>
      <c r="CU334" s="99"/>
      <c r="CV334" s="99"/>
      <c r="CW334" s="99"/>
      <c r="CX334" s="99"/>
      <c r="CY334" s="99"/>
      <c r="CZ334" s="99"/>
      <c r="DA334" s="99"/>
      <c r="DB334" s="99"/>
      <c r="DC334" s="99"/>
      <c r="DD334" s="99"/>
    </row>
    <row r="335" spans="1:108" ht="15.75" customHeight="1" x14ac:dyDescent="0.25">
      <c r="A335" s="117"/>
      <c r="B335" s="117"/>
      <c r="C335" s="147"/>
      <c r="D335" s="148"/>
      <c r="E335" s="147"/>
      <c r="F335" s="148"/>
      <c r="G335" s="193" t="s">
        <v>806</v>
      </c>
      <c r="H335" s="175"/>
      <c r="I335" s="103"/>
      <c r="J335" s="103"/>
      <c r="K335" s="103"/>
      <c r="L335" s="5"/>
      <c r="M335" s="5"/>
      <c r="N335" s="5"/>
      <c r="O335" s="5"/>
      <c r="P335" s="5"/>
      <c r="Q335" s="5"/>
      <c r="R335" s="5"/>
      <c r="S335" s="5"/>
      <c r="T335" s="5"/>
      <c r="U335" s="150">
        <f t="shared" ref="U335:AF335" si="289">COUNTIF(U97:U162,"HĐH")+COUNTIF(U97:U162,"HĐH+HĐNT")+COUNTIF(U97:U162,"HĐH+HĐG")+COUNTIF(U97:U162,"HĐH+HĐC")</f>
        <v>1</v>
      </c>
      <c r="V335" s="150">
        <f t="shared" si="289"/>
        <v>2</v>
      </c>
      <c r="W335" s="150">
        <f t="shared" si="289"/>
        <v>2</v>
      </c>
      <c r="X335" s="150">
        <f t="shared" si="289"/>
        <v>1</v>
      </c>
      <c r="Y335" s="83">
        <f t="shared" si="289"/>
        <v>1</v>
      </c>
      <c r="Z335" s="83">
        <f t="shared" si="289"/>
        <v>2</v>
      </c>
      <c r="AA335" s="83">
        <f t="shared" si="289"/>
        <v>0</v>
      </c>
      <c r="AB335" s="83">
        <f t="shared" si="289"/>
        <v>0</v>
      </c>
      <c r="AC335" s="83">
        <f t="shared" si="289"/>
        <v>2</v>
      </c>
      <c r="AD335" s="83">
        <f t="shared" si="289"/>
        <v>1</v>
      </c>
      <c r="AE335" s="83">
        <f t="shared" si="289"/>
        <v>1</v>
      </c>
      <c r="AF335" s="83">
        <f t="shared" si="289"/>
        <v>0</v>
      </c>
      <c r="AG335" s="82" t="b">
        <f>U335=COUNTIF(AG$97:AG$162,"HĐH")+COUNTIF(AG$97:AG$162,"HĐH+hđnt")+COUNTIF(AG$97:AG$162,"HĐH+hđg")+COUNTIF(AG$97:AG$162,"HĐH+hđc")</f>
        <v>1</v>
      </c>
      <c r="AH335" s="82">
        <f>COUNTIF(AH$97:AH$162,"HĐH")+COUNTIF(AH$97:AH$162,"HĐH+hđnt")+COUNTIF(AH$97:AH$162,"HĐH+hđg")+COUNTIF(AH$97:AH$162,"HĐH+hđc")</f>
        <v>1</v>
      </c>
      <c r="AI335" s="82">
        <f>COUNTIF(AI$97:AI$162,"HĐH")+COUNTIF(AI$97:AI$162,"HĐH+hđnt")+COUNTIF(AI$97:AI$162,"HĐH+hđg")+COUNTIF(AI$97:AI$162,"HĐH+hđc")</f>
        <v>0</v>
      </c>
      <c r="AJ335" s="82">
        <f>COUNTIF(AJ$97:AJ$162,"HĐH")+COUNTIF(AJ$97:AJ$162,"HĐH+hđnt")+COUNTIF(AJ$97:AJ$162,"HĐH+hđg")+COUNTIF(AJ$97:AJ$162,"HĐH+hđc")</f>
        <v>1</v>
      </c>
      <c r="AK335" s="82">
        <f t="shared" ref="AK335:AR335" si="290">COUNTIF(AK$97:AK$162,"HĐH")</f>
        <v>1</v>
      </c>
      <c r="AL335" s="82">
        <f t="shared" si="290"/>
        <v>1</v>
      </c>
      <c r="AM335" s="82">
        <f t="shared" si="290"/>
        <v>2</v>
      </c>
      <c r="AN335" s="82">
        <f t="shared" si="290"/>
        <v>0</v>
      </c>
      <c r="AO335" s="82">
        <f t="shared" si="290"/>
        <v>0</v>
      </c>
      <c r="AP335" s="82">
        <f t="shared" si="290"/>
        <v>0</v>
      </c>
      <c r="AQ335" s="82">
        <f t="shared" si="290"/>
        <v>0</v>
      </c>
      <c r="AR335" s="82">
        <f t="shared" si="290"/>
        <v>0</v>
      </c>
      <c r="AS335" s="82">
        <f t="shared" ref="AS335:BC335" si="291">COUNTIF(AS$97:AS$162,"HĐH")+COUNTIF(AS$97:AS$162,"HĐH+hđnt")+COUNTIF(AS$97:AS$162,"HĐH+hđg")+COUNTIF(AS$97:AS$162,"HĐH+hđc")</f>
        <v>1</v>
      </c>
      <c r="AT335" s="82">
        <f t="shared" si="291"/>
        <v>1</v>
      </c>
      <c r="AU335" s="82">
        <f t="shared" si="291"/>
        <v>1</v>
      </c>
      <c r="AV335" s="82">
        <f t="shared" si="291"/>
        <v>0</v>
      </c>
      <c r="AW335" s="82">
        <f t="shared" si="291"/>
        <v>1</v>
      </c>
      <c r="AX335" s="82">
        <f t="shared" si="291"/>
        <v>1</v>
      </c>
      <c r="AY335" s="82">
        <f t="shared" si="291"/>
        <v>1</v>
      </c>
      <c r="AZ335" s="82">
        <f t="shared" si="291"/>
        <v>1</v>
      </c>
      <c r="BA335" s="82">
        <f t="shared" si="291"/>
        <v>2</v>
      </c>
      <c r="BB335" s="82">
        <f t="shared" si="291"/>
        <v>1</v>
      </c>
      <c r="BC335" s="82">
        <f t="shared" si="291"/>
        <v>1</v>
      </c>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99"/>
      <c r="CL335" s="99"/>
      <c r="CM335" s="99"/>
      <c r="CN335" s="99"/>
      <c r="CO335" s="99"/>
      <c r="CP335" s="99"/>
      <c r="CQ335" s="99"/>
      <c r="CR335" s="99"/>
      <c r="CS335" s="99"/>
      <c r="CT335" s="99"/>
      <c r="CU335" s="99"/>
      <c r="CV335" s="99"/>
      <c r="CW335" s="99"/>
      <c r="CX335" s="99"/>
      <c r="CY335" s="99"/>
      <c r="CZ335" s="99"/>
      <c r="DA335" s="99"/>
      <c r="DB335" s="99"/>
      <c r="DC335" s="99"/>
      <c r="DD335" s="99"/>
    </row>
    <row r="336" spans="1:108" ht="15.75" customHeight="1" x14ac:dyDescent="0.25">
      <c r="A336" s="117"/>
      <c r="B336" s="117"/>
      <c r="C336" s="147"/>
      <c r="D336" s="148"/>
      <c r="E336" s="147"/>
      <c r="F336" s="148"/>
      <c r="G336" s="193" t="s">
        <v>807</v>
      </c>
      <c r="H336" s="175"/>
      <c r="I336" s="103"/>
      <c r="J336" s="103"/>
      <c r="K336" s="103"/>
      <c r="L336" s="5"/>
      <c r="M336" s="5"/>
      <c r="N336" s="5"/>
      <c r="O336" s="5"/>
      <c r="P336" s="5"/>
      <c r="Q336" s="5"/>
      <c r="R336" s="5"/>
      <c r="S336" s="5"/>
      <c r="T336" s="5"/>
      <c r="U336" s="150">
        <f t="shared" ref="U336:AF336" si="292">COUNTIF(U$164:U$211,"HĐH")+COUNTIF(U$164:U$211,"HĐH+HĐNT")+COUNTIF(U$164:U$211,"HĐH+HĐG")+COUNTIF(U$164:U$211,"HĐH+HĐC")</f>
        <v>1</v>
      </c>
      <c r="V336" s="150">
        <f t="shared" si="292"/>
        <v>1</v>
      </c>
      <c r="W336" s="150">
        <f t="shared" si="292"/>
        <v>1</v>
      </c>
      <c r="X336" s="150">
        <f t="shared" si="292"/>
        <v>1</v>
      </c>
      <c r="Y336" s="83">
        <f t="shared" si="292"/>
        <v>2</v>
      </c>
      <c r="Z336" s="83">
        <f t="shared" si="292"/>
        <v>2</v>
      </c>
      <c r="AA336" s="83">
        <f t="shared" si="292"/>
        <v>2</v>
      </c>
      <c r="AB336" s="83">
        <f t="shared" si="292"/>
        <v>1</v>
      </c>
      <c r="AC336" s="83">
        <f t="shared" si="292"/>
        <v>1</v>
      </c>
      <c r="AD336" s="83">
        <f t="shared" si="292"/>
        <v>1</v>
      </c>
      <c r="AE336" s="83">
        <f t="shared" si="292"/>
        <v>1</v>
      </c>
      <c r="AF336" s="83">
        <f t="shared" si="292"/>
        <v>1</v>
      </c>
      <c r="AG336" s="82">
        <f t="shared" ref="AG336:AJ336" si="293">COUNTIF(AG$164:AG$211,"HĐH")+COUNTIF(AG$164:AG$211,"HĐH+hđnt")+COUNTIF(AG$164:AG$211,"HĐH+hđg")+COUNTIF(AG$164:AG$211,"HĐH+hđc")</f>
        <v>1</v>
      </c>
      <c r="AH336" s="82">
        <f t="shared" si="293"/>
        <v>1</v>
      </c>
      <c r="AI336" s="82">
        <f t="shared" si="293"/>
        <v>1</v>
      </c>
      <c r="AJ336" s="82">
        <f t="shared" si="293"/>
        <v>1</v>
      </c>
      <c r="AK336" s="82">
        <f t="shared" ref="AK336:AR336" si="294">COUNTIF(AK$164:AK$211,"HĐH")</f>
        <v>1</v>
      </c>
      <c r="AL336" s="82">
        <f t="shared" si="294"/>
        <v>1</v>
      </c>
      <c r="AM336" s="82">
        <f t="shared" si="294"/>
        <v>1</v>
      </c>
      <c r="AN336" s="82">
        <f t="shared" si="294"/>
        <v>1</v>
      </c>
      <c r="AO336" s="82">
        <f t="shared" si="294"/>
        <v>0</v>
      </c>
      <c r="AP336" s="82">
        <f t="shared" si="294"/>
        <v>0</v>
      </c>
      <c r="AQ336" s="82">
        <f t="shared" si="294"/>
        <v>0</v>
      </c>
      <c r="AR336" s="82">
        <f t="shared" si="294"/>
        <v>0</v>
      </c>
      <c r="AS336" s="82">
        <f t="shared" ref="AS336:BC336" si="295">COUNTIF(AS$164:AS$211,"HĐH")+COUNTIF(AS$164:AS$211,"HĐH+hđnt")+COUNTIF(AS$164:AS$211,"HĐH+hđg")+COUNTIF(AS$164:AS$211,"HĐH+hđc")</f>
        <v>1</v>
      </c>
      <c r="AT336" s="82">
        <f t="shared" si="295"/>
        <v>1</v>
      </c>
      <c r="AU336" s="82">
        <f t="shared" si="295"/>
        <v>1</v>
      </c>
      <c r="AV336" s="82">
        <f t="shared" si="295"/>
        <v>1</v>
      </c>
      <c r="AW336" s="82">
        <f t="shared" si="295"/>
        <v>1</v>
      </c>
      <c r="AX336" s="82">
        <f t="shared" si="295"/>
        <v>1</v>
      </c>
      <c r="AY336" s="82">
        <f t="shared" si="295"/>
        <v>1</v>
      </c>
      <c r="AZ336" s="82">
        <f t="shared" si="295"/>
        <v>1</v>
      </c>
      <c r="BA336" s="82">
        <f t="shared" si="295"/>
        <v>1</v>
      </c>
      <c r="BB336" s="82">
        <f t="shared" si="295"/>
        <v>1</v>
      </c>
      <c r="BC336" s="82">
        <f t="shared" si="295"/>
        <v>0</v>
      </c>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99"/>
      <c r="CL336" s="99"/>
      <c r="CM336" s="99"/>
      <c r="CN336" s="99"/>
      <c r="CO336" s="99"/>
      <c r="CP336" s="99"/>
      <c r="CQ336" s="99"/>
      <c r="CR336" s="99"/>
      <c r="CS336" s="99"/>
      <c r="CT336" s="99"/>
      <c r="CU336" s="99"/>
      <c r="CV336" s="99"/>
      <c r="CW336" s="99"/>
      <c r="CX336" s="99"/>
      <c r="CY336" s="99"/>
      <c r="CZ336" s="99"/>
      <c r="DA336" s="99"/>
      <c r="DB336" s="99"/>
      <c r="DC336" s="99"/>
      <c r="DD336" s="99"/>
    </row>
    <row r="337" spans="1:108" ht="15.75" customHeight="1" x14ac:dyDescent="0.25">
      <c r="A337" s="117"/>
      <c r="B337" s="117"/>
      <c r="C337" s="147"/>
      <c r="D337" s="148"/>
      <c r="E337" s="147"/>
      <c r="F337" s="148"/>
      <c r="G337" s="193" t="s">
        <v>808</v>
      </c>
      <c r="H337" s="175"/>
      <c r="I337" s="103"/>
      <c r="J337" s="103"/>
      <c r="K337" s="103"/>
      <c r="L337" s="5"/>
      <c r="M337" s="5"/>
      <c r="N337" s="5"/>
      <c r="O337" s="5"/>
      <c r="P337" s="5"/>
      <c r="Q337" s="5"/>
      <c r="R337" s="5"/>
      <c r="S337" s="5"/>
      <c r="T337" s="5"/>
      <c r="U337" s="150">
        <f t="shared" ref="U337:AF337" si="296">COUNTIF(U$212:U$247,"HĐH")+COUNTIF(U$212:U$247,"HĐH+HĐNT")+COUNTIF(U$212:U$247,"HĐH+HĐG")+COUNTIF(U$212:U$247,"HĐH+HĐC")</f>
        <v>0</v>
      </c>
      <c r="V337" s="150">
        <f t="shared" si="296"/>
        <v>0</v>
      </c>
      <c r="W337" s="150">
        <f t="shared" si="296"/>
        <v>0</v>
      </c>
      <c r="X337" s="150">
        <f t="shared" si="296"/>
        <v>1</v>
      </c>
      <c r="Y337" s="83">
        <f t="shared" si="296"/>
        <v>0</v>
      </c>
      <c r="Z337" s="83">
        <f t="shared" si="296"/>
        <v>0</v>
      </c>
      <c r="AA337" s="83">
        <f t="shared" si="296"/>
        <v>0</v>
      </c>
      <c r="AB337" s="83">
        <f t="shared" si="296"/>
        <v>1</v>
      </c>
      <c r="AC337" s="83">
        <f t="shared" si="296"/>
        <v>0</v>
      </c>
      <c r="AD337" s="83">
        <f t="shared" si="296"/>
        <v>0</v>
      </c>
      <c r="AE337" s="83">
        <f t="shared" si="296"/>
        <v>0</v>
      </c>
      <c r="AF337" s="83">
        <f t="shared" si="296"/>
        <v>1</v>
      </c>
      <c r="AG337" s="82">
        <f t="shared" ref="AG337:AJ337" si="297">COUNTIF(AG$212:AG$247,"HĐH")+COUNTIF(AG$212:AG$247,"HĐH+hđnt")+COUNTIF(AG$212:AG$247,"HĐH+hđg")+COUNTIF(AG$212:AG$247,"HĐH+hđc")</f>
        <v>0</v>
      </c>
      <c r="AH337" s="82">
        <f t="shared" si="297"/>
        <v>0</v>
      </c>
      <c r="AI337" s="82">
        <f t="shared" si="297"/>
        <v>0</v>
      </c>
      <c r="AJ337" s="82">
        <f t="shared" si="297"/>
        <v>1</v>
      </c>
      <c r="AK337" s="82">
        <f t="shared" ref="AK337:AR337" si="298">COUNTIF(AK$212:AK$247,"HĐH")</f>
        <v>0</v>
      </c>
      <c r="AL337" s="82">
        <f t="shared" si="298"/>
        <v>1</v>
      </c>
      <c r="AM337" s="82">
        <f t="shared" si="298"/>
        <v>0</v>
      </c>
      <c r="AN337" s="82">
        <f t="shared" si="298"/>
        <v>0</v>
      </c>
      <c r="AO337" s="82">
        <f t="shared" si="298"/>
        <v>0</v>
      </c>
      <c r="AP337" s="82">
        <f t="shared" si="298"/>
        <v>0</v>
      </c>
      <c r="AQ337" s="82">
        <f t="shared" si="298"/>
        <v>0</v>
      </c>
      <c r="AR337" s="82">
        <f t="shared" si="298"/>
        <v>0</v>
      </c>
      <c r="AS337" s="82">
        <f t="shared" ref="AS337:BC337" si="299">COUNTIF(AS$212:AS$247,"HĐH")+COUNTIF(AS$212:AS$247,"HĐH+hđnt")+COUNTIF(AS$212:AS$247,"HĐH+hđg")+COUNTIF(AS$212:AS$247,"HĐH+hđc")</f>
        <v>0</v>
      </c>
      <c r="AT337" s="82">
        <f t="shared" si="299"/>
        <v>0</v>
      </c>
      <c r="AU337" s="82">
        <f t="shared" si="299"/>
        <v>0</v>
      </c>
      <c r="AV337" s="82">
        <f t="shared" si="299"/>
        <v>0</v>
      </c>
      <c r="AW337" s="82">
        <f t="shared" si="299"/>
        <v>1</v>
      </c>
      <c r="AX337" s="82">
        <f t="shared" si="299"/>
        <v>0</v>
      </c>
      <c r="AY337" s="82">
        <f t="shared" si="299"/>
        <v>0</v>
      </c>
      <c r="AZ337" s="82">
        <f t="shared" si="299"/>
        <v>0</v>
      </c>
      <c r="BA337" s="82">
        <f t="shared" si="299"/>
        <v>0</v>
      </c>
      <c r="BB337" s="82">
        <f t="shared" si="299"/>
        <v>0</v>
      </c>
      <c r="BC337" s="82">
        <f t="shared" si="299"/>
        <v>1</v>
      </c>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99"/>
      <c r="CL337" s="99"/>
      <c r="CM337" s="99"/>
      <c r="CN337" s="99"/>
      <c r="CO337" s="99"/>
      <c r="CP337" s="99"/>
      <c r="CQ337" s="99"/>
      <c r="CR337" s="99"/>
      <c r="CS337" s="99"/>
      <c r="CT337" s="99"/>
      <c r="CU337" s="99"/>
      <c r="CV337" s="99"/>
      <c r="CW337" s="99"/>
      <c r="CX337" s="99"/>
      <c r="CY337" s="99"/>
      <c r="CZ337" s="99"/>
      <c r="DA337" s="99"/>
      <c r="DB337" s="99"/>
      <c r="DC337" s="99"/>
      <c r="DD337" s="99"/>
    </row>
    <row r="338" spans="1:108" ht="15.75" customHeight="1" x14ac:dyDescent="0.25">
      <c r="A338" s="117"/>
      <c r="B338" s="117"/>
      <c r="C338" s="147"/>
      <c r="D338" s="148"/>
      <c r="E338" s="147"/>
      <c r="F338" s="148"/>
      <c r="G338" s="193" t="s">
        <v>809</v>
      </c>
      <c r="H338" s="175"/>
      <c r="I338" s="103"/>
      <c r="J338" s="103"/>
      <c r="K338" s="103"/>
      <c r="L338" s="5"/>
      <c r="M338" s="5"/>
      <c r="N338" s="5"/>
      <c r="O338" s="5"/>
      <c r="P338" s="5"/>
      <c r="Q338" s="5"/>
      <c r="R338" s="5"/>
      <c r="S338" s="5"/>
      <c r="T338" s="5"/>
      <c r="U338" s="150">
        <f t="shared" ref="U338:AF338" si="300">COUNTIF(U$248:U$316,"HĐH")+COUNTIF(U$248:U$316,"HĐH+HĐNT")+COUNTIF(U$248:U$316,"HĐH+HĐG")+COUNTIF(U$248:U$316,"HĐH+HĐC")</f>
        <v>3</v>
      </c>
      <c r="V338" s="150">
        <f t="shared" si="300"/>
        <v>1</v>
      </c>
      <c r="W338" s="150">
        <f t="shared" si="300"/>
        <v>1</v>
      </c>
      <c r="X338" s="150">
        <f t="shared" si="300"/>
        <v>2</v>
      </c>
      <c r="Y338" s="83">
        <f t="shared" si="300"/>
        <v>3</v>
      </c>
      <c r="Z338" s="83">
        <f t="shared" si="300"/>
        <v>2</v>
      </c>
      <c r="AA338" s="83">
        <f t="shared" si="300"/>
        <v>3</v>
      </c>
      <c r="AB338" s="83">
        <f t="shared" si="300"/>
        <v>4</v>
      </c>
      <c r="AC338" s="83">
        <f t="shared" si="300"/>
        <v>1</v>
      </c>
      <c r="AD338" s="83">
        <f t="shared" si="300"/>
        <v>2</v>
      </c>
      <c r="AE338" s="83">
        <f t="shared" si="300"/>
        <v>2</v>
      </c>
      <c r="AF338" s="83">
        <f t="shared" si="300"/>
        <v>2</v>
      </c>
      <c r="AG338" s="82">
        <f>COUNTIF(AG$248:AG$316,"HĐH")+COUNTIF(AG$248:AG$316,"HĐH+hđnt")+COUNTIF(AG$248:AG$316,"HĐH+hđg")+COUNTIF(AG$248:AG$316,"HĐH+hđc")</f>
        <v>2</v>
      </c>
      <c r="AH338" s="82">
        <f>COUNTIF(AH$248:AH$316,"HĐH")+COUNTIF(AH$248:AH$316,"HĐH+hđnt")+COUNTIF(AH$248:AH$316,"HĐH+hđg")+COUNTIF(AH$248:AH$316,"HĐH+hđc")</f>
        <v>1</v>
      </c>
      <c r="AI338" s="82">
        <f>COUNTIF(AI$248:AI$316,"HĐH")+COUNTIF(AI$248:AI$316,"HĐH+hđnt")+COUNTIF(AI$248:AI$316,"HĐH+hđg")+COUNTIF(AI$248:AI$316,"HĐH+hđc")</f>
        <v>2</v>
      </c>
      <c r="AJ338" s="82">
        <f>COUNTIF(AJ$248:AJ$316,"HĐH")+COUNTIF(AJ$248:AJ$316,"HĐH+hđnt")+COUNTIF(AJ$248:AJ$316,"HĐH+hđg")+COUNTIF(AJ$248:AJ$316,"HĐH+hđc")</f>
        <v>1</v>
      </c>
      <c r="AK338" s="82">
        <f t="shared" ref="AK338:AR338" si="301">COUNTIF(AK$248:AK$316,"HĐH")</f>
        <v>2</v>
      </c>
      <c r="AL338" s="82">
        <f t="shared" si="301"/>
        <v>2</v>
      </c>
      <c r="AM338" s="82">
        <f t="shared" si="301"/>
        <v>1</v>
      </c>
      <c r="AN338" s="82">
        <f t="shared" si="301"/>
        <v>2</v>
      </c>
      <c r="AO338" s="82">
        <f t="shared" si="301"/>
        <v>0</v>
      </c>
      <c r="AP338" s="82">
        <f t="shared" si="301"/>
        <v>0</v>
      </c>
      <c r="AQ338" s="82">
        <f t="shared" si="301"/>
        <v>0</v>
      </c>
      <c r="AR338" s="82">
        <f t="shared" si="301"/>
        <v>0</v>
      </c>
      <c r="AS338" s="82">
        <f t="shared" ref="AS338:BC338" si="302">COUNTIF(AS$248:AS$316,"HĐH")+COUNTIF(AS$248:AS$316,"HĐH+hđnt")+COUNTIF(AS$248:AS$316,"HĐH+hđg")+COUNTIF(AS$248:AS$316,"HĐH+hđc")</f>
        <v>2</v>
      </c>
      <c r="AT338" s="82">
        <f t="shared" si="302"/>
        <v>2</v>
      </c>
      <c r="AU338" s="82">
        <f t="shared" si="302"/>
        <v>1</v>
      </c>
      <c r="AV338" s="82">
        <f t="shared" si="302"/>
        <v>2</v>
      </c>
      <c r="AW338" s="82">
        <f t="shared" si="302"/>
        <v>2</v>
      </c>
      <c r="AX338" s="82">
        <f t="shared" si="302"/>
        <v>2</v>
      </c>
      <c r="AY338" s="82">
        <f t="shared" si="302"/>
        <v>2</v>
      </c>
      <c r="AZ338" s="82">
        <f t="shared" si="302"/>
        <v>2</v>
      </c>
      <c r="BA338" s="82">
        <f t="shared" si="302"/>
        <v>1</v>
      </c>
      <c r="BB338" s="82">
        <f t="shared" si="302"/>
        <v>1</v>
      </c>
      <c r="BC338" s="82">
        <f t="shared" si="302"/>
        <v>2</v>
      </c>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99"/>
      <c r="CL338" s="99"/>
      <c r="CM338" s="99"/>
      <c r="CN338" s="99"/>
      <c r="CO338" s="99"/>
      <c r="CP338" s="99"/>
      <c r="CQ338" s="99"/>
      <c r="CR338" s="99"/>
      <c r="CS338" s="99"/>
      <c r="CT338" s="99"/>
      <c r="CU338" s="99"/>
      <c r="CV338" s="99"/>
      <c r="CW338" s="99"/>
      <c r="CX338" s="99"/>
      <c r="CY338" s="99"/>
      <c r="CZ338" s="99"/>
      <c r="DA338" s="99"/>
      <c r="DB338" s="99"/>
      <c r="DC338" s="99"/>
      <c r="DD338" s="99"/>
    </row>
    <row r="339" spans="1:108" ht="15.75" customHeight="1" x14ac:dyDescent="0.25">
      <c r="A339" s="117"/>
      <c r="B339" s="117"/>
      <c r="C339" s="147"/>
      <c r="D339" s="148"/>
      <c r="E339" s="147"/>
      <c r="F339" s="148"/>
      <c r="G339" s="99"/>
      <c r="H339" s="99"/>
      <c r="I339" s="99"/>
      <c r="J339" s="99"/>
      <c r="K339" s="99"/>
      <c r="L339" s="1"/>
      <c r="M339" s="1"/>
      <c r="N339" s="1"/>
      <c r="O339" s="1"/>
      <c r="P339" s="1"/>
      <c r="Q339" s="1"/>
      <c r="R339" s="1"/>
      <c r="S339" s="1"/>
      <c r="T339" s="1"/>
      <c r="U339" s="99"/>
      <c r="V339" s="99"/>
      <c r="W339" s="99"/>
      <c r="X339" s="99"/>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99"/>
      <c r="CL339" s="99"/>
      <c r="CM339" s="99"/>
      <c r="CN339" s="99"/>
      <c r="CO339" s="99"/>
      <c r="CP339" s="99"/>
      <c r="CQ339" s="99"/>
      <c r="CR339" s="99"/>
      <c r="CS339" s="99"/>
      <c r="CT339" s="99"/>
      <c r="CU339" s="99"/>
      <c r="CV339" s="99"/>
      <c r="CW339" s="99"/>
      <c r="CX339" s="99"/>
      <c r="CY339" s="99"/>
      <c r="CZ339" s="99"/>
      <c r="DA339" s="99"/>
      <c r="DB339" s="99"/>
      <c r="DC339" s="99"/>
      <c r="DD339" s="99"/>
    </row>
    <row r="340" spans="1:108" customFormat="1" ht="52.5" hidden="1" customHeight="1" x14ac:dyDescent="0.25">
      <c r="A340" s="201" t="s">
        <v>810</v>
      </c>
      <c r="B340" s="167"/>
      <c r="C340" s="84" t="s">
        <v>811</v>
      </c>
      <c r="D340" s="84"/>
      <c r="E340" s="85"/>
      <c r="F340" s="37"/>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86">
        <f t="shared" ref="BD340:CB340" si="303">COUNTIFS($K$7:$K$315,"x",BD$7:BD$315,"2")</f>
        <v>20</v>
      </c>
      <c r="BE340" s="86">
        <f t="shared" si="303"/>
        <v>19</v>
      </c>
      <c r="BF340" s="86">
        <f t="shared" si="303"/>
        <v>19</v>
      </c>
      <c r="BG340" s="86">
        <f t="shared" si="303"/>
        <v>13</v>
      </c>
      <c r="BH340" s="86">
        <f t="shared" si="303"/>
        <v>18</v>
      </c>
      <c r="BI340" s="86">
        <f t="shared" si="303"/>
        <v>21</v>
      </c>
      <c r="BJ340" s="86">
        <f t="shared" si="303"/>
        <v>16</v>
      </c>
      <c r="BK340" s="86">
        <f t="shared" si="303"/>
        <v>19</v>
      </c>
      <c r="BL340" s="86">
        <f t="shared" si="303"/>
        <v>20</v>
      </c>
      <c r="BM340" s="86">
        <f t="shared" si="303"/>
        <v>20</v>
      </c>
      <c r="BN340" s="86">
        <f t="shared" si="303"/>
        <v>21</v>
      </c>
      <c r="BO340" s="86">
        <f t="shared" si="303"/>
        <v>20</v>
      </c>
      <c r="BP340" s="86">
        <f t="shared" si="303"/>
        <v>19</v>
      </c>
      <c r="BQ340" s="86">
        <f t="shared" si="303"/>
        <v>22</v>
      </c>
      <c r="BR340" s="86">
        <f t="shared" si="303"/>
        <v>18</v>
      </c>
      <c r="BS340" s="86">
        <f t="shared" si="303"/>
        <v>19</v>
      </c>
      <c r="BT340" s="86">
        <f t="shared" si="303"/>
        <v>18</v>
      </c>
      <c r="BU340" s="86">
        <f t="shared" si="303"/>
        <v>16</v>
      </c>
      <c r="BV340" s="86">
        <f t="shared" si="303"/>
        <v>13</v>
      </c>
      <c r="BW340" s="86">
        <f t="shared" si="303"/>
        <v>19</v>
      </c>
      <c r="BX340" s="86">
        <f t="shared" si="303"/>
        <v>19</v>
      </c>
      <c r="BY340" s="86">
        <f t="shared" si="303"/>
        <v>21</v>
      </c>
      <c r="BZ340" s="86">
        <f t="shared" si="303"/>
        <v>23</v>
      </c>
      <c r="CA340" s="86">
        <f t="shared" si="303"/>
        <v>17</v>
      </c>
      <c r="CB340" s="86">
        <f t="shared" si="303"/>
        <v>18</v>
      </c>
      <c r="CC340" s="5"/>
      <c r="CD340" s="5"/>
      <c r="CE340" s="5"/>
      <c r="CF340" s="5"/>
      <c r="CG340" s="5"/>
      <c r="CH340" s="5"/>
      <c r="CI340" s="5"/>
      <c r="CJ340" s="5"/>
      <c r="CK340" s="1"/>
      <c r="CL340" s="1"/>
      <c r="CM340" s="1"/>
      <c r="CN340" s="1"/>
      <c r="CO340" s="1"/>
      <c r="CP340" s="1"/>
      <c r="CQ340" s="1"/>
      <c r="CR340" s="1"/>
      <c r="CS340" s="1"/>
      <c r="CT340" s="1"/>
      <c r="CU340" s="1"/>
      <c r="CV340" s="1"/>
      <c r="CW340" s="1"/>
      <c r="CX340" s="1"/>
      <c r="CY340" s="1"/>
      <c r="CZ340" s="1"/>
      <c r="DA340" s="1"/>
      <c r="DB340" s="1"/>
      <c r="DC340" s="1"/>
      <c r="DD340" s="1"/>
    </row>
    <row r="341" spans="1:108" customFormat="1" ht="31.5" hidden="1" customHeight="1" x14ac:dyDescent="0.25">
      <c r="A341" s="168"/>
      <c r="B341" s="169"/>
      <c r="C341" s="84" t="s">
        <v>812</v>
      </c>
      <c r="D341" s="84"/>
      <c r="E341" s="85"/>
      <c r="F341" s="37"/>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86">
        <f t="shared" ref="BD341:CB341" si="304">COUNTIFS($K$7:$K$315,"x",BD$7:BD$315,"1")</f>
        <v>2</v>
      </c>
      <c r="BE341" s="86">
        <f t="shared" si="304"/>
        <v>5</v>
      </c>
      <c r="BF341" s="86">
        <f t="shared" si="304"/>
        <v>3</v>
      </c>
      <c r="BG341" s="86">
        <f t="shared" si="304"/>
        <v>8</v>
      </c>
      <c r="BH341" s="86">
        <f t="shared" si="304"/>
        <v>5</v>
      </c>
      <c r="BI341" s="86">
        <f t="shared" si="304"/>
        <v>1</v>
      </c>
      <c r="BJ341" s="86">
        <f t="shared" si="304"/>
        <v>5</v>
      </c>
      <c r="BK341" s="86">
        <f t="shared" si="304"/>
        <v>4</v>
      </c>
      <c r="BL341" s="86">
        <f t="shared" si="304"/>
        <v>2</v>
      </c>
      <c r="BM341" s="86">
        <f t="shared" si="304"/>
        <v>4</v>
      </c>
      <c r="BN341" s="86">
        <f t="shared" si="304"/>
        <v>3</v>
      </c>
      <c r="BO341" s="86">
        <f t="shared" si="304"/>
        <v>1</v>
      </c>
      <c r="BP341" s="86">
        <f t="shared" si="304"/>
        <v>5</v>
      </c>
      <c r="BQ341" s="86">
        <f t="shared" si="304"/>
        <v>2</v>
      </c>
      <c r="BR341" s="86">
        <f t="shared" si="304"/>
        <v>4</v>
      </c>
      <c r="BS341" s="86">
        <f t="shared" si="304"/>
        <v>4</v>
      </c>
      <c r="BT341" s="86">
        <f t="shared" si="304"/>
        <v>6</v>
      </c>
      <c r="BU341" s="86">
        <f t="shared" si="304"/>
        <v>6</v>
      </c>
      <c r="BV341" s="86">
        <f t="shared" si="304"/>
        <v>5</v>
      </c>
      <c r="BW341" s="86">
        <f t="shared" si="304"/>
        <v>5</v>
      </c>
      <c r="BX341" s="86">
        <f t="shared" si="304"/>
        <v>4</v>
      </c>
      <c r="BY341" s="86">
        <f t="shared" si="304"/>
        <v>3</v>
      </c>
      <c r="BZ341" s="86">
        <f t="shared" si="304"/>
        <v>0</v>
      </c>
      <c r="CA341" s="86">
        <f t="shared" si="304"/>
        <v>7</v>
      </c>
      <c r="CB341" s="86">
        <f t="shared" si="304"/>
        <v>5</v>
      </c>
      <c r="CC341" s="5"/>
      <c r="CD341" s="5"/>
      <c r="CE341" s="5"/>
      <c r="CF341" s="5"/>
      <c r="CG341" s="5"/>
      <c r="CH341" s="5"/>
      <c r="CI341" s="5"/>
      <c r="CJ341" s="5"/>
      <c r="CK341" s="1"/>
      <c r="CL341" s="1"/>
      <c r="CM341" s="1"/>
      <c r="CN341" s="1"/>
      <c r="CO341" s="1"/>
      <c r="CP341" s="1"/>
      <c r="CQ341" s="1"/>
      <c r="CR341" s="1"/>
      <c r="CS341" s="1"/>
      <c r="CT341" s="1"/>
      <c r="CU341" s="1"/>
      <c r="CV341" s="1"/>
      <c r="CW341" s="1"/>
      <c r="CX341" s="1"/>
      <c r="CY341" s="1"/>
      <c r="CZ341" s="1"/>
      <c r="DA341" s="1"/>
      <c r="DB341" s="1"/>
      <c r="DC341" s="1"/>
      <c r="DD341" s="1"/>
    </row>
    <row r="342" spans="1:108" customFormat="1" ht="31.5" hidden="1" customHeight="1" x14ac:dyDescent="0.25">
      <c r="A342" s="168"/>
      <c r="B342" s="169"/>
      <c r="C342" s="87" t="s">
        <v>813</v>
      </c>
      <c r="D342" s="87"/>
      <c r="E342" s="85"/>
      <c r="F342" s="37"/>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86">
        <f t="shared" ref="BD342:CB342" si="305">COUNTIFS($K$7:$K$315,"x",BD$7:BD$315,"0")</f>
        <v>2</v>
      </c>
      <c r="BE342" s="86">
        <f t="shared" si="305"/>
        <v>0</v>
      </c>
      <c r="BF342" s="86">
        <f t="shared" si="305"/>
        <v>2</v>
      </c>
      <c r="BG342" s="86">
        <f t="shared" si="305"/>
        <v>3</v>
      </c>
      <c r="BH342" s="86">
        <f t="shared" si="305"/>
        <v>1</v>
      </c>
      <c r="BI342" s="86">
        <f t="shared" si="305"/>
        <v>2</v>
      </c>
      <c r="BJ342" s="86">
        <f t="shared" si="305"/>
        <v>3</v>
      </c>
      <c r="BK342" s="86">
        <f t="shared" si="305"/>
        <v>1</v>
      </c>
      <c r="BL342" s="86">
        <f t="shared" si="305"/>
        <v>2</v>
      </c>
      <c r="BM342" s="86">
        <f t="shared" si="305"/>
        <v>0</v>
      </c>
      <c r="BN342" s="86">
        <f t="shared" si="305"/>
        <v>0</v>
      </c>
      <c r="BO342" s="86">
        <f t="shared" si="305"/>
        <v>3</v>
      </c>
      <c r="BP342" s="86">
        <f t="shared" si="305"/>
        <v>0</v>
      </c>
      <c r="BQ342" s="86">
        <f t="shared" si="305"/>
        <v>0</v>
      </c>
      <c r="BR342" s="86">
        <f t="shared" si="305"/>
        <v>2</v>
      </c>
      <c r="BS342" s="86">
        <f t="shared" si="305"/>
        <v>1</v>
      </c>
      <c r="BT342" s="86">
        <f t="shared" si="305"/>
        <v>0</v>
      </c>
      <c r="BU342" s="86">
        <f t="shared" si="305"/>
        <v>2</v>
      </c>
      <c r="BV342" s="86">
        <f t="shared" si="305"/>
        <v>6</v>
      </c>
      <c r="BW342" s="86">
        <f t="shared" si="305"/>
        <v>0</v>
      </c>
      <c r="BX342" s="86">
        <f t="shared" si="305"/>
        <v>1</v>
      </c>
      <c r="BY342" s="86">
        <f t="shared" si="305"/>
        <v>0</v>
      </c>
      <c r="BZ342" s="86">
        <f t="shared" si="305"/>
        <v>1</v>
      </c>
      <c r="CA342" s="86">
        <f t="shared" si="305"/>
        <v>0</v>
      </c>
      <c r="CB342" s="86">
        <f t="shared" si="305"/>
        <v>1</v>
      </c>
      <c r="CC342" s="5"/>
      <c r="CD342" s="5"/>
      <c r="CE342" s="5"/>
      <c r="CF342" s="5"/>
      <c r="CG342" s="5"/>
      <c r="CH342" s="5"/>
      <c r="CI342" s="5"/>
      <c r="CJ342" s="5"/>
      <c r="CK342" s="1"/>
      <c r="CL342" s="1"/>
      <c r="CM342" s="1"/>
      <c r="CN342" s="1"/>
      <c r="CO342" s="1"/>
      <c r="CP342" s="1"/>
      <c r="CQ342" s="1"/>
      <c r="CR342" s="1"/>
      <c r="CS342" s="1"/>
      <c r="CT342" s="1"/>
      <c r="CU342" s="1"/>
      <c r="CV342" s="1"/>
      <c r="CW342" s="1"/>
      <c r="CX342" s="1"/>
      <c r="CY342" s="1"/>
      <c r="CZ342" s="1"/>
      <c r="DA342" s="1"/>
      <c r="DB342" s="1"/>
      <c r="DC342" s="1"/>
      <c r="DD342" s="1"/>
    </row>
    <row r="343" spans="1:108" customFormat="1" ht="15.75" hidden="1" customHeight="1" x14ac:dyDescent="0.25">
      <c r="A343" s="168"/>
      <c r="B343" s="169"/>
      <c r="C343" s="202" t="s">
        <v>814</v>
      </c>
      <c r="D343" s="88"/>
      <c r="E343" s="85"/>
      <c r="F343" s="37"/>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89">
        <f t="shared" ref="BD343:CB343" si="306">(((BD340*2)+(BD341*1)+(BD342*0)))/(BD340+BD341+BD342)</f>
        <v>1.75</v>
      </c>
      <c r="BE343" s="89">
        <f t="shared" si="306"/>
        <v>1.7916666666666667</v>
      </c>
      <c r="BF343" s="89">
        <f t="shared" si="306"/>
        <v>1.7083333333333333</v>
      </c>
      <c r="BG343" s="89">
        <f t="shared" si="306"/>
        <v>1.4166666666666667</v>
      </c>
      <c r="BH343" s="89">
        <f t="shared" si="306"/>
        <v>1.7083333333333333</v>
      </c>
      <c r="BI343" s="89">
        <f t="shared" si="306"/>
        <v>1.7916666666666667</v>
      </c>
      <c r="BJ343" s="89">
        <f t="shared" si="306"/>
        <v>1.5416666666666667</v>
      </c>
      <c r="BK343" s="89">
        <f t="shared" si="306"/>
        <v>1.75</v>
      </c>
      <c r="BL343" s="89">
        <f t="shared" si="306"/>
        <v>1.75</v>
      </c>
      <c r="BM343" s="89">
        <f t="shared" si="306"/>
        <v>1.8333333333333333</v>
      </c>
      <c r="BN343" s="89">
        <f t="shared" si="306"/>
        <v>1.875</v>
      </c>
      <c r="BO343" s="89">
        <f t="shared" si="306"/>
        <v>1.7083333333333333</v>
      </c>
      <c r="BP343" s="89">
        <f t="shared" si="306"/>
        <v>1.7916666666666667</v>
      </c>
      <c r="BQ343" s="89">
        <f t="shared" si="306"/>
        <v>1.9166666666666667</v>
      </c>
      <c r="BR343" s="89">
        <f t="shared" si="306"/>
        <v>1.6666666666666667</v>
      </c>
      <c r="BS343" s="89">
        <f t="shared" si="306"/>
        <v>1.75</v>
      </c>
      <c r="BT343" s="89">
        <f t="shared" si="306"/>
        <v>1.75</v>
      </c>
      <c r="BU343" s="89">
        <f t="shared" si="306"/>
        <v>1.5833333333333333</v>
      </c>
      <c r="BV343" s="89">
        <f t="shared" si="306"/>
        <v>1.2916666666666667</v>
      </c>
      <c r="BW343" s="89">
        <f t="shared" si="306"/>
        <v>1.7916666666666667</v>
      </c>
      <c r="BX343" s="89">
        <f t="shared" si="306"/>
        <v>1.75</v>
      </c>
      <c r="BY343" s="89">
        <f t="shared" si="306"/>
        <v>1.875</v>
      </c>
      <c r="BZ343" s="89">
        <f t="shared" si="306"/>
        <v>1.9166666666666667</v>
      </c>
      <c r="CA343" s="89">
        <f t="shared" si="306"/>
        <v>1.7083333333333333</v>
      </c>
      <c r="CB343" s="89">
        <f t="shared" si="306"/>
        <v>1.7083333333333333</v>
      </c>
      <c r="CC343" s="194">
        <f>COUNTIF($BD344:$CB344,"Đ")</f>
        <v>21</v>
      </c>
      <c r="CD343" s="195">
        <f>CC343/COUNTA($BD344:$CB344)</f>
        <v>0.84</v>
      </c>
      <c r="CE343" s="194">
        <f>COUNTIF($BD344:$CB344,"CCG")</f>
        <v>4</v>
      </c>
      <c r="CF343" s="195">
        <f>CE343/COUNTA($BD344:$CB344)</f>
        <v>0.16</v>
      </c>
      <c r="CG343" s="194">
        <f>COUNTIF($BD344:$CB344,"CĐ")</f>
        <v>0</v>
      </c>
      <c r="CH343" s="195">
        <f>CG343/COUNTA($BD344:$CB344)</f>
        <v>0</v>
      </c>
      <c r="CI343" s="196">
        <f>(((CC343*2)+(CE343*1)+(CG343*0)))/(CC343+CE343+CG343)</f>
        <v>1.84</v>
      </c>
      <c r="CJ343" s="196" t="str">
        <f>IF(CI343&gt;=1.6,"Đạt mục tiêu",IF(CI343&gt;=1,"Cần cố gắng","Chưa đạt"))</f>
        <v>Đạt mục tiêu</v>
      </c>
      <c r="CK343" s="1"/>
      <c r="CL343" s="1"/>
      <c r="CM343" s="1"/>
      <c r="CN343" s="1"/>
      <c r="CO343" s="1"/>
      <c r="CP343" s="1"/>
      <c r="CQ343" s="1"/>
      <c r="CR343" s="1"/>
      <c r="CS343" s="1"/>
      <c r="CT343" s="1"/>
      <c r="CU343" s="1"/>
      <c r="CV343" s="1"/>
      <c r="CW343" s="1"/>
      <c r="CX343" s="1"/>
      <c r="CY343" s="1"/>
      <c r="CZ343" s="1"/>
      <c r="DA343" s="1"/>
      <c r="DB343" s="1"/>
      <c r="DC343" s="1"/>
      <c r="DD343" s="1"/>
    </row>
    <row r="344" spans="1:108" customFormat="1" ht="15.75" hidden="1" customHeight="1" x14ac:dyDescent="0.25">
      <c r="A344" s="170"/>
      <c r="B344" s="171"/>
      <c r="C344" s="165"/>
      <c r="D344" s="88"/>
      <c r="E344" s="85"/>
      <c r="F344" s="37"/>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89" t="str">
        <f t="shared" ref="BD344:CB344" si="307">IF(BD343&lt;1,"CĐ",IF(BD343&lt;1.6,"CCG","Đ"))</f>
        <v>Đ</v>
      </c>
      <c r="BE344" s="89" t="str">
        <f t="shared" si="307"/>
        <v>Đ</v>
      </c>
      <c r="BF344" s="89" t="str">
        <f t="shared" si="307"/>
        <v>Đ</v>
      </c>
      <c r="BG344" s="89" t="str">
        <f t="shared" si="307"/>
        <v>CCG</v>
      </c>
      <c r="BH344" s="89" t="str">
        <f t="shared" si="307"/>
        <v>Đ</v>
      </c>
      <c r="BI344" s="89" t="str">
        <f t="shared" si="307"/>
        <v>Đ</v>
      </c>
      <c r="BJ344" s="89" t="str">
        <f t="shared" si="307"/>
        <v>CCG</v>
      </c>
      <c r="BK344" s="89" t="str">
        <f t="shared" si="307"/>
        <v>Đ</v>
      </c>
      <c r="BL344" s="89" t="str">
        <f t="shared" si="307"/>
        <v>Đ</v>
      </c>
      <c r="BM344" s="89" t="str">
        <f t="shared" si="307"/>
        <v>Đ</v>
      </c>
      <c r="BN344" s="89" t="str">
        <f t="shared" si="307"/>
        <v>Đ</v>
      </c>
      <c r="BO344" s="89" t="str">
        <f t="shared" si="307"/>
        <v>Đ</v>
      </c>
      <c r="BP344" s="89" t="str">
        <f t="shared" si="307"/>
        <v>Đ</v>
      </c>
      <c r="BQ344" s="89" t="str">
        <f t="shared" si="307"/>
        <v>Đ</v>
      </c>
      <c r="BR344" s="89" t="str">
        <f t="shared" si="307"/>
        <v>Đ</v>
      </c>
      <c r="BS344" s="89" t="str">
        <f t="shared" si="307"/>
        <v>Đ</v>
      </c>
      <c r="BT344" s="89" t="str">
        <f t="shared" si="307"/>
        <v>Đ</v>
      </c>
      <c r="BU344" s="89" t="str">
        <f t="shared" si="307"/>
        <v>CCG</v>
      </c>
      <c r="BV344" s="89" t="str">
        <f t="shared" si="307"/>
        <v>CCG</v>
      </c>
      <c r="BW344" s="89" t="str">
        <f t="shared" si="307"/>
        <v>Đ</v>
      </c>
      <c r="BX344" s="89" t="str">
        <f t="shared" si="307"/>
        <v>Đ</v>
      </c>
      <c r="BY344" s="89" t="str">
        <f t="shared" si="307"/>
        <v>Đ</v>
      </c>
      <c r="BZ344" s="89" t="str">
        <f t="shared" si="307"/>
        <v>Đ</v>
      </c>
      <c r="CA344" s="89" t="str">
        <f t="shared" si="307"/>
        <v>Đ</v>
      </c>
      <c r="CB344" s="89" t="str">
        <f t="shared" si="307"/>
        <v>Đ</v>
      </c>
      <c r="CC344" s="165"/>
      <c r="CD344" s="165"/>
      <c r="CE344" s="165"/>
      <c r="CF344" s="165"/>
      <c r="CG344" s="165"/>
      <c r="CH344" s="165"/>
      <c r="CI344" s="165"/>
      <c r="CJ344" s="165"/>
      <c r="CK344" s="1"/>
      <c r="CL344" s="1"/>
      <c r="CM344" s="1"/>
      <c r="CN344" s="1"/>
      <c r="CO344" s="1"/>
      <c r="CP344" s="1"/>
      <c r="CQ344" s="1"/>
      <c r="CR344" s="1"/>
      <c r="CS344" s="1"/>
      <c r="CT344" s="1"/>
      <c r="CU344" s="1"/>
      <c r="CV344" s="1"/>
      <c r="CW344" s="1"/>
      <c r="CX344" s="1"/>
      <c r="CY344" s="1"/>
      <c r="CZ344" s="1"/>
      <c r="DA344" s="1"/>
      <c r="DB344" s="1"/>
      <c r="DC344" s="1"/>
      <c r="DD344" s="1"/>
    </row>
    <row r="345" spans="1:108" customFormat="1" ht="31.5" hidden="1" customHeight="1" x14ac:dyDescent="0.25">
      <c r="A345" s="197" t="s">
        <v>815</v>
      </c>
      <c r="B345" s="167"/>
      <c r="C345" s="90" t="s">
        <v>811</v>
      </c>
      <c r="D345" s="91"/>
      <c r="E345" s="17"/>
      <c r="F345" s="91"/>
      <c r="G345" s="14"/>
      <c r="H345" s="14"/>
      <c r="I345" s="14"/>
      <c r="J345" s="14"/>
      <c r="K345" s="14"/>
      <c r="L345" s="14"/>
      <c r="M345" s="14"/>
      <c r="N345" s="14"/>
      <c r="O345" s="14"/>
      <c r="P345" s="14"/>
      <c r="Q345" s="14"/>
      <c r="R345" s="14"/>
      <c r="S345" s="14"/>
      <c r="T345" s="14"/>
      <c r="U345" s="42"/>
      <c r="V345" s="14"/>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92">
        <f t="shared" ref="BD345:CB345" si="308">COUNTIFS($L$7:$L$315,"x",BD$7:BD$315,"2")</f>
        <v>13</v>
      </c>
      <c r="BE345" s="92">
        <f t="shared" si="308"/>
        <v>15</v>
      </c>
      <c r="BF345" s="92">
        <f t="shared" si="308"/>
        <v>14</v>
      </c>
      <c r="BG345" s="92">
        <f t="shared" si="308"/>
        <v>13</v>
      </c>
      <c r="BH345" s="92">
        <f t="shared" si="308"/>
        <v>17</v>
      </c>
      <c r="BI345" s="92">
        <f t="shared" si="308"/>
        <v>17</v>
      </c>
      <c r="BJ345" s="92">
        <f t="shared" si="308"/>
        <v>11</v>
      </c>
      <c r="BK345" s="92">
        <f t="shared" si="308"/>
        <v>14</v>
      </c>
      <c r="BL345" s="92">
        <f t="shared" si="308"/>
        <v>15</v>
      </c>
      <c r="BM345" s="92">
        <f t="shared" si="308"/>
        <v>12</v>
      </c>
      <c r="BN345" s="92">
        <f t="shared" si="308"/>
        <v>15</v>
      </c>
      <c r="BO345" s="92">
        <f t="shared" si="308"/>
        <v>15</v>
      </c>
      <c r="BP345" s="92">
        <f t="shared" si="308"/>
        <v>17</v>
      </c>
      <c r="BQ345" s="92">
        <f t="shared" si="308"/>
        <v>13</v>
      </c>
      <c r="BR345" s="92">
        <f t="shared" si="308"/>
        <v>15</v>
      </c>
      <c r="BS345" s="92">
        <f t="shared" si="308"/>
        <v>14</v>
      </c>
      <c r="BT345" s="92">
        <f t="shared" si="308"/>
        <v>16</v>
      </c>
      <c r="BU345" s="92">
        <f t="shared" si="308"/>
        <v>16</v>
      </c>
      <c r="BV345" s="92">
        <f t="shared" si="308"/>
        <v>11</v>
      </c>
      <c r="BW345" s="92">
        <f t="shared" si="308"/>
        <v>16</v>
      </c>
      <c r="BX345" s="92">
        <f t="shared" si="308"/>
        <v>15</v>
      </c>
      <c r="BY345" s="92">
        <f t="shared" si="308"/>
        <v>14</v>
      </c>
      <c r="BZ345" s="92">
        <f t="shared" si="308"/>
        <v>14</v>
      </c>
      <c r="CA345" s="92">
        <f t="shared" si="308"/>
        <v>14</v>
      </c>
      <c r="CB345" s="92">
        <f t="shared" si="308"/>
        <v>11</v>
      </c>
      <c r="CC345" s="14"/>
      <c r="CD345" s="14"/>
      <c r="CE345" s="14"/>
      <c r="CF345" s="14"/>
      <c r="CG345" s="14"/>
      <c r="CH345" s="14"/>
      <c r="CI345" s="14"/>
      <c r="CJ345" s="14"/>
      <c r="CK345" s="1"/>
      <c r="CL345" s="1"/>
      <c r="CM345" s="1"/>
      <c r="CN345" s="1"/>
      <c r="CO345" s="1"/>
      <c r="CP345" s="1"/>
      <c r="CQ345" s="1"/>
      <c r="CR345" s="1"/>
      <c r="CS345" s="1"/>
      <c r="CT345" s="1"/>
      <c r="CU345" s="1"/>
      <c r="CV345" s="1"/>
      <c r="CW345" s="1"/>
      <c r="CX345" s="1"/>
      <c r="CY345" s="1"/>
      <c r="CZ345" s="1"/>
      <c r="DA345" s="1"/>
      <c r="DB345" s="1"/>
      <c r="DC345" s="1"/>
      <c r="DD345" s="1"/>
    </row>
    <row r="346" spans="1:108" customFormat="1" ht="31.5" hidden="1" customHeight="1" x14ac:dyDescent="0.25">
      <c r="A346" s="168"/>
      <c r="B346" s="169"/>
      <c r="C346" s="90" t="s">
        <v>812</v>
      </c>
      <c r="D346" s="91"/>
      <c r="E346" s="17"/>
      <c r="F346" s="91"/>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92">
        <f t="shared" ref="BD346:CB346" si="309">COUNTIFS($L$7:$L$315,"x",BD$7:BD$315,"1")</f>
        <v>3</v>
      </c>
      <c r="BE346" s="92">
        <f t="shared" si="309"/>
        <v>4</v>
      </c>
      <c r="BF346" s="92">
        <f t="shared" si="309"/>
        <v>4</v>
      </c>
      <c r="BG346" s="92">
        <f t="shared" si="309"/>
        <v>4</v>
      </c>
      <c r="BH346" s="92">
        <f t="shared" si="309"/>
        <v>2</v>
      </c>
      <c r="BI346" s="92">
        <f t="shared" si="309"/>
        <v>2</v>
      </c>
      <c r="BJ346" s="92">
        <f t="shared" si="309"/>
        <v>3</v>
      </c>
      <c r="BK346" s="92">
        <f t="shared" si="309"/>
        <v>5</v>
      </c>
      <c r="BL346" s="92">
        <f t="shared" si="309"/>
        <v>4</v>
      </c>
      <c r="BM346" s="92">
        <f t="shared" si="309"/>
        <v>5</v>
      </c>
      <c r="BN346" s="92">
        <f t="shared" si="309"/>
        <v>4</v>
      </c>
      <c r="BO346" s="92">
        <f t="shared" si="309"/>
        <v>4</v>
      </c>
      <c r="BP346" s="92">
        <f t="shared" si="309"/>
        <v>2</v>
      </c>
      <c r="BQ346" s="92">
        <f t="shared" si="309"/>
        <v>6</v>
      </c>
      <c r="BR346" s="92">
        <f t="shared" si="309"/>
        <v>3</v>
      </c>
      <c r="BS346" s="92">
        <f t="shared" si="309"/>
        <v>5</v>
      </c>
      <c r="BT346" s="92">
        <f t="shared" si="309"/>
        <v>3</v>
      </c>
      <c r="BU346" s="92">
        <f t="shared" si="309"/>
        <v>3</v>
      </c>
      <c r="BV346" s="92">
        <f t="shared" si="309"/>
        <v>3</v>
      </c>
      <c r="BW346" s="92">
        <f t="shared" si="309"/>
        <v>2</v>
      </c>
      <c r="BX346" s="92">
        <f t="shared" si="309"/>
        <v>3</v>
      </c>
      <c r="BY346" s="92">
        <f t="shared" si="309"/>
        <v>5</v>
      </c>
      <c r="BZ346" s="92">
        <f t="shared" si="309"/>
        <v>4</v>
      </c>
      <c r="CA346" s="92">
        <f t="shared" si="309"/>
        <v>5</v>
      </c>
      <c r="CB346" s="92">
        <f t="shared" si="309"/>
        <v>4</v>
      </c>
      <c r="CC346" s="14"/>
      <c r="CD346" s="14"/>
      <c r="CE346" s="14"/>
      <c r="CF346" s="14"/>
      <c r="CG346" s="14"/>
      <c r="CH346" s="14"/>
      <c r="CI346" s="14"/>
      <c r="CJ346" s="14"/>
      <c r="CK346" s="1"/>
      <c r="CL346" s="1"/>
      <c r="CM346" s="1"/>
      <c r="CN346" s="1"/>
      <c r="CO346" s="1"/>
      <c r="CP346" s="1"/>
      <c r="CQ346" s="1"/>
      <c r="CR346" s="1"/>
      <c r="CS346" s="1"/>
      <c r="CT346" s="1"/>
      <c r="CU346" s="1"/>
      <c r="CV346" s="1"/>
      <c r="CW346" s="1"/>
      <c r="CX346" s="1"/>
      <c r="CY346" s="1"/>
      <c r="CZ346" s="1"/>
      <c r="DA346" s="1"/>
      <c r="DB346" s="1"/>
      <c r="DC346" s="1"/>
      <c r="DD346" s="1"/>
    </row>
    <row r="347" spans="1:108" customFormat="1" ht="16.5" hidden="1" customHeight="1" x14ac:dyDescent="0.25">
      <c r="A347" s="168"/>
      <c r="B347" s="169"/>
      <c r="C347" s="90" t="s">
        <v>813</v>
      </c>
      <c r="D347" s="91"/>
      <c r="E347" s="17"/>
      <c r="F347" s="91"/>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92">
        <f t="shared" ref="BD347:CB347" si="310">COUNTIFS($L$7:$L$315,"x",BD$7:BD$315,"0")</f>
        <v>0</v>
      </c>
      <c r="BE347" s="92">
        <f t="shared" si="310"/>
        <v>0</v>
      </c>
      <c r="BF347" s="92">
        <f t="shared" si="310"/>
        <v>1</v>
      </c>
      <c r="BG347" s="92">
        <f t="shared" si="310"/>
        <v>2</v>
      </c>
      <c r="BH347" s="92">
        <f t="shared" si="310"/>
        <v>0</v>
      </c>
      <c r="BI347" s="92">
        <f t="shared" si="310"/>
        <v>0</v>
      </c>
      <c r="BJ347" s="92">
        <f t="shared" si="310"/>
        <v>5</v>
      </c>
      <c r="BK347" s="92">
        <f t="shared" si="310"/>
        <v>0</v>
      </c>
      <c r="BL347" s="92">
        <f t="shared" si="310"/>
        <v>0</v>
      </c>
      <c r="BM347" s="92">
        <f t="shared" si="310"/>
        <v>2</v>
      </c>
      <c r="BN347" s="92">
        <f t="shared" si="310"/>
        <v>0</v>
      </c>
      <c r="BO347" s="92">
        <f t="shared" si="310"/>
        <v>0</v>
      </c>
      <c r="BP347" s="92">
        <f t="shared" si="310"/>
        <v>0</v>
      </c>
      <c r="BQ347" s="92">
        <f t="shared" si="310"/>
        <v>0</v>
      </c>
      <c r="BR347" s="92">
        <f t="shared" si="310"/>
        <v>1</v>
      </c>
      <c r="BS347" s="92">
        <f t="shared" si="310"/>
        <v>0</v>
      </c>
      <c r="BT347" s="92">
        <f t="shared" si="310"/>
        <v>0</v>
      </c>
      <c r="BU347" s="92">
        <f t="shared" si="310"/>
        <v>0</v>
      </c>
      <c r="BV347" s="92">
        <f t="shared" si="310"/>
        <v>5</v>
      </c>
      <c r="BW347" s="92">
        <f t="shared" si="310"/>
        <v>1</v>
      </c>
      <c r="BX347" s="92">
        <f t="shared" si="310"/>
        <v>1</v>
      </c>
      <c r="BY347" s="92">
        <f t="shared" si="310"/>
        <v>0</v>
      </c>
      <c r="BZ347" s="92">
        <f t="shared" si="310"/>
        <v>1</v>
      </c>
      <c r="CA347" s="92">
        <f t="shared" si="310"/>
        <v>0</v>
      </c>
      <c r="CB347" s="92">
        <f t="shared" si="310"/>
        <v>4</v>
      </c>
      <c r="CC347" s="14"/>
      <c r="CD347" s="14"/>
      <c r="CE347" s="14"/>
      <c r="CF347" s="14"/>
      <c r="CG347" s="14"/>
      <c r="CH347" s="14"/>
      <c r="CI347" s="14"/>
      <c r="CJ347" s="14"/>
      <c r="CK347" s="1"/>
      <c r="CL347" s="1"/>
      <c r="CM347" s="1"/>
      <c r="CN347" s="1"/>
      <c r="CO347" s="1"/>
      <c r="CP347" s="1"/>
      <c r="CQ347" s="1"/>
      <c r="CR347" s="1"/>
      <c r="CS347" s="1"/>
      <c r="CT347" s="1"/>
      <c r="CU347" s="1"/>
      <c r="CV347" s="1"/>
      <c r="CW347" s="1"/>
      <c r="CX347" s="1"/>
      <c r="CY347" s="1"/>
      <c r="CZ347" s="1"/>
      <c r="DA347" s="1"/>
      <c r="DB347" s="1"/>
      <c r="DC347" s="1"/>
      <c r="DD347" s="1"/>
    </row>
    <row r="348" spans="1:108" customFormat="1" ht="15.75" hidden="1" customHeight="1" x14ac:dyDescent="0.25">
      <c r="A348" s="168"/>
      <c r="B348" s="169"/>
      <c r="C348" s="198" t="s">
        <v>814</v>
      </c>
      <c r="D348" s="91"/>
      <c r="E348" s="17"/>
      <c r="F348" s="91"/>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93">
        <f t="shared" ref="BD348:CB348" si="311">(((BD345*2)+(BD346*1)+(BD347*0)))/(BD345+BD346+BD347)</f>
        <v>1.8125</v>
      </c>
      <c r="BE348" s="93">
        <f t="shared" si="311"/>
        <v>1.7894736842105263</v>
      </c>
      <c r="BF348" s="93">
        <f t="shared" si="311"/>
        <v>1.6842105263157894</v>
      </c>
      <c r="BG348" s="93">
        <f t="shared" si="311"/>
        <v>1.5789473684210527</v>
      </c>
      <c r="BH348" s="93">
        <f t="shared" si="311"/>
        <v>1.8947368421052631</v>
      </c>
      <c r="BI348" s="93">
        <f t="shared" si="311"/>
        <v>1.8947368421052631</v>
      </c>
      <c r="BJ348" s="93">
        <f t="shared" si="311"/>
        <v>1.3157894736842106</v>
      </c>
      <c r="BK348" s="93">
        <f t="shared" si="311"/>
        <v>1.736842105263158</v>
      </c>
      <c r="BL348" s="93">
        <f t="shared" si="311"/>
        <v>1.7894736842105263</v>
      </c>
      <c r="BM348" s="93">
        <f t="shared" si="311"/>
        <v>1.5263157894736843</v>
      </c>
      <c r="BN348" s="93">
        <f t="shared" si="311"/>
        <v>1.7894736842105263</v>
      </c>
      <c r="BO348" s="93">
        <f t="shared" si="311"/>
        <v>1.7894736842105263</v>
      </c>
      <c r="BP348" s="93">
        <f t="shared" si="311"/>
        <v>1.8947368421052631</v>
      </c>
      <c r="BQ348" s="93">
        <f t="shared" si="311"/>
        <v>1.6842105263157894</v>
      </c>
      <c r="BR348" s="93">
        <f t="shared" si="311"/>
        <v>1.736842105263158</v>
      </c>
      <c r="BS348" s="93">
        <f t="shared" si="311"/>
        <v>1.736842105263158</v>
      </c>
      <c r="BT348" s="93">
        <f t="shared" si="311"/>
        <v>1.8421052631578947</v>
      </c>
      <c r="BU348" s="93">
        <f t="shared" si="311"/>
        <v>1.8421052631578947</v>
      </c>
      <c r="BV348" s="93">
        <f t="shared" si="311"/>
        <v>1.3157894736842106</v>
      </c>
      <c r="BW348" s="93">
        <f t="shared" si="311"/>
        <v>1.7894736842105263</v>
      </c>
      <c r="BX348" s="93">
        <f t="shared" si="311"/>
        <v>1.736842105263158</v>
      </c>
      <c r="BY348" s="93">
        <f t="shared" si="311"/>
        <v>1.736842105263158</v>
      </c>
      <c r="BZ348" s="93">
        <f t="shared" si="311"/>
        <v>1.6842105263157894</v>
      </c>
      <c r="CA348" s="93">
        <f t="shared" si="311"/>
        <v>1.736842105263158</v>
      </c>
      <c r="CB348" s="93">
        <f t="shared" si="311"/>
        <v>1.368421052631579</v>
      </c>
      <c r="CC348" s="199">
        <f>COUNTIF($BD349:$CB349,"Đ")</f>
        <v>20</v>
      </c>
      <c r="CD348" s="200">
        <f>CC348/COUNTA($BD349:$CB349)</f>
        <v>0.8</v>
      </c>
      <c r="CE348" s="199">
        <f>COUNTIF($BD349:$CB349,"CCG")</f>
        <v>5</v>
      </c>
      <c r="CF348" s="200">
        <f>CE348/COUNTA($BD349:$CB349)</f>
        <v>0.2</v>
      </c>
      <c r="CG348" s="199">
        <f>COUNTIF($BD349:$CB349,"CĐ")</f>
        <v>0</v>
      </c>
      <c r="CH348" s="200">
        <f>CG348/COUNTA($BD349:$CB349)</f>
        <v>0</v>
      </c>
      <c r="CI348" s="203">
        <f>(((CC348*2)+(CE348*1)+(CG348*0)))/(CC348+CE348+CG348)</f>
        <v>1.8</v>
      </c>
      <c r="CJ348" s="203" t="str">
        <f>IF(CI348&gt;=1.6,"Đạt mục tiêu",IF(CI348&gt;=1,"Cần cố gắng","Chưa đạt"))</f>
        <v>Đạt mục tiêu</v>
      </c>
      <c r="CK348" s="1"/>
      <c r="CL348" s="1"/>
      <c r="CM348" s="1"/>
      <c r="CN348" s="1"/>
      <c r="CO348" s="1"/>
      <c r="CP348" s="1"/>
      <c r="CQ348" s="1"/>
      <c r="CR348" s="1"/>
      <c r="CS348" s="1"/>
      <c r="CT348" s="1"/>
      <c r="CU348" s="1"/>
      <c r="CV348" s="1"/>
      <c r="CW348" s="1"/>
      <c r="CX348" s="1"/>
      <c r="CY348" s="1"/>
      <c r="CZ348" s="1"/>
      <c r="DA348" s="1"/>
      <c r="DB348" s="1"/>
      <c r="DC348" s="1"/>
      <c r="DD348" s="1"/>
    </row>
    <row r="349" spans="1:108" customFormat="1" ht="15.75" hidden="1" customHeight="1" x14ac:dyDescent="0.25">
      <c r="A349" s="170"/>
      <c r="B349" s="171"/>
      <c r="C349" s="165"/>
      <c r="D349" s="91"/>
      <c r="E349" s="17"/>
      <c r="F349" s="91"/>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93" t="str">
        <f t="shared" ref="BD349:CB349" si="312">IF(BD348&lt;1,"CĐ",IF(BD348&lt;1.6,"CCG","Đ"))</f>
        <v>Đ</v>
      </c>
      <c r="BE349" s="93" t="str">
        <f t="shared" si="312"/>
        <v>Đ</v>
      </c>
      <c r="BF349" s="93" t="str">
        <f t="shared" si="312"/>
        <v>Đ</v>
      </c>
      <c r="BG349" s="93" t="str">
        <f t="shared" si="312"/>
        <v>CCG</v>
      </c>
      <c r="BH349" s="93" t="str">
        <f t="shared" si="312"/>
        <v>Đ</v>
      </c>
      <c r="BI349" s="93" t="str">
        <f t="shared" si="312"/>
        <v>Đ</v>
      </c>
      <c r="BJ349" s="93" t="str">
        <f t="shared" si="312"/>
        <v>CCG</v>
      </c>
      <c r="BK349" s="93" t="str">
        <f t="shared" si="312"/>
        <v>Đ</v>
      </c>
      <c r="BL349" s="93" t="str">
        <f t="shared" si="312"/>
        <v>Đ</v>
      </c>
      <c r="BM349" s="93" t="str">
        <f t="shared" si="312"/>
        <v>CCG</v>
      </c>
      <c r="BN349" s="93" t="str">
        <f t="shared" si="312"/>
        <v>Đ</v>
      </c>
      <c r="BO349" s="93" t="str">
        <f t="shared" si="312"/>
        <v>Đ</v>
      </c>
      <c r="BP349" s="93" t="str">
        <f t="shared" si="312"/>
        <v>Đ</v>
      </c>
      <c r="BQ349" s="93" t="str">
        <f t="shared" si="312"/>
        <v>Đ</v>
      </c>
      <c r="BR349" s="93" t="str">
        <f t="shared" si="312"/>
        <v>Đ</v>
      </c>
      <c r="BS349" s="93" t="str">
        <f t="shared" si="312"/>
        <v>Đ</v>
      </c>
      <c r="BT349" s="93" t="str">
        <f t="shared" si="312"/>
        <v>Đ</v>
      </c>
      <c r="BU349" s="93" t="str">
        <f t="shared" si="312"/>
        <v>Đ</v>
      </c>
      <c r="BV349" s="93" t="str">
        <f t="shared" si="312"/>
        <v>CCG</v>
      </c>
      <c r="BW349" s="93" t="str">
        <f t="shared" si="312"/>
        <v>Đ</v>
      </c>
      <c r="BX349" s="93" t="str">
        <f t="shared" si="312"/>
        <v>Đ</v>
      </c>
      <c r="BY349" s="93" t="str">
        <f t="shared" si="312"/>
        <v>Đ</v>
      </c>
      <c r="BZ349" s="93" t="str">
        <f t="shared" si="312"/>
        <v>Đ</v>
      </c>
      <c r="CA349" s="93" t="str">
        <f t="shared" si="312"/>
        <v>Đ</v>
      </c>
      <c r="CB349" s="93" t="str">
        <f t="shared" si="312"/>
        <v>CCG</v>
      </c>
      <c r="CC349" s="165"/>
      <c r="CD349" s="165"/>
      <c r="CE349" s="165"/>
      <c r="CF349" s="165"/>
      <c r="CG349" s="165"/>
      <c r="CH349" s="165"/>
      <c r="CI349" s="165"/>
      <c r="CJ349" s="165"/>
      <c r="CK349" s="1"/>
      <c r="CL349" s="1"/>
      <c r="CM349" s="1"/>
      <c r="CN349" s="1"/>
      <c r="CO349" s="1"/>
      <c r="CP349" s="1"/>
      <c r="CQ349" s="1"/>
      <c r="CR349" s="1"/>
      <c r="CS349" s="1"/>
      <c r="CT349" s="1"/>
      <c r="CU349" s="1"/>
      <c r="CV349" s="1"/>
      <c r="CW349" s="1"/>
      <c r="CX349" s="1"/>
      <c r="CY349" s="1"/>
      <c r="CZ349" s="1"/>
      <c r="DA349" s="1"/>
      <c r="DB349" s="1"/>
      <c r="DC349" s="1"/>
      <c r="DD349" s="1"/>
    </row>
    <row r="350" spans="1:108" customFormat="1" ht="31.5" hidden="1" customHeight="1" x14ac:dyDescent="0.25">
      <c r="A350" s="201" t="s">
        <v>816</v>
      </c>
      <c r="B350" s="167"/>
      <c r="C350" s="84" t="s">
        <v>811</v>
      </c>
      <c r="D350" s="37"/>
      <c r="E350" s="85"/>
      <c r="F350" s="37"/>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86">
        <f t="shared" ref="BD350:CB350" si="313">COUNTIFS($M$7:$M$315,"x",BD$7:BD$315,"2")</f>
        <v>14</v>
      </c>
      <c r="BE350" s="86">
        <f t="shared" si="313"/>
        <v>15</v>
      </c>
      <c r="BF350" s="86">
        <f t="shared" si="313"/>
        <v>15</v>
      </c>
      <c r="BG350" s="86">
        <f t="shared" si="313"/>
        <v>12</v>
      </c>
      <c r="BH350" s="86">
        <f t="shared" si="313"/>
        <v>14</v>
      </c>
      <c r="BI350" s="86">
        <f t="shared" si="313"/>
        <v>14</v>
      </c>
      <c r="BJ350" s="86">
        <f t="shared" si="313"/>
        <v>13</v>
      </c>
      <c r="BK350" s="86">
        <f t="shared" si="313"/>
        <v>15</v>
      </c>
      <c r="BL350" s="86">
        <f t="shared" si="313"/>
        <v>16</v>
      </c>
      <c r="BM350" s="86">
        <f t="shared" si="313"/>
        <v>14</v>
      </c>
      <c r="BN350" s="86">
        <f t="shared" si="313"/>
        <v>15</v>
      </c>
      <c r="BO350" s="86">
        <f t="shared" si="313"/>
        <v>16</v>
      </c>
      <c r="BP350" s="86">
        <f t="shared" si="313"/>
        <v>16</v>
      </c>
      <c r="BQ350" s="86">
        <f t="shared" si="313"/>
        <v>16</v>
      </c>
      <c r="BR350" s="86">
        <f t="shared" si="313"/>
        <v>14</v>
      </c>
      <c r="BS350" s="86">
        <f t="shared" si="313"/>
        <v>12</v>
      </c>
      <c r="BT350" s="86">
        <f t="shared" si="313"/>
        <v>14</v>
      </c>
      <c r="BU350" s="86">
        <f t="shared" si="313"/>
        <v>15</v>
      </c>
      <c r="BV350" s="86">
        <f t="shared" si="313"/>
        <v>10</v>
      </c>
      <c r="BW350" s="86">
        <f t="shared" si="313"/>
        <v>17</v>
      </c>
      <c r="BX350" s="86">
        <f t="shared" si="313"/>
        <v>16</v>
      </c>
      <c r="BY350" s="86">
        <f t="shared" si="313"/>
        <v>17</v>
      </c>
      <c r="BZ350" s="86">
        <f t="shared" si="313"/>
        <v>10</v>
      </c>
      <c r="CA350" s="86">
        <f t="shared" si="313"/>
        <v>15</v>
      </c>
      <c r="CB350" s="86">
        <f t="shared" si="313"/>
        <v>13</v>
      </c>
      <c r="CC350" s="5"/>
      <c r="CD350" s="5"/>
      <c r="CE350" s="5"/>
      <c r="CF350" s="5"/>
      <c r="CG350" s="5"/>
      <c r="CH350" s="5"/>
      <c r="CI350" s="5"/>
      <c r="CJ350" s="5"/>
      <c r="CK350" s="1"/>
      <c r="CL350" s="1"/>
      <c r="CM350" s="1"/>
      <c r="CN350" s="1"/>
      <c r="CO350" s="1"/>
      <c r="CP350" s="1"/>
      <c r="CQ350" s="1"/>
      <c r="CR350" s="1"/>
      <c r="CS350" s="1"/>
      <c r="CT350" s="1"/>
      <c r="CU350" s="1"/>
      <c r="CV350" s="1"/>
      <c r="CW350" s="1"/>
      <c r="CX350" s="1"/>
      <c r="CY350" s="1"/>
      <c r="CZ350" s="1"/>
      <c r="DA350" s="1"/>
      <c r="DB350" s="1"/>
      <c r="DC350" s="1"/>
      <c r="DD350" s="1"/>
    </row>
    <row r="351" spans="1:108" customFormat="1" ht="31.5" hidden="1" customHeight="1" x14ac:dyDescent="0.25">
      <c r="A351" s="168"/>
      <c r="B351" s="169"/>
      <c r="C351" s="84" t="s">
        <v>812</v>
      </c>
      <c r="D351" s="37"/>
      <c r="E351" s="85"/>
      <c r="F351" s="37"/>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86">
        <f t="shared" ref="BD351:CB351" si="314">COUNTIFS($M$7:$M$315,"x",BD$7:BD$315,"1")</f>
        <v>4</v>
      </c>
      <c r="BE351" s="86">
        <f t="shared" si="314"/>
        <v>4</v>
      </c>
      <c r="BF351" s="86">
        <f t="shared" si="314"/>
        <v>4</v>
      </c>
      <c r="BG351" s="86">
        <f t="shared" si="314"/>
        <v>7</v>
      </c>
      <c r="BH351" s="86">
        <f t="shared" si="314"/>
        <v>5</v>
      </c>
      <c r="BI351" s="86">
        <f t="shared" si="314"/>
        <v>5</v>
      </c>
      <c r="BJ351" s="86">
        <f t="shared" si="314"/>
        <v>3</v>
      </c>
      <c r="BK351" s="86">
        <f t="shared" si="314"/>
        <v>4</v>
      </c>
      <c r="BL351" s="86">
        <f t="shared" si="314"/>
        <v>3</v>
      </c>
      <c r="BM351" s="86">
        <f t="shared" si="314"/>
        <v>5</v>
      </c>
      <c r="BN351" s="86">
        <f t="shared" si="314"/>
        <v>4</v>
      </c>
      <c r="BO351" s="86">
        <f t="shared" si="314"/>
        <v>3</v>
      </c>
      <c r="BP351" s="86">
        <f t="shared" si="314"/>
        <v>3</v>
      </c>
      <c r="BQ351" s="86">
        <f t="shared" si="314"/>
        <v>2</v>
      </c>
      <c r="BR351" s="86">
        <f t="shared" si="314"/>
        <v>5</v>
      </c>
      <c r="BS351" s="86">
        <f t="shared" si="314"/>
        <v>7</v>
      </c>
      <c r="BT351" s="86">
        <f t="shared" si="314"/>
        <v>5</v>
      </c>
      <c r="BU351" s="86">
        <f t="shared" si="314"/>
        <v>4</v>
      </c>
      <c r="BV351" s="86">
        <f t="shared" si="314"/>
        <v>7</v>
      </c>
      <c r="BW351" s="86">
        <f t="shared" si="314"/>
        <v>2</v>
      </c>
      <c r="BX351" s="86">
        <f t="shared" si="314"/>
        <v>3</v>
      </c>
      <c r="BY351" s="86">
        <f t="shared" si="314"/>
        <v>2</v>
      </c>
      <c r="BZ351" s="86">
        <f t="shared" si="314"/>
        <v>9</v>
      </c>
      <c r="CA351" s="86">
        <f t="shared" si="314"/>
        <v>4</v>
      </c>
      <c r="CB351" s="86">
        <f t="shared" si="314"/>
        <v>6</v>
      </c>
      <c r="CC351" s="5"/>
      <c r="CD351" s="5"/>
      <c r="CE351" s="5"/>
      <c r="CF351" s="5"/>
      <c r="CG351" s="5"/>
      <c r="CH351" s="5"/>
      <c r="CI351" s="5"/>
      <c r="CJ351" s="5"/>
      <c r="CK351" s="1"/>
      <c r="CL351" s="1"/>
      <c r="CM351" s="1"/>
      <c r="CN351" s="1"/>
      <c r="CO351" s="1"/>
      <c r="CP351" s="1"/>
      <c r="CQ351" s="1"/>
      <c r="CR351" s="1"/>
      <c r="CS351" s="1"/>
      <c r="CT351" s="1"/>
      <c r="CU351" s="1"/>
      <c r="CV351" s="1"/>
      <c r="CW351" s="1"/>
      <c r="CX351" s="1"/>
      <c r="CY351" s="1"/>
      <c r="CZ351" s="1"/>
      <c r="DA351" s="1"/>
      <c r="DB351" s="1"/>
      <c r="DC351" s="1"/>
      <c r="DD351" s="1"/>
    </row>
    <row r="352" spans="1:108" customFormat="1" ht="31.5" hidden="1" customHeight="1" x14ac:dyDescent="0.25">
      <c r="A352" s="168"/>
      <c r="B352" s="169"/>
      <c r="C352" s="84" t="s">
        <v>813</v>
      </c>
      <c r="D352" s="37"/>
      <c r="E352" s="85"/>
      <c r="F352" s="37"/>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86">
        <f t="shared" ref="BD352:CB352" si="315">COUNTIFS($M$7:$M$315,"x",BD$7:BD$315,"0")</f>
        <v>0</v>
      </c>
      <c r="BE352" s="86">
        <f t="shared" si="315"/>
        <v>0</v>
      </c>
      <c r="BF352" s="86">
        <f t="shared" si="315"/>
        <v>0</v>
      </c>
      <c r="BG352" s="86">
        <f t="shared" si="315"/>
        <v>0</v>
      </c>
      <c r="BH352" s="86">
        <f t="shared" si="315"/>
        <v>0</v>
      </c>
      <c r="BI352" s="86">
        <f t="shared" si="315"/>
        <v>0</v>
      </c>
      <c r="BJ352" s="86">
        <f t="shared" si="315"/>
        <v>3</v>
      </c>
      <c r="BK352" s="86">
        <f t="shared" si="315"/>
        <v>0</v>
      </c>
      <c r="BL352" s="86">
        <f t="shared" si="315"/>
        <v>0</v>
      </c>
      <c r="BM352" s="86">
        <f t="shared" si="315"/>
        <v>0</v>
      </c>
      <c r="BN352" s="86">
        <f t="shared" si="315"/>
        <v>0</v>
      </c>
      <c r="BO352" s="86">
        <f t="shared" si="315"/>
        <v>0</v>
      </c>
      <c r="BP352" s="86">
        <f t="shared" si="315"/>
        <v>0</v>
      </c>
      <c r="BQ352" s="86">
        <f t="shared" si="315"/>
        <v>1</v>
      </c>
      <c r="BR352" s="86">
        <f t="shared" si="315"/>
        <v>0</v>
      </c>
      <c r="BS352" s="86">
        <f t="shared" si="315"/>
        <v>0</v>
      </c>
      <c r="BT352" s="86">
        <f t="shared" si="315"/>
        <v>0</v>
      </c>
      <c r="BU352" s="86">
        <f t="shared" si="315"/>
        <v>0</v>
      </c>
      <c r="BV352" s="86">
        <f t="shared" si="315"/>
        <v>2</v>
      </c>
      <c r="BW352" s="86">
        <f t="shared" si="315"/>
        <v>0</v>
      </c>
      <c r="BX352" s="86">
        <f t="shared" si="315"/>
        <v>0</v>
      </c>
      <c r="BY352" s="86">
        <f t="shared" si="315"/>
        <v>0</v>
      </c>
      <c r="BZ352" s="86">
        <f t="shared" si="315"/>
        <v>0</v>
      </c>
      <c r="CA352" s="86">
        <f t="shared" si="315"/>
        <v>0</v>
      </c>
      <c r="CB352" s="86">
        <f t="shared" si="315"/>
        <v>0</v>
      </c>
      <c r="CC352" s="5"/>
      <c r="CD352" s="5"/>
      <c r="CE352" s="5"/>
      <c r="CF352" s="5"/>
      <c r="CG352" s="5"/>
      <c r="CH352" s="5"/>
      <c r="CI352" s="5"/>
      <c r="CJ352" s="5"/>
      <c r="CK352" s="1"/>
      <c r="CL352" s="1"/>
      <c r="CM352" s="1"/>
      <c r="CN352" s="1"/>
      <c r="CO352" s="1"/>
      <c r="CP352" s="1"/>
      <c r="CQ352" s="1"/>
      <c r="CR352" s="1"/>
      <c r="CS352" s="1"/>
      <c r="CT352" s="1"/>
      <c r="CU352" s="1"/>
      <c r="CV352" s="1"/>
      <c r="CW352" s="1"/>
      <c r="CX352" s="1"/>
      <c r="CY352" s="1"/>
      <c r="CZ352" s="1"/>
      <c r="DA352" s="1"/>
      <c r="DB352" s="1"/>
      <c r="DC352" s="1"/>
      <c r="DD352" s="1"/>
    </row>
    <row r="353" spans="1:108" customFormat="1" ht="15.75" hidden="1" customHeight="1" x14ac:dyDescent="0.25">
      <c r="A353" s="168"/>
      <c r="B353" s="169"/>
      <c r="C353" s="204" t="s">
        <v>814</v>
      </c>
      <c r="D353" s="37"/>
      <c r="E353" s="85"/>
      <c r="F353" s="37"/>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89">
        <f t="shared" ref="BD353:CB353" si="316">(((BD350*2)+(BD351*1)+(BD352*0)))/(BD350+BD351+BD352)</f>
        <v>1.7777777777777777</v>
      </c>
      <c r="BE353" s="89">
        <f t="shared" si="316"/>
        <v>1.7894736842105263</v>
      </c>
      <c r="BF353" s="89">
        <f t="shared" si="316"/>
        <v>1.7894736842105263</v>
      </c>
      <c r="BG353" s="89">
        <f t="shared" si="316"/>
        <v>1.631578947368421</v>
      </c>
      <c r="BH353" s="89">
        <f t="shared" si="316"/>
        <v>1.736842105263158</v>
      </c>
      <c r="BI353" s="89">
        <f t="shared" si="316"/>
        <v>1.736842105263158</v>
      </c>
      <c r="BJ353" s="89">
        <f t="shared" si="316"/>
        <v>1.5263157894736843</v>
      </c>
      <c r="BK353" s="89">
        <f t="shared" si="316"/>
        <v>1.7894736842105263</v>
      </c>
      <c r="BL353" s="89">
        <f t="shared" si="316"/>
        <v>1.8421052631578947</v>
      </c>
      <c r="BM353" s="89">
        <f t="shared" si="316"/>
        <v>1.736842105263158</v>
      </c>
      <c r="BN353" s="89">
        <f t="shared" si="316"/>
        <v>1.7894736842105263</v>
      </c>
      <c r="BO353" s="89">
        <f t="shared" si="316"/>
        <v>1.8421052631578947</v>
      </c>
      <c r="BP353" s="89">
        <f t="shared" si="316"/>
        <v>1.8421052631578947</v>
      </c>
      <c r="BQ353" s="89">
        <f t="shared" si="316"/>
        <v>1.7894736842105263</v>
      </c>
      <c r="BR353" s="89">
        <f t="shared" si="316"/>
        <v>1.736842105263158</v>
      </c>
      <c r="BS353" s="89">
        <f t="shared" si="316"/>
        <v>1.631578947368421</v>
      </c>
      <c r="BT353" s="89">
        <f t="shared" si="316"/>
        <v>1.736842105263158</v>
      </c>
      <c r="BU353" s="89">
        <f t="shared" si="316"/>
        <v>1.7894736842105263</v>
      </c>
      <c r="BV353" s="89">
        <f t="shared" si="316"/>
        <v>1.4210526315789473</v>
      </c>
      <c r="BW353" s="89">
        <f t="shared" si="316"/>
        <v>1.8947368421052631</v>
      </c>
      <c r="BX353" s="89">
        <f t="shared" si="316"/>
        <v>1.8421052631578947</v>
      </c>
      <c r="BY353" s="89">
        <f t="shared" si="316"/>
        <v>1.8947368421052631</v>
      </c>
      <c r="BZ353" s="89">
        <f t="shared" si="316"/>
        <v>1.5263157894736843</v>
      </c>
      <c r="CA353" s="89">
        <f t="shared" si="316"/>
        <v>1.7894736842105263</v>
      </c>
      <c r="CB353" s="89">
        <f t="shared" si="316"/>
        <v>1.6842105263157894</v>
      </c>
      <c r="CC353" s="194">
        <f>COUNTIF($BD354:$CB354,"Đ")</f>
        <v>22</v>
      </c>
      <c r="CD353" s="195">
        <f>CC353/COUNTA($BD354:$CB354)</f>
        <v>0.88</v>
      </c>
      <c r="CE353" s="194">
        <f>COUNTIF($BD354:$CB354,"CCG")</f>
        <v>3</v>
      </c>
      <c r="CF353" s="195">
        <f>CE353/COUNTA($BD354:$CB354)</f>
        <v>0.12</v>
      </c>
      <c r="CG353" s="194">
        <f>COUNTIF($BD354:$CB354,"CĐ")</f>
        <v>0</v>
      </c>
      <c r="CH353" s="195">
        <f>CG353/COUNTA($BD354:$CB354)</f>
        <v>0</v>
      </c>
      <c r="CI353" s="203">
        <f>(((CC353*2)+(CE353*1)+(CG353*0)))/(CC353+CE353+CG353)</f>
        <v>1.88</v>
      </c>
      <c r="CJ353" s="196" t="str">
        <f>IF(CI353&gt;=1.6,"Đạt mục tiêu",IF(CI353&gt;=1,"Cần cố gắng","Chưa đạt"))</f>
        <v>Đạt mục tiêu</v>
      </c>
      <c r="CK353" s="1"/>
      <c r="CL353" s="1"/>
      <c r="CM353" s="1"/>
      <c r="CN353" s="1"/>
      <c r="CO353" s="1"/>
      <c r="CP353" s="1"/>
      <c r="CQ353" s="1"/>
      <c r="CR353" s="1"/>
      <c r="CS353" s="1"/>
      <c r="CT353" s="1"/>
      <c r="CU353" s="1"/>
      <c r="CV353" s="1"/>
      <c r="CW353" s="1"/>
      <c r="CX353" s="1"/>
      <c r="CY353" s="1"/>
      <c r="CZ353" s="1"/>
      <c r="DA353" s="1"/>
      <c r="DB353" s="1"/>
      <c r="DC353" s="1"/>
      <c r="DD353" s="1"/>
    </row>
    <row r="354" spans="1:108" customFormat="1" ht="15.75" hidden="1" customHeight="1" x14ac:dyDescent="0.25">
      <c r="A354" s="170"/>
      <c r="B354" s="171"/>
      <c r="C354" s="165"/>
      <c r="D354" s="37"/>
      <c r="E354" s="85"/>
      <c r="F354" s="37"/>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89" t="str">
        <f t="shared" ref="BD354:CB354" si="317">IF(BD353&lt;1,"CĐ",IF(BD353&lt;1.6,"CCG","Đ"))</f>
        <v>Đ</v>
      </c>
      <c r="BE354" s="89" t="str">
        <f t="shared" si="317"/>
        <v>Đ</v>
      </c>
      <c r="BF354" s="89" t="str">
        <f t="shared" si="317"/>
        <v>Đ</v>
      </c>
      <c r="BG354" s="89" t="str">
        <f t="shared" si="317"/>
        <v>Đ</v>
      </c>
      <c r="BH354" s="89" t="str">
        <f t="shared" si="317"/>
        <v>Đ</v>
      </c>
      <c r="BI354" s="89" t="str">
        <f t="shared" si="317"/>
        <v>Đ</v>
      </c>
      <c r="BJ354" s="89" t="str">
        <f t="shared" si="317"/>
        <v>CCG</v>
      </c>
      <c r="BK354" s="89" t="str">
        <f t="shared" si="317"/>
        <v>Đ</v>
      </c>
      <c r="BL354" s="89" t="str">
        <f t="shared" si="317"/>
        <v>Đ</v>
      </c>
      <c r="BM354" s="89" t="str">
        <f t="shared" si="317"/>
        <v>Đ</v>
      </c>
      <c r="BN354" s="89" t="str">
        <f t="shared" si="317"/>
        <v>Đ</v>
      </c>
      <c r="BO354" s="89" t="str">
        <f t="shared" si="317"/>
        <v>Đ</v>
      </c>
      <c r="BP354" s="89" t="str">
        <f t="shared" si="317"/>
        <v>Đ</v>
      </c>
      <c r="BQ354" s="89" t="str">
        <f t="shared" si="317"/>
        <v>Đ</v>
      </c>
      <c r="BR354" s="89" t="str">
        <f t="shared" si="317"/>
        <v>Đ</v>
      </c>
      <c r="BS354" s="89" t="str">
        <f t="shared" si="317"/>
        <v>Đ</v>
      </c>
      <c r="BT354" s="89" t="str">
        <f t="shared" si="317"/>
        <v>Đ</v>
      </c>
      <c r="BU354" s="89" t="str">
        <f t="shared" si="317"/>
        <v>Đ</v>
      </c>
      <c r="BV354" s="89" t="str">
        <f t="shared" si="317"/>
        <v>CCG</v>
      </c>
      <c r="BW354" s="89" t="str">
        <f t="shared" si="317"/>
        <v>Đ</v>
      </c>
      <c r="BX354" s="89" t="str">
        <f t="shared" si="317"/>
        <v>Đ</v>
      </c>
      <c r="BY354" s="89" t="str">
        <f t="shared" si="317"/>
        <v>Đ</v>
      </c>
      <c r="BZ354" s="89" t="str">
        <f t="shared" si="317"/>
        <v>CCG</v>
      </c>
      <c r="CA354" s="89" t="str">
        <f t="shared" si="317"/>
        <v>Đ</v>
      </c>
      <c r="CB354" s="89" t="str">
        <f t="shared" si="317"/>
        <v>Đ</v>
      </c>
      <c r="CC354" s="165"/>
      <c r="CD354" s="165"/>
      <c r="CE354" s="165"/>
      <c r="CF354" s="165"/>
      <c r="CG354" s="165"/>
      <c r="CH354" s="165"/>
      <c r="CI354" s="165"/>
      <c r="CJ354" s="165"/>
      <c r="CK354" s="1"/>
      <c r="CL354" s="1"/>
      <c r="CM354" s="1"/>
      <c r="CN354" s="1"/>
      <c r="CO354" s="1"/>
      <c r="CP354" s="1"/>
      <c r="CQ354" s="1"/>
      <c r="CR354" s="1"/>
      <c r="CS354" s="1"/>
      <c r="CT354" s="1"/>
      <c r="CU354" s="1"/>
      <c r="CV354" s="1"/>
      <c r="CW354" s="1"/>
      <c r="CX354" s="1"/>
      <c r="CY354" s="1"/>
      <c r="CZ354" s="1"/>
      <c r="DA354" s="1"/>
      <c r="DB354" s="1"/>
      <c r="DC354" s="1"/>
      <c r="DD354" s="1"/>
    </row>
    <row r="355" spans="1:108" customFormat="1" ht="31.5" hidden="1" customHeight="1" x14ac:dyDescent="0.25">
      <c r="A355" s="197" t="s">
        <v>817</v>
      </c>
      <c r="B355" s="167"/>
      <c r="C355" s="90" t="s">
        <v>811</v>
      </c>
      <c r="D355" s="91"/>
      <c r="E355" s="17"/>
      <c r="F355" s="91"/>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92">
        <f t="shared" ref="BD355:CB355" si="318">COUNTIFS($N$7:$N$315,"x",BD$7:BD$315,"2")</f>
        <v>12</v>
      </c>
      <c r="BE355" s="92">
        <f t="shared" si="318"/>
        <v>13</v>
      </c>
      <c r="BF355" s="92">
        <f t="shared" si="318"/>
        <v>15</v>
      </c>
      <c r="BG355" s="92">
        <f t="shared" si="318"/>
        <v>13</v>
      </c>
      <c r="BH355" s="92">
        <f t="shared" si="318"/>
        <v>13</v>
      </c>
      <c r="BI355" s="92">
        <f t="shared" si="318"/>
        <v>13</v>
      </c>
      <c r="BJ355" s="92">
        <f t="shared" si="318"/>
        <v>10</v>
      </c>
      <c r="BK355" s="92">
        <f t="shared" si="318"/>
        <v>16</v>
      </c>
      <c r="BL355" s="92">
        <f t="shared" si="318"/>
        <v>13</v>
      </c>
      <c r="BM355" s="92">
        <f t="shared" si="318"/>
        <v>11</v>
      </c>
      <c r="BN355" s="92">
        <f t="shared" si="318"/>
        <v>9</v>
      </c>
      <c r="BO355" s="92">
        <f t="shared" si="318"/>
        <v>12</v>
      </c>
      <c r="BP355" s="92">
        <f t="shared" si="318"/>
        <v>13</v>
      </c>
      <c r="BQ355" s="92">
        <f t="shared" si="318"/>
        <v>14</v>
      </c>
      <c r="BR355" s="92">
        <f t="shared" si="318"/>
        <v>15</v>
      </c>
      <c r="BS355" s="92">
        <f t="shared" si="318"/>
        <v>13</v>
      </c>
      <c r="BT355" s="92">
        <f t="shared" si="318"/>
        <v>14</v>
      </c>
      <c r="BU355" s="92">
        <f t="shared" si="318"/>
        <v>15</v>
      </c>
      <c r="BV355" s="92">
        <f t="shared" si="318"/>
        <v>9</v>
      </c>
      <c r="BW355" s="92">
        <f t="shared" si="318"/>
        <v>12</v>
      </c>
      <c r="BX355" s="92">
        <f t="shared" si="318"/>
        <v>14</v>
      </c>
      <c r="BY355" s="92">
        <f t="shared" si="318"/>
        <v>13</v>
      </c>
      <c r="BZ355" s="92">
        <f t="shared" si="318"/>
        <v>13</v>
      </c>
      <c r="CA355" s="92">
        <f t="shared" si="318"/>
        <v>11</v>
      </c>
      <c r="CB355" s="92">
        <f t="shared" si="318"/>
        <v>11</v>
      </c>
      <c r="CC355" s="14"/>
      <c r="CD355" s="14"/>
      <c r="CE355" s="14"/>
      <c r="CF355" s="14"/>
      <c r="CG355" s="14"/>
      <c r="CH355" s="14"/>
      <c r="CI355" s="14"/>
      <c r="CJ355" s="14"/>
      <c r="CK355" s="1"/>
      <c r="CL355" s="1"/>
      <c r="CM355" s="1"/>
      <c r="CN355" s="1"/>
      <c r="CO355" s="1"/>
      <c r="CP355" s="1"/>
      <c r="CQ355" s="1"/>
      <c r="CR355" s="1"/>
      <c r="CS355" s="1"/>
      <c r="CT355" s="1"/>
      <c r="CU355" s="1"/>
      <c r="CV355" s="1"/>
      <c r="CW355" s="1"/>
      <c r="CX355" s="1"/>
      <c r="CY355" s="1"/>
      <c r="CZ355" s="1"/>
      <c r="DA355" s="1"/>
      <c r="DB355" s="1"/>
      <c r="DC355" s="1"/>
      <c r="DD355" s="1"/>
    </row>
    <row r="356" spans="1:108" customFormat="1" ht="31.5" hidden="1" customHeight="1" x14ac:dyDescent="0.25">
      <c r="A356" s="168"/>
      <c r="B356" s="169"/>
      <c r="C356" s="90" t="s">
        <v>812</v>
      </c>
      <c r="D356" s="91"/>
      <c r="E356" s="17"/>
      <c r="F356" s="91"/>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92">
        <f t="shared" ref="BD356:CB356" si="319">COUNTIFS($N$7:$N$315,"x",BD$7:BD$315,"1")</f>
        <v>3</v>
      </c>
      <c r="BE356" s="92">
        <f t="shared" si="319"/>
        <v>3</v>
      </c>
      <c r="BF356" s="92">
        <f t="shared" si="319"/>
        <v>1</v>
      </c>
      <c r="BG356" s="92">
        <f t="shared" si="319"/>
        <v>3</v>
      </c>
      <c r="BH356" s="92">
        <f t="shared" si="319"/>
        <v>3</v>
      </c>
      <c r="BI356" s="92">
        <f t="shared" si="319"/>
        <v>3</v>
      </c>
      <c r="BJ356" s="92">
        <f t="shared" si="319"/>
        <v>4</v>
      </c>
      <c r="BK356" s="92">
        <f t="shared" si="319"/>
        <v>0</v>
      </c>
      <c r="BL356" s="92">
        <f t="shared" si="319"/>
        <v>3</v>
      </c>
      <c r="BM356" s="92">
        <f t="shared" si="319"/>
        <v>5</v>
      </c>
      <c r="BN356" s="92">
        <f t="shared" si="319"/>
        <v>7</v>
      </c>
      <c r="BO356" s="92">
        <f t="shared" si="319"/>
        <v>4</v>
      </c>
      <c r="BP356" s="92">
        <f t="shared" si="319"/>
        <v>3</v>
      </c>
      <c r="BQ356" s="92">
        <f t="shared" si="319"/>
        <v>2</v>
      </c>
      <c r="BR356" s="92">
        <f t="shared" si="319"/>
        <v>1</v>
      </c>
      <c r="BS356" s="92">
        <f t="shared" si="319"/>
        <v>3</v>
      </c>
      <c r="BT356" s="92">
        <f t="shared" si="319"/>
        <v>2</v>
      </c>
      <c r="BU356" s="92">
        <f t="shared" si="319"/>
        <v>1</v>
      </c>
      <c r="BV356" s="92">
        <f t="shared" si="319"/>
        <v>5</v>
      </c>
      <c r="BW356" s="92">
        <f t="shared" si="319"/>
        <v>4</v>
      </c>
      <c r="BX356" s="92">
        <f t="shared" si="319"/>
        <v>2</v>
      </c>
      <c r="BY356" s="92">
        <f t="shared" si="319"/>
        <v>3</v>
      </c>
      <c r="BZ356" s="92">
        <f t="shared" si="319"/>
        <v>3</v>
      </c>
      <c r="CA356" s="92">
        <f t="shared" si="319"/>
        <v>5</v>
      </c>
      <c r="CB356" s="92">
        <f t="shared" si="319"/>
        <v>5</v>
      </c>
      <c r="CC356" s="14"/>
      <c r="CD356" s="14"/>
      <c r="CE356" s="14"/>
      <c r="CF356" s="14"/>
      <c r="CG356" s="14"/>
      <c r="CH356" s="14"/>
      <c r="CI356" s="14"/>
      <c r="CJ356" s="14"/>
      <c r="CK356" s="1"/>
      <c r="CL356" s="1"/>
      <c r="CM356" s="1"/>
      <c r="CN356" s="1"/>
      <c r="CO356" s="1"/>
      <c r="CP356" s="1"/>
      <c r="CQ356" s="1"/>
      <c r="CR356" s="1"/>
      <c r="CS356" s="1"/>
      <c r="CT356" s="1"/>
      <c r="CU356" s="1"/>
      <c r="CV356" s="1"/>
      <c r="CW356" s="1"/>
      <c r="CX356" s="1"/>
      <c r="CY356" s="1"/>
      <c r="CZ356" s="1"/>
      <c r="DA356" s="1"/>
      <c r="DB356" s="1"/>
      <c r="DC356" s="1"/>
      <c r="DD356" s="1"/>
    </row>
    <row r="357" spans="1:108" customFormat="1" ht="31.5" hidden="1" customHeight="1" x14ac:dyDescent="0.25">
      <c r="A357" s="168"/>
      <c r="B357" s="169"/>
      <c r="C357" s="90" t="s">
        <v>813</v>
      </c>
      <c r="D357" s="91"/>
      <c r="E357" s="17"/>
      <c r="F357" s="91"/>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92">
        <f t="shared" ref="BD357:CB357" si="320">COUNTIFS($N$7:$N$315,"x",BD$7:BD$315,"0")</f>
        <v>0</v>
      </c>
      <c r="BE357" s="92">
        <f t="shared" si="320"/>
        <v>0</v>
      </c>
      <c r="BF357" s="92">
        <f t="shared" si="320"/>
        <v>0</v>
      </c>
      <c r="BG357" s="92">
        <f t="shared" si="320"/>
        <v>0</v>
      </c>
      <c r="BH357" s="92">
        <f t="shared" si="320"/>
        <v>0</v>
      </c>
      <c r="BI357" s="92">
        <f t="shared" si="320"/>
        <v>0</v>
      </c>
      <c r="BJ357" s="92">
        <f t="shared" si="320"/>
        <v>2</v>
      </c>
      <c r="BK357" s="92">
        <f t="shared" si="320"/>
        <v>0</v>
      </c>
      <c r="BL357" s="92">
        <f t="shared" si="320"/>
        <v>0</v>
      </c>
      <c r="BM357" s="92">
        <f t="shared" si="320"/>
        <v>0</v>
      </c>
      <c r="BN357" s="92">
        <f t="shared" si="320"/>
        <v>0</v>
      </c>
      <c r="BO357" s="92">
        <f t="shared" si="320"/>
        <v>0</v>
      </c>
      <c r="BP357" s="92">
        <f t="shared" si="320"/>
        <v>0</v>
      </c>
      <c r="BQ357" s="92">
        <f t="shared" si="320"/>
        <v>0</v>
      </c>
      <c r="BR357" s="92">
        <f t="shared" si="320"/>
        <v>0</v>
      </c>
      <c r="BS357" s="92">
        <f t="shared" si="320"/>
        <v>0</v>
      </c>
      <c r="BT357" s="92">
        <f t="shared" si="320"/>
        <v>0</v>
      </c>
      <c r="BU357" s="92">
        <f t="shared" si="320"/>
        <v>0</v>
      </c>
      <c r="BV357" s="92">
        <f t="shared" si="320"/>
        <v>2</v>
      </c>
      <c r="BW357" s="92">
        <f t="shared" si="320"/>
        <v>0</v>
      </c>
      <c r="BX357" s="92">
        <f t="shared" si="320"/>
        <v>0</v>
      </c>
      <c r="BY357" s="92">
        <f t="shared" si="320"/>
        <v>0</v>
      </c>
      <c r="BZ357" s="92">
        <f t="shared" si="320"/>
        <v>0</v>
      </c>
      <c r="CA357" s="92">
        <f t="shared" si="320"/>
        <v>0</v>
      </c>
      <c r="CB357" s="92">
        <f t="shared" si="320"/>
        <v>0</v>
      </c>
      <c r="CC357" s="14"/>
      <c r="CD357" s="14"/>
      <c r="CE357" s="14"/>
      <c r="CF357" s="14"/>
      <c r="CG357" s="14"/>
      <c r="CH357" s="14"/>
      <c r="CI357" s="14"/>
      <c r="CJ357" s="14"/>
      <c r="CK357" s="1"/>
      <c r="CL357" s="1"/>
      <c r="CM357" s="1"/>
      <c r="CN357" s="1"/>
      <c r="CO357" s="1"/>
      <c r="CP357" s="1"/>
      <c r="CQ357" s="1"/>
      <c r="CR357" s="1"/>
      <c r="CS357" s="1"/>
      <c r="CT357" s="1"/>
      <c r="CU357" s="1"/>
      <c r="CV357" s="1"/>
      <c r="CW357" s="1"/>
      <c r="CX357" s="1"/>
      <c r="CY357" s="1"/>
      <c r="CZ357" s="1"/>
      <c r="DA357" s="1"/>
      <c r="DB357" s="1"/>
      <c r="DC357" s="1"/>
      <c r="DD357" s="1"/>
    </row>
    <row r="358" spans="1:108" customFormat="1" ht="15.75" hidden="1" customHeight="1" x14ac:dyDescent="0.25">
      <c r="A358" s="168"/>
      <c r="B358" s="169"/>
      <c r="C358" s="198" t="s">
        <v>814</v>
      </c>
      <c r="D358" s="91"/>
      <c r="E358" s="17"/>
      <c r="F358" s="91"/>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93">
        <f t="shared" ref="BD358:CB358" si="321">(((BD355*2)+(BD356*1)+(BD357*0)))/(BD355+BD356+BD357)</f>
        <v>1.8</v>
      </c>
      <c r="BE358" s="93">
        <f t="shared" si="321"/>
        <v>1.8125</v>
      </c>
      <c r="BF358" s="93">
        <f t="shared" si="321"/>
        <v>1.9375</v>
      </c>
      <c r="BG358" s="93">
        <f t="shared" si="321"/>
        <v>1.8125</v>
      </c>
      <c r="BH358" s="93">
        <f t="shared" si="321"/>
        <v>1.8125</v>
      </c>
      <c r="BI358" s="93">
        <f t="shared" si="321"/>
        <v>1.8125</v>
      </c>
      <c r="BJ358" s="93">
        <f t="shared" si="321"/>
        <v>1.5</v>
      </c>
      <c r="BK358" s="93">
        <f t="shared" si="321"/>
        <v>2</v>
      </c>
      <c r="BL358" s="93">
        <f t="shared" si="321"/>
        <v>1.8125</v>
      </c>
      <c r="BM358" s="93">
        <f t="shared" si="321"/>
        <v>1.6875</v>
      </c>
      <c r="BN358" s="93">
        <f t="shared" si="321"/>
        <v>1.5625</v>
      </c>
      <c r="BO358" s="93">
        <f t="shared" si="321"/>
        <v>1.75</v>
      </c>
      <c r="BP358" s="93">
        <f t="shared" si="321"/>
        <v>1.8125</v>
      </c>
      <c r="BQ358" s="93">
        <f t="shared" si="321"/>
        <v>1.875</v>
      </c>
      <c r="BR358" s="93">
        <f t="shared" si="321"/>
        <v>1.9375</v>
      </c>
      <c r="BS358" s="93">
        <f t="shared" si="321"/>
        <v>1.8125</v>
      </c>
      <c r="BT358" s="93">
        <f t="shared" si="321"/>
        <v>1.875</v>
      </c>
      <c r="BU358" s="93">
        <f t="shared" si="321"/>
        <v>1.9375</v>
      </c>
      <c r="BV358" s="93">
        <f t="shared" si="321"/>
        <v>1.4375</v>
      </c>
      <c r="BW358" s="93">
        <f t="shared" si="321"/>
        <v>1.75</v>
      </c>
      <c r="BX358" s="93">
        <f t="shared" si="321"/>
        <v>1.875</v>
      </c>
      <c r="BY358" s="93">
        <f t="shared" si="321"/>
        <v>1.8125</v>
      </c>
      <c r="BZ358" s="93">
        <f t="shared" si="321"/>
        <v>1.8125</v>
      </c>
      <c r="CA358" s="93">
        <f t="shared" si="321"/>
        <v>1.6875</v>
      </c>
      <c r="CB358" s="93">
        <f t="shared" si="321"/>
        <v>1.6875</v>
      </c>
      <c r="CC358" s="199">
        <f>COUNTIF($BD359:$CB359,"Đ")</f>
        <v>22</v>
      </c>
      <c r="CD358" s="200">
        <f>CC358/COUNTA($BD359:$CB359)</f>
        <v>0.88</v>
      </c>
      <c r="CE358" s="199">
        <f>COUNTIF($BD359:$CB359,"CCG")</f>
        <v>3</v>
      </c>
      <c r="CF358" s="200">
        <f>CE358/COUNTA($BD359:$CB359)</f>
        <v>0.12</v>
      </c>
      <c r="CG358" s="199">
        <f>COUNTIF($BD359:$CB359,"CĐ")</f>
        <v>0</v>
      </c>
      <c r="CH358" s="200">
        <f>CG358/COUNTA($BD359:$CB359)</f>
        <v>0</v>
      </c>
      <c r="CI358" s="203">
        <f>(((CC358*2)+(CE358*1)+(CG358*0)))/(CC358+CE358+CG358)</f>
        <v>1.88</v>
      </c>
      <c r="CJ358" s="203" t="str">
        <f>IF(CI358&gt;=1.6,"Đạt mục tiêu",IF(CI358&gt;=1,"Cần cố gắng","Chưa đạt"))</f>
        <v>Đạt mục tiêu</v>
      </c>
      <c r="CK358" s="1"/>
      <c r="CL358" s="1"/>
      <c r="CM358" s="1"/>
      <c r="CN358" s="1"/>
      <c r="CO358" s="1"/>
      <c r="CP358" s="1"/>
      <c r="CQ358" s="1"/>
      <c r="CR358" s="1"/>
      <c r="CS358" s="1"/>
      <c r="CT358" s="1"/>
      <c r="CU358" s="1"/>
      <c r="CV358" s="1"/>
      <c r="CW358" s="1"/>
      <c r="CX358" s="1"/>
      <c r="CY358" s="1"/>
      <c r="CZ358" s="1"/>
      <c r="DA358" s="1"/>
      <c r="DB358" s="1"/>
      <c r="DC358" s="1"/>
      <c r="DD358" s="1"/>
    </row>
    <row r="359" spans="1:108" customFormat="1" ht="15.75" hidden="1" customHeight="1" x14ac:dyDescent="0.25">
      <c r="A359" s="170"/>
      <c r="B359" s="171"/>
      <c r="C359" s="165"/>
      <c r="D359" s="91"/>
      <c r="E359" s="17"/>
      <c r="F359" s="91"/>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93" t="str">
        <f t="shared" ref="BD359:CB359" si="322">IF(BD358&lt;1,"CĐ",IF(BD358&lt;1.6,"CCG","Đ"))</f>
        <v>Đ</v>
      </c>
      <c r="BE359" s="93" t="str">
        <f t="shared" si="322"/>
        <v>Đ</v>
      </c>
      <c r="BF359" s="93" t="str">
        <f t="shared" si="322"/>
        <v>Đ</v>
      </c>
      <c r="BG359" s="93" t="str">
        <f t="shared" si="322"/>
        <v>Đ</v>
      </c>
      <c r="BH359" s="93" t="str">
        <f t="shared" si="322"/>
        <v>Đ</v>
      </c>
      <c r="BI359" s="93" t="str">
        <f t="shared" si="322"/>
        <v>Đ</v>
      </c>
      <c r="BJ359" s="93" t="str">
        <f t="shared" si="322"/>
        <v>CCG</v>
      </c>
      <c r="BK359" s="93" t="str">
        <f t="shared" si="322"/>
        <v>Đ</v>
      </c>
      <c r="BL359" s="93" t="str">
        <f t="shared" si="322"/>
        <v>Đ</v>
      </c>
      <c r="BM359" s="93" t="str">
        <f t="shared" si="322"/>
        <v>Đ</v>
      </c>
      <c r="BN359" s="93" t="str">
        <f t="shared" si="322"/>
        <v>CCG</v>
      </c>
      <c r="BO359" s="93" t="str">
        <f t="shared" si="322"/>
        <v>Đ</v>
      </c>
      <c r="BP359" s="93" t="str">
        <f t="shared" si="322"/>
        <v>Đ</v>
      </c>
      <c r="BQ359" s="93" t="str">
        <f t="shared" si="322"/>
        <v>Đ</v>
      </c>
      <c r="BR359" s="93" t="str">
        <f t="shared" si="322"/>
        <v>Đ</v>
      </c>
      <c r="BS359" s="93" t="str">
        <f t="shared" si="322"/>
        <v>Đ</v>
      </c>
      <c r="BT359" s="93" t="str">
        <f t="shared" si="322"/>
        <v>Đ</v>
      </c>
      <c r="BU359" s="93" t="str">
        <f t="shared" si="322"/>
        <v>Đ</v>
      </c>
      <c r="BV359" s="93" t="str">
        <f t="shared" si="322"/>
        <v>CCG</v>
      </c>
      <c r="BW359" s="93" t="str">
        <f t="shared" si="322"/>
        <v>Đ</v>
      </c>
      <c r="BX359" s="93" t="str">
        <f t="shared" si="322"/>
        <v>Đ</v>
      </c>
      <c r="BY359" s="93" t="str">
        <f t="shared" si="322"/>
        <v>Đ</v>
      </c>
      <c r="BZ359" s="93" t="str">
        <f t="shared" si="322"/>
        <v>Đ</v>
      </c>
      <c r="CA359" s="93" t="str">
        <f t="shared" si="322"/>
        <v>Đ</v>
      </c>
      <c r="CB359" s="93" t="str">
        <f t="shared" si="322"/>
        <v>Đ</v>
      </c>
      <c r="CC359" s="165"/>
      <c r="CD359" s="165"/>
      <c r="CE359" s="165"/>
      <c r="CF359" s="165"/>
      <c r="CG359" s="165"/>
      <c r="CH359" s="165"/>
      <c r="CI359" s="165"/>
      <c r="CJ359" s="165"/>
      <c r="CK359" s="1"/>
      <c r="CL359" s="1"/>
      <c r="CM359" s="1"/>
      <c r="CN359" s="1"/>
      <c r="CO359" s="1"/>
      <c r="CP359" s="1"/>
      <c r="CQ359" s="1"/>
      <c r="CR359" s="1"/>
      <c r="CS359" s="1"/>
      <c r="CT359" s="1"/>
      <c r="CU359" s="1"/>
      <c r="CV359" s="1"/>
      <c r="CW359" s="1"/>
      <c r="CX359" s="1"/>
      <c r="CY359" s="1"/>
      <c r="CZ359" s="1"/>
      <c r="DA359" s="1"/>
      <c r="DB359" s="1"/>
      <c r="DC359" s="1"/>
      <c r="DD359" s="1"/>
    </row>
    <row r="360" spans="1:108" customFormat="1" ht="31.5" hidden="1" customHeight="1" x14ac:dyDescent="0.25">
      <c r="A360" s="201" t="s">
        <v>818</v>
      </c>
      <c r="B360" s="167"/>
      <c r="C360" s="84" t="s">
        <v>811</v>
      </c>
      <c r="D360" s="37"/>
      <c r="E360" s="85"/>
      <c r="F360" s="37"/>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86" t="e">
        <f>COUNTIFS(#REF!,"x",BD$7:BD$315,"2")</f>
        <v>#REF!</v>
      </c>
      <c r="BE360" s="86" t="e">
        <f>COUNTIFS(#REF!,"x",BE$7:BE$315,"2")</f>
        <v>#REF!</v>
      </c>
      <c r="BF360" s="86" t="e">
        <f>COUNTIFS(#REF!,"x",BF$7:BF$315,"2")</f>
        <v>#REF!</v>
      </c>
      <c r="BG360" s="86" t="e">
        <f>COUNTIFS(#REF!,"x",BG$7:BG$315,"2")</f>
        <v>#REF!</v>
      </c>
      <c r="BH360" s="86" t="e">
        <f>COUNTIFS(#REF!,"x",BH$7:BH$315,"2")</f>
        <v>#REF!</v>
      </c>
      <c r="BI360" s="86" t="e">
        <f>COUNTIFS(#REF!,"x",BI$7:BI$315,"2")</f>
        <v>#REF!</v>
      </c>
      <c r="BJ360" s="86" t="e">
        <f>COUNTIFS(#REF!,"x",BJ$7:BJ$315,"2")</f>
        <v>#REF!</v>
      </c>
      <c r="BK360" s="86" t="e">
        <f>COUNTIFS(#REF!,"x",BK$7:BK$315,"2")</f>
        <v>#REF!</v>
      </c>
      <c r="BL360" s="86" t="e">
        <f>COUNTIFS(#REF!,"x",BL$7:BL$315,"2")</f>
        <v>#REF!</v>
      </c>
      <c r="BM360" s="86" t="e">
        <f>COUNTIFS(#REF!,"x",BM$7:BM$315,"2")</f>
        <v>#REF!</v>
      </c>
      <c r="BN360" s="86" t="e">
        <f>COUNTIFS(#REF!,"x",BN$7:BN$315,"2")</f>
        <v>#REF!</v>
      </c>
      <c r="BO360" s="86" t="e">
        <f>COUNTIFS(#REF!,"x",BO$7:BO$315,"2")</f>
        <v>#REF!</v>
      </c>
      <c r="BP360" s="86" t="e">
        <f>COUNTIFS(#REF!,"x",BP$7:BP$315,"2")</f>
        <v>#REF!</v>
      </c>
      <c r="BQ360" s="86" t="e">
        <f>COUNTIFS(#REF!,"x",BQ$7:BQ$315,"2")</f>
        <v>#REF!</v>
      </c>
      <c r="BR360" s="86" t="e">
        <f>COUNTIFS(#REF!,"x",BR$7:BR$315,"2")</f>
        <v>#REF!</v>
      </c>
      <c r="BS360" s="86" t="e">
        <f>COUNTIFS(#REF!,"x",BS$7:BS$315,"2")</f>
        <v>#REF!</v>
      </c>
      <c r="BT360" s="86" t="e">
        <f>COUNTIFS(#REF!,"x",BT$7:BT$315,"2")</f>
        <v>#REF!</v>
      </c>
      <c r="BU360" s="86" t="e">
        <f>COUNTIFS(#REF!,"x",BU$7:BU$315,"2")</f>
        <v>#REF!</v>
      </c>
      <c r="BV360" s="86" t="e">
        <f>COUNTIFS(#REF!,"x",BV$7:BV$315,"2")</f>
        <v>#REF!</v>
      </c>
      <c r="BW360" s="86" t="e">
        <f>COUNTIFS(#REF!,"x",BW$7:BW$315,"2")</f>
        <v>#REF!</v>
      </c>
      <c r="BX360" s="86" t="e">
        <f>COUNTIFS(#REF!,"x",BX$7:BX$315,"2")</f>
        <v>#REF!</v>
      </c>
      <c r="BY360" s="86" t="e">
        <f>COUNTIFS(#REF!,"x",BY$7:BY$315,"2")</f>
        <v>#REF!</v>
      </c>
      <c r="BZ360" s="86" t="e">
        <f>COUNTIFS(#REF!,"x",BZ$7:BZ$315,"2")</f>
        <v>#REF!</v>
      </c>
      <c r="CA360" s="86" t="e">
        <f>COUNTIFS(#REF!,"x",CA$7:CA$315,"2")</f>
        <v>#REF!</v>
      </c>
      <c r="CB360" s="86" t="e">
        <f>COUNTIFS(#REF!,"x",CB$7:CB$315,"2")</f>
        <v>#REF!</v>
      </c>
      <c r="CC360" s="5"/>
      <c r="CD360" s="5"/>
      <c r="CE360" s="5"/>
      <c r="CF360" s="5"/>
      <c r="CG360" s="5"/>
      <c r="CH360" s="5"/>
      <c r="CI360" s="5"/>
      <c r="CJ360" s="5"/>
      <c r="CK360" s="1"/>
      <c r="CL360" s="1"/>
      <c r="CM360" s="1"/>
      <c r="CN360" s="1"/>
      <c r="CO360" s="1"/>
      <c r="CP360" s="1"/>
      <c r="CQ360" s="1"/>
      <c r="CR360" s="1"/>
      <c r="CS360" s="1"/>
      <c r="CT360" s="1"/>
      <c r="CU360" s="1"/>
      <c r="CV360" s="1"/>
      <c r="CW360" s="1"/>
      <c r="CX360" s="1"/>
      <c r="CY360" s="1"/>
      <c r="CZ360" s="1"/>
      <c r="DA360" s="1"/>
      <c r="DB360" s="1"/>
      <c r="DC360" s="1"/>
      <c r="DD360" s="1"/>
    </row>
    <row r="361" spans="1:108" customFormat="1" ht="31.5" hidden="1" customHeight="1" x14ac:dyDescent="0.25">
      <c r="A361" s="168"/>
      <c r="B361" s="169"/>
      <c r="C361" s="84" t="s">
        <v>812</v>
      </c>
      <c r="D361" s="37"/>
      <c r="E361" s="85"/>
      <c r="F361" s="37"/>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86" t="e">
        <f>COUNTIFS(#REF!,"x",BD$7:BD$315,"1")</f>
        <v>#REF!</v>
      </c>
      <c r="BE361" s="86" t="e">
        <f>COUNTIFS(#REF!,"x",BE$7:BE$315,"1")</f>
        <v>#REF!</v>
      </c>
      <c r="BF361" s="86" t="e">
        <f>COUNTIFS(#REF!,"x",BF$7:BF$315,"1")</f>
        <v>#REF!</v>
      </c>
      <c r="BG361" s="86" t="e">
        <f>COUNTIFS(#REF!,"x",BG$7:BG$315,"1")</f>
        <v>#REF!</v>
      </c>
      <c r="BH361" s="86" t="e">
        <f>COUNTIFS(#REF!,"x",BH$7:BH$315,"1")</f>
        <v>#REF!</v>
      </c>
      <c r="BI361" s="86" t="e">
        <f>COUNTIFS(#REF!,"x",BI$7:BI$315,"1")</f>
        <v>#REF!</v>
      </c>
      <c r="BJ361" s="86" t="e">
        <f>COUNTIFS(#REF!,"x",BJ$7:BJ$315,"1")</f>
        <v>#REF!</v>
      </c>
      <c r="BK361" s="86" t="e">
        <f>COUNTIFS(#REF!,"x",BK$7:BK$315,"1")</f>
        <v>#REF!</v>
      </c>
      <c r="BL361" s="86" t="e">
        <f>COUNTIFS(#REF!,"x",BL$7:BL$315,"1")</f>
        <v>#REF!</v>
      </c>
      <c r="BM361" s="86" t="e">
        <f>COUNTIFS(#REF!,"x",BM$7:BM$315,"1")</f>
        <v>#REF!</v>
      </c>
      <c r="BN361" s="86" t="e">
        <f>COUNTIFS(#REF!,"x",BN$7:BN$315,"1")</f>
        <v>#REF!</v>
      </c>
      <c r="BO361" s="86" t="e">
        <f>COUNTIFS(#REF!,"x",BO$7:BO$315,"1")</f>
        <v>#REF!</v>
      </c>
      <c r="BP361" s="86" t="e">
        <f>COUNTIFS(#REF!,"x",BP$7:BP$315,"1")</f>
        <v>#REF!</v>
      </c>
      <c r="BQ361" s="86" t="e">
        <f>COUNTIFS(#REF!,"x",BQ$7:BQ$315,"1")</f>
        <v>#REF!</v>
      </c>
      <c r="BR361" s="86" t="e">
        <f>COUNTIFS(#REF!,"x",BR$7:BR$315,"1")</f>
        <v>#REF!</v>
      </c>
      <c r="BS361" s="86" t="e">
        <f>COUNTIFS(#REF!,"x",BS$7:BS$315,"1")</f>
        <v>#REF!</v>
      </c>
      <c r="BT361" s="86" t="e">
        <f>COUNTIFS(#REF!,"x",BT$7:BT$315,"1")</f>
        <v>#REF!</v>
      </c>
      <c r="BU361" s="86" t="e">
        <f>COUNTIFS(#REF!,"x",BU$7:BU$315,"1")</f>
        <v>#REF!</v>
      </c>
      <c r="BV361" s="86" t="e">
        <f>COUNTIFS(#REF!,"x",BV$7:BV$315,"1")</f>
        <v>#REF!</v>
      </c>
      <c r="BW361" s="86" t="e">
        <f>COUNTIFS(#REF!,"x",BW$7:BW$315,"1")</f>
        <v>#REF!</v>
      </c>
      <c r="BX361" s="86" t="e">
        <f>COUNTIFS(#REF!,"x",BX$7:BX$315,"1")</f>
        <v>#REF!</v>
      </c>
      <c r="BY361" s="86" t="e">
        <f>COUNTIFS(#REF!,"x",BY$7:BY$315,"1")</f>
        <v>#REF!</v>
      </c>
      <c r="BZ361" s="86" t="e">
        <f>COUNTIFS(#REF!,"x",BZ$7:BZ$315,"1")</f>
        <v>#REF!</v>
      </c>
      <c r="CA361" s="86" t="e">
        <f>COUNTIFS(#REF!,"x",CA$7:CA$315,"1")</f>
        <v>#REF!</v>
      </c>
      <c r="CB361" s="86" t="e">
        <f>COUNTIFS(#REF!,"x",CB$7:CB$315,"1")</f>
        <v>#REF!</v>
      </c>
      <c r="CC361" s="5"/>
      <c r="CD361" s="5"/>
      <c r="CE361" s="5"/>
      <c r="CF361" s="5"/>
      <c r="CG361" s="5"/>
      <c r="CH361" s="5"/>
      <c r="CI361" s="5"/>
      <c r="CJ361" s="5"/>
      <c r="CK361" s="1"/>
      <c r="CL361" s="1"/>
      <c r="CM361" s="1"/>
      <c r="CN361" s="1"/>
      <c r="CO361" s="1"/>
      <c r="CP361" s="1"/>
      <c r="CQ361" s="1"/>
      <c r="CR361" s="1"/>
      <c r="CS361" s="1"/>
      <c r="CT361" s="1"/>
      <c r="CU361" s="1"/>
      <c r="CV361" s="1"/>
      <c r="CW361" s="1"/>
      <c r="CX361" s="1"/>
      <c r="CY361" s="1"/>
      <c r="CZ361" s="1"/>
      <c r="DA361" s="1"/>
      <c r="DB361" s="1"/>
      <c r="DC361" s="1"/>
      <c r="DD361" s="1"/>
    </row>
    <row r="362" spans="1:108" customFormat="1" ht="31.5" hidden="1" customHeight="1" x14ac:dyDescent="0.25">
      <c r="A362" s="168"/>
      <c r="B362" s="169"/>
      <c r="C362" s="84" t="s">
        <v>813</v>
      </c>
      <c r="D362" s="37"/>
      <c r="E362" s="85"/>
      <c r="F362" s="37"/>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86" t="e">
        <f>COUNTIFS(#REF!,"x",BD$7:BD$315,"0")</f>
        <v>#REF!</v>
      </c>
      <c r="BE362" s="86" t="e">
        <f>COUNTIFS(#REF!,"x",BE$7:BE$315,"0")</f>
        <v>#REF!</v>
      </c>
      <c r="BF362" s="86" t="e">
        <f>COUNTIFS(#REF!,"x",BF$7:BF$315,"0")</f>
        <v>#REF!</v>
      </c>
      <c r="BG362" s="86" t="e">
        <f>COUNTIFS(#REF!,"x",BG$7:BG$315,"0")</f>
        <v>#REF!</v>
      </c>
      <c r="BH362" s="86" t="e">
        <f>COUNTIFS(#REF!,"x",BH$7:BH$315,"0")</f>
        <v>#REF!</v>
      </c>
      <c r="BI362" s="86" t="e">
        <f>COUNTIFS(#REF!,"x",BI$7:BI$315,"0")</f>
        <v>#REF!</v>
      </c>
      <c r="BJ362" s="86" t="e">
        <f>COUNTIFS(#REF!,"x",BJ$7:BJ$315,"0")</f>
        <v>#REF!</v>
      </c>
      <c r="BK362" s="86" t="e">
        <f>COUNTIFS(#REF!,"x",BK$7:BK$315,"0")</f>
        <v>#REF!</v>
      </c>
      <c r="BL362" s="86" t="e">
        <f>COUNTIFS(#REF!,"x",BL$7:BL$315,"0")</f>
        <v>#REF!</v>
      </c>
      <c r="BM362" s="86" t="e">
        <f>COUNTIFS(#REF!,"x",BM$7:BM$315,"0")</f>
        <v>#REF!</v>
      </c>
      <c r="BN362" s="86" t="e">
        <f>COUNTIFS(#REF!,"x",BN$7:BN$315,"0")</f>
        <v>#REF!</v>
      </c>
      <c r="BO362" s="86" t="e">
        <f>COUNTIFS(#REF!,"x",BO$7:BO$315,"0")</f>
        <v>#REF!</v>
      </c>
      <c r="BP362" s="86" t="e">
        <f>COUNTIFS(#REF!,"x",BP$7:BP$315,"0")</f>
        <v>#REF!</v>
      </c>
      <c r="BQ362" s="86" t="e">
        <f>COUNTIFS(#REF!,"x",BQ$7:BQ$315,"0")</f>
        <v>#REF!</v>
      </c>
      <c r="BR362" s="86" t="e">
        <f>COUNTIFS(#REF!,"x",BR$7:BR$315,"0")</f>
        <v>#REF!</v>
      </c>
      <c r="BS362" s="86" t="e">
        <f>COUNTIFS(#REF!,"x",BS$7:BS$315,"0")</f>
        <v>#REF!</v>
      </c>
      <c r="BT362" s="86" t="e">
        <f>COUNTIFS(#REF!,"x",BT$7:BT$315,"0")</f>
        <v>#REF!</v>
      </c>
      <c r="BU362" s="86" t="e">
        <f>COUNTIFS(#REF!,"x",BU$7:BU$315,"0")</f>
        <v>#REF!</v>
      </c>
      <c r="BV362" s="86" t="e">
        <f>COUNTIFS(#REF!,"x",BV$7:BV$315,"0")</f>
        <v>#REF!</v>
      </c>
      <c r="BW362" s="86" t="e">
        <f>COUNTIFS(#REF!,"x",BW$7:BW$315,"0")</f>
        <v>#REF!</v>
      </c>
      <c r="BX362" s="86" t="e">
        <f>COUNTIFS(#REF!,"x",BX$7:BX$315,"0")</f>
        <v>#REF!</v>
      </c>
      <c r="BY362" s="86" t="e">
        <f>COUNTIFS(#REF!,"x",BY$7:BY$315,"0")</f>
        <v>#REF!</v>
      </c>
      <c r="BZ362" s="86" t="e">
        <f>COUNTIFS(#REF!,"x",BZ$7:BZ$315,"0")</f>
        <v>#REF!</v>
      </c>
      <c r="CA362" s="86" t="e">
        <f>COUNTIFS(#REF!,"x",CA$7:CA$315,"0")</f>
        <v>#REF!</v>
      </c>
      <c r="CB362" s="86" t="e">
        <f>COUNTIFS(#REF!,"x",CB$7:CB$315,"0")</f>
        <v>#REF!</v>
      </c>
      <c r="CC362" s="5"/>
      <c r="CD362" s="5"/>
      <c r="CE362" s="5"/>
      <c r="CF362" s="5"/>
      <c r="CG362" s="5"/>
      <c r="CH362" s="5"/>
      <c r="CI362" s="5"/>
      <c r="CJ362" s="5"/>
      <c r="CK362" s="1"/>
      <c r="CL362" s="1"/>
      <c r="CM362" s="1"/>
      <c r="CN362" s="1"/>
      <c r="CO362" s="1"/>
      <c r="CP362" s="1"/>
      <c r="CQ362" s="1"/>
      <c r="CR362" s="1"/>
      <c r="CS362" s="1"/>
      <c r="CT362" s="1"/>
      <c r="CU362" s="1"/>
      <c r="CV362" s="1"/>
      <c r="CW362" s="1"/>
      <c r="CX362" s="1"/>
      <c r="CY362" s="1"/>
      <c r="CZ362" s="1"/>
      <c r="DA362" s="1"/>
      <c r="DB362" s="1"/>
      <c r="DC362" s="1"/>
      <c r="DD362" s="1"/>
    </row>
    <row r="363" spans="1:108" customFormat="1" ht="15.75" hidden="1" customHeight="1" x14ac:dyDescent="0.25">
      <c r="A363" s="168"/>
      <c r="B363" s="169"/>
      <c r="C363" s="204" t="s">
        <v>814</v>
      </c>
      <c r="D363" s="37"/>
      <c r="E363" s="85"/>
      <c r="F363" s="37"/>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89" t="e">
        <f t="shared" ref="BD363:CB363" si="323">(((BD360*2)+(BD361*1)+(BD362*0)))/(BD360+BD361+BD362)</f>
        <v>#REF!</v>
      </c>
      <c r="BE363" s="89" t="e">
        <f t="shared" si="323"/>
        <v>#REF!</v>
      </c>
      <c r="BF363" s="89" t="e">
        <f t="shared" si="323"/>
        <v>#REF!</v>
      </c>
      <c r="BG363" s="89" t="e">
        <f t="shared" si="323"/>
        <v>#REF!</v>
      </c>
      <c r="BH363" s="89" t="e">
        <f t="shared" si="323"/>
        <v>#REF!</v>
      </c>
      <c r="BI363" s="89" t="e">
        <f t="shared" si="323"/>
        <v>#REF!</v>
      </c>
      <c r="BJ363" s="89" t="e">
        <f t="shared" si="323"/>
        <v>#REF!</v>
      </c>
      <c r="BK363" s="89" t="e">
        <f t="shared" si="323"/>
        <v>#REF!</v>
      </c>
      <c r="BL363" s="89" t="e">
        <f t="shared" si="323"/>
        <v>#REF!</v>
      </c>
      <c r="BM363" s="89" t="e">
        <f t="shared" si="323"/>
        <v>#REF!</v>
      </c>
      <c r="BN363" s="89" t="e">
        <f t="shared" si="323"/>
        <v>#REF!</v>
      </c>
      <c r="BO363" s="89" t="e">
        <f t="shared" si="323"/>
        <v>#REF!</v>
      </c>
      <c r="BP363" s="89" t="e">
        <f t="shared" si="323"/>
        <v>#REF!</v>
      </c>
      <c r="BQ363" s="89" t="e">
        <f t="shared" si="323"/>
        <v>#REF!</v>
      </c>
      <c r="BR363" s="89" t="e">
        <f t="shared" si="323"/>
        <v>#REF!</v>
      </c>
      <c r="BS363" s="89" t="e">
        <f t="shared" si="323"/>
        <v>#REF!</v>
      </c>
      <c r="BT363" s="89" t="e">
        <f t="shared" si="323"/>
        <v>#REF!</v>
      </c>
      <c r="BU363" s="89" t="e">
        <f t="shared" si="323"/>
        <v>#REF!</v>
      </c>
      <c r="BV363" s="89" t="e">
        <f t="shared" si="323"/>
        <v>#REF!</v>
      </c>
      <c r="BW363" s="89" t="e">
        <f t="shared" si="323"/>
        <v>#REF!</v>
      </c>
      <c r="BX363" s="89" t="e">
        <f t="shared" si="323"/>
        <v>#REF!</v>
      </c>
      <c r="BY363" s="89" t="e">
        <f t="shared" si="323"/>
        <v>#REF!</v>
      </c>
      <c r="BZ363" s="89" t="e">
        <f t="shared" si="323"/>
        <v>#REF!</v>
      </c>
      <c r="CA363" s="89" t="e">
        <f t="shared" si="323"/>
        <v>#REF!</v>
      </c>
      <c r="CB363" s="89" t="e">
        <f t="shared" si="323"/>
        <v>#REF!</v>
      </c>
      <c r="CC363" s="194">
        <f>COUNTIF($BD364:$CB364,"Đ")</f>
        <v>0</v>
      </c>
      <c r="CD363" s="195">
        <f>CC363/COUNTA($BD364:$CB364)</f>
        <v>0</v>
      </c>
      <c r="CE363" s="194">
        <f>COUNTIF($BD364:$CB364,"CCG")</f>
        <v>0</v>
      </c>
      <c r="CF363" s="195">
        <f>CE363/COUNTA($BD364:$CB364)</f>
        <v>0</v>
      </c>
      <c r="CG363" s="194">
        <f>COUNTIF($BD364:$CB364,"CĐ")</f>
        <v>0</v>
      </c>
      <c r="CH363" s="195">
        <f>CG363/COUNTA($BD364:$CB364)</f>
        <v>0</v>
      </c>
      <c r="CI363" s="196" t="e">
        <f>(((CC363*2)+(CE363*1)+(CG363*0)))/(CC363+CE363+CG363)</f>
        <v>#DIV/0!</v>
      </c>
      <c r="CJ363" s="196" t="e">
        <f>IF(CI363&gt;=1.6,"Đạt mục tiêu",IF(CI363&gt;=1,"Cần cố gắng","Chưa đạt"))</f>
        <v>#DIV/0!</v>
      </c>
      <c r="CK363" s="1"/>
      <c r="CL363" s="1"/>
      <c r="CM363" s="1"/>
      <c r="CN363" s="1"/>
      <c r="CO363" s="1"/>
      <c r="CP363" s="1"/>
      <c r="CQ363" s="1"/>
      <c r="CR363" s="1"/>
      <c r="CS363" s="1"/>
      <c r="CT363" s="1"/>
      <c r="CU363" s="1"/>
      <c r="CV363" s="1"/>
      <c r="CW363" s="1"/>
      <c r="CX363" s="1"/>
      <c r="CY363" s="1"/>
      <c r="CZ363" s="1"/>
      <c r="DA363" s="1"/>
      <c r="DB363" s="1"/>
      <c r="DC363" s="1"/>
      <c r="DD363" s="1"/>
    </row>
    <row r="364" spans="1:108" customFormat="1" ht="15.75" hidden="1" customHeight="1" x14ac:dyDescent="0.25">
      <c r="A364" s="170"/>
      <c r="B364" s="171"/>
      <c r="C364" s="165"/>
      <c r="D364" s="37"/>
      <c r="E364" s="85"/>
      <c r="F364" s="37"/>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89" t="e">
        <f t="shared" ref="BD364:CB364" si="324">IF(BD363&lt;1,"CĐ",IF(BD363&lt;1.6,"CCG","Đ"))</f>
        <v>#REF!</v>
      </c>
      <c r="BE364" s="89" t="e">
        <f t="shared" si="324"/>
        <v>#REF!</v>
      </c>
      <c r="BF364" s="89" t="e">
        <f t="shared" si="324"/>
        <v>#REF!</v>
      </c>
      <c r="BG364" s="89" t="e">
        <f t="shared" si="324"/>
        <v>#REF!</v>
      </c>
      <c r="BH364" s="89" t="e">
        <f t="shared" si="324"/>
        <v>#REF!</v>
      </c>
      <c r="BI364" s="89" t="e">
        <f t="shared" si="324"/>
        <v>#REF!</v>
      </c>
      <c r="BJ364" s="89" t="e">
        <f t="shared" si="324"/>
        <v>#REF!</v>
      </c>
      <c r="BK364" s="89" t="e">
        <f t="shared" si="324"/>
        <v>#REF!</v>
      </c>
      <c r="BL364" s="89" t="e">
        <f t="shared" si="324"/>
        <v>#REF!</v>
      </c>
      <c r="BM364" s="89" t="e">
        <f t="shared" si="324"/>
        <v>#REF!</v>
      </c>
      <c r="BN364" s="89" t="e">
        <f t="shared" si="324"/>
        <v>#REF!</v>
      </c>
      <c r="BO364" s="89" t="e">
        <f t="shared" si="324"/>
        <v>#REF!</v>
      </c>
      <c r="BP364" s="89" t="e">
        <f t="shared" si="324"/>
        <v>#REF!</v>
      </c>
      <c r="BQ364" s="89" t="e">
        <f t="shared" si="324"/>
        <v>#REF!</v>
      </c>
      <c r="BR364" s="89" t="e">
        <f t="shared" si="324"/>
        <v>#REF!</v>
      </c>
      <c r="BS364" s="89" t="e">
        <f t="shared" si="324"/>
        <v>#REF!</v>
      </c>
      <c r="BT364" s="89" t="e">
        <f t="shared" si="324"/>
        <v>#REF!</v>
      </c>
      <c r="BU364" s="89" t="e">
        <f t="shared" si="324"/>
        <v>#REF!</v>
      </c>
      <c r="BV364" s="89" t="e">
        <f t="shared" si="324"/>
        <v>#REF!</v>
      </c>
      <c r="BW364" s="89" t="e">
        <f t="shared" si="324"/>
        <v>#REF!</v>
      </c>
      <c r="BX364" s="89" t="e">
        <f t="shared" si="324"/>
        <v>#REF!</v>
      </c>
      <c r="BY364" s="89" t="e">
        <f t="shared" si="324"/>
        <v>#REF!</v>
      </c>
      <c r="BZ364" s="89" t="e">
        <f t="shared" si="324"/>
        <v>#REF!</v>
      </c>
      <c r="CA364" s="89" t="e">
        <f t="shared" si="324"/>
        <v>#REF!</v>
      </c>
      <c r="CB364" s="89" t="e">
        <f t="shared" si="324"/>
        <v>#REF!</v>
      </c>
      <c r="CC364" s="165"/>
      <c r="CD364" s="165"/>
      <c r="CE364" s="165"/>
      <c r="CF364" s="165"/>
      <c r="CG364" s="165"/>
      <c r="CH364" s="165"/>
      <c r="CI364" s="165"/>
      <c r="CJ364" s="165"/>
      <c r="CK364" s="1"/>
      <c r="CL364" s="1"/>
      <c r="CM364" s="1"/>
      <c r="CN364" s="1"/>
      <c r="CO364" s="1"/>
      <c r="CP364" s="1"/>
      <c r="CQ364" s="1"/>
      <c r="CR364" s="1"/>
      <c r="CS364" s="1"/>
      <c r="CT364" s="1"/>
      <c r="CU364" s="1"/>
      <c r="CV364" s="1"/>
      <c r="CW364" s="1"/>
      <c r="CX364" s="1"/>
      <c r="CY364" s="1"/>
      <c r="CZ364" s="1"/>
      <c r="DA364" s="1"/>
      <c r="DB364" s="1"/>
      <c r="DC364" s="1"/>
      <c r="DD364" s="1"/>
    </row>
    <row r="365" spans="1:108" customFormat="1" ht="31.5" hidden="1" customHeight="1" x14ac:dyDescent="0.25">
      <c r="A365" s="197" t="s">
        <v>819</v>
      </c>
      <c r="B365" s="167"/>
      <c r="C365" s="90" t="s">
        <v>811</v>
      </c>
      <c r="D365" s="91"/>
      <c r="E365" s="17"/>
      <c r="F365" s="91"/>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92" t="e">
        <f>COUNTIFS(#REF!,"x",BD$7:BD$315,"2")</f>
        <v>#REF!</v>
      </c>
      <c r="BE365" s="92" t="e">
        <f>COUNTIFS(#REF!,"x",BE$7:BE$315,"2")</f>
        <v>#REF!</v>
      </c>
      <c r="BF365" s="92" t="e">
        <f>COUNTIFS(#REF!,"x",BF$7:BF$315,"2")</f>
        <v>#REF!</v>
      </c>
      <c r="BG365" s="92" t="e">
        <f>COUNTIFS(#REF!,"x",BG$7:BG$315,"2")</f>
        <v>#REF!</v>
      </c>
      <c r="BH365" s="92" t="e">
        <f>COUNTIFS(#REF!,"x",BH$7:BH$315,"2")</f>
        <v>#REF!</v>
      </c>
      <c r="BI365" s="92" t="e">
        <f>COUNTIFS(#REF!,"x",BI$7:BI$315,"2")</f>
        <v>#REF!</v>
      </c>
      <c r="BJ365" s="92" t="e">
        <f>COUNTIFS(#REF!,"x",BJ$7:BJ$315,"2")</f>
        <v>#REF!</v>
      </c>
      <c r="BK365" s="92" t="e">
        <f>COUNTIFS(#REF!,"x",BK$7:BK$315,"2")</f>
        <v>#REF!</v>
      </c>
      <c r="BL365" s="92" t="e">
        <f>COUNTIFS(#REF!,"x",BL$7:BL$315,"2")</f>
        <v>#REF!</v>
      </c>
      <c r="BM365" s="92" t="e">
        <f>COUNTIFS(#REF!,"x",BM$7:BM$315,"2")</f>
        <v>#REF!</v>
      </c>
      <c r="BN365" s="92" t="e">
        <f>COUNTIFS(#REF!,"x",BN$7:BN$315,"2")</f>
        <v>#REF!</v>
      </c>
      <c r="BO365" s="92" t="e">
        <f>COUNTIFS(#REF!,"x",BO$7:BO$315,"2")</f>
        <v>#REF!</v>
      </c>
      <c r="BP365" s="92" t="e">
        <f>COUNTIFS(#REF!,"x",BP$7:BP$315,"2")</f>
        <v>#REF!</v>
      </c>
      <c r="BQ365" s="92" t="e">
        <f>COUNTIFS(#REF!,"x",BQ$7:BQ$315,"2")</f>
        <v>#REF!</v>
      </c>
      <c r="BR365" s="92" t="e">
        <f>COUNTIFS(#REF!,"x",BR$7:BR$315,"2")</f>
        <v>#REF!</v>
      </c>
      <c r="BS365" s="92" t="e">
        <f>COUNTIFS(#REF!,"x",BS$7:BS$315,"2")</f>
        <v>#REF!</v>
      </c>
      <c r="BT365" s="92" t="e">
        <f>COUNTIFS(#REF!,"x",BT$7:BT$315,"2")</f>
        <v>#REF!</v>
      </c>
      <c r="BU365" s="92" t="e">
        <f>COUNTIFS(#REF!,"x",BU$7:BU$315,"2")</f>
        <v>#REF!</v>
      </c>
      <c r="BV365" s="92" t="e">
        <f>COUNTIFS(#REF!,"x",BV$7:BV$315,"2")</f>
        <v>#REF!</v>
      </c>
      <c r="BW365" s="92" t="e">
        <f>COUNTIFS(#REF!,"x",BW$7:BW$315,"2")</f>
        <v>#REF!</v>
      </c>
      <c r="BX365" s="92" t="e">
        <f>COUNTIFS(#REF!,"x",BX$7:BX$315,"2")</f>
        <v>#REF!</v>
      </c>
      <c r="BY365" s="92" t="e">
        <f>COUNTIFS(#REF!,"x",BY$7:BY$315,"2")</f>
        <v>#REF!</v>
      </c>
      <c r="BZ365" s="92" t="e">
        <f>COUNTIFS(#REF!,"x",BZ$7:BZ$315,"2")</f>
        <v>#REF!</v>
      </c>
      <c r="CA365" s="92" t="e">
        <f>COUNTIFS(#REF!,"x",CA$7:CA$315,"2")</f>
        <v>#REF!</v>
      </c>
      <c r="CB365" s="92" t="e">
        <f>COUNTIFS(#REF!,"x",CB$7:CB$315,"2")</f>
        <v>#REF!</v>
      </c>
      <c r="CC365" s="14"/>
      <c r="CD365" s="14"/>
      <c r="CE365" s="14"/>
      <c r="CF365" s="14"/>
      <c r="CG365" s="14"/>
      <c r="CH365" s="14"/>
      <c r="CI365" s="14"/>
      <c r="CJ365" s="14"/>
      <c r="CK365" s="1"/>
      <c r="CL365" s="1"/>
      <c r="CM365" s="1"/>
      <c r="CN365" s="1"/>
      <c r="CO365" s="1"/>
      <c r="CP365" s="1"/>
      <c r="CQ365" s="1"/>
      <c r="CR365" s="1"/>
      <c r="CS365" s="1"/>
      <c r="CT365" s="1"/>
      <c r="CU365" s="1"/>
      <c r="CV365" s="1"/>
      <c r="CW365" s="1"/>
      <c r="CX365" s="1"/>
      <c r="CY365" s="1"/>
      <c r="CZ365" s="1"/>
      <c r="DA365" s="1"/>
      <c r="DB365" s="1"/>
      <c r="DC365" s="1"/>
      <c r="DD365" s="1"/>
    </row>
    <row r="366" spans="1:108" customFormat="1" ht="31.5" hidden="1" customHeight="1" x14ac:dyDescent="0.25">
      <c r="A366" s="168"/>
      <c r="B366" s="169"/>
      <c r="C366" s="90" t="s">
        <v>812</v>
      </c>
      <c r="D366" s="91"/>
      <c r="E366" s="17"/>
      <c r="F366" s="91"/>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92" t="e">
        <f>COUNTIFS(#REF!,"x",BD$7:BD$315,"1")</f>
        <v>#REF!</v>
      </c>
      <c r="BE366" s="92" t="e">
        <f>COUNTIFS(#REF!,"x",BE$7:BE$315,"1")</f>
        <v>#REF!</v>
      </c>
      <c r="BF366" s="92" t="e">
        <f>COUNTIFS(#REF!,"x",BF$7:BF$315,"1")</f>
        <v>#REF!</v>
      </c>
      <c r="BG366" s="92" t="e">
        <f>COUNTIFS(#REF!,"x",BG$7:BG$315,"1")</f>
        <v>#REF!</v>
      </c>
      <c r="BH366" s="92" t="e">
        <f>COUNTIFS(#REF!,"x",BH$7:BH$315,"1")</f>
        <v>#REF!</v>
      </c>
      <c r="BI366" s="92" t="e">
        <f>COUNTIFS(#REF!,"x",BI$7:BI$315,"1")</f>
        <v>#REF!</v>
      </c>
      <c r="BJ366" s="92" t="e">
        <f>COUNTIFS(#REF!,"x",BJ$7:BJ$315,"1")</f>
        <v>#REF!</v>
      </c>
      <c r="BK366" s="92" t="e">
        <f>COUNTIFS(#REF!,"x",BK$7:BK$315,"1")</f>
        <v>#REF!</v>
      </c>
      <c r="BL366" s="92" t="e">
        <f>COUNTIFS(#REF!,"x",BL$7:BL$315,"1")</f>
        <v>#REF!</v>
      </c>
      <c r="BM366" s="92" t="e">
        <f>COUNTIFS(#REF!,"x",BM$7:BM$315,"1")</f>
        <v>#REF!</v>
      </c>
      <c r="BN366" s="92" t="e">
        <f>COUNTIFS(#REF!,"x",BN$7:BN$315,"1")</f>
        <v>#REF!</v>
      </c>
      <c r="BO366" s="92" t="e">
        <f>COUNTIFS(#REF!,"x",BO$7:BO$315,"1")</f>
        <v>#REF!</v>
      </c>
      <c r="BP366" s="92" t="e">
        <f>COUNTIFS(#REF!,"x",BP$7:BP$315,"1")</f>
        <v>#REF!</v>
      </c>
      <c r="BQ366" s="92" t="e">
        <f>COUNTIFS(#REF!,"x",BQ$7:BQ$315,"1")</f>
        <v>#REF!</v>
      </c>
      <c r="BR366" s="92" t="e">
        <f>COUNTIFS(#REF!,"x",BR$7:BR$315,"1")</f>
        <v>#REF!</v>
      </c>
      <c r="BS366" s="92" t="e">
        <f>COUNTIFS(#REF!,"x",BS$7:BS$315,"1")</f>
        <v>#REF!</v>
      </c>
      <c r="BT366" s="92" t="e">
        <f>COUNTIFS(#REF!,"x",BT$7:BT$315,"1")</f>
        <v>#REF!</v>
      </c>
      <c r="BU366" s="92" t="e">
        <f>COUNTIFS(#REF!,"x",BU$7:BU$315,"1")</f>
        <v>#REF!</v>
      </c>
      <c r="BV366" s="92" t="e">
        <f>COUNTIFS(#REF!,"x",BV$7:BV$315,"1")</f>
        <v>#REF!</v>
      </c>
      <c r="BW366" s="92" t="e">
        <f>COUNTIFS(#REF!,"x",BW$7:BW$315,"1")</f>
        <v>#REF!</v>
      </c>
      <c r="BX366" s="92" t="e">
        <f>COUNTIFS(#REF!,"x",BX$7:BX$315,"1")</f>
        <v>#REF!</v>
      </c>
      <c r="BY366" s="92" t="e">
        <f>COUNTIFS(#REF!,"x",BY$7:BY$315,"1")</f>
        <v>#REF!</v>
      </c>
      <c r="BZ366" s="92" t="e">
        <f>COUNTIFS(#REF!,"x",BZ$7:BZ$315,"1")</f>
        <v>#REF!</v>
      </c>
      <c r="CA366" s="92" t="e">
        <f>COUNTIFS(#REF!,"x",CA$7:CA$315,"1")</f>
        <v>#REF!</v>
      </c>
      <c r="CB366" s="92" t="e">
        <f>COUNTIFS(#REF!,"x",CB$7:CB$315,"1")</f>
        <v>#REF!</v>
      </c>
      <c r="CC366" s="14"/>
      <c r="CD366" s="14"/>
      <c r="CE366" s="14"/>
      <c r="CF366" s="14"/>
      <c r="CG366" s="14"/>
      <c r="CH366" s="14"/>
      <c r="CI366" s="14"/>
      <c r="CJ366" s="14"/>
      <c r="CK366" s="1"/>
      <c r="CL366" s="1"/>
      <c r="CM366" s="1"/>
      <c r="CN366" s="1"/>
      <c r="CO366" s="1"/>
      <c r="CP366" s="1"/>
      <c r="CQ366" s="1"/>
      <c r="CR366" s="1"/>
      <c r="CS366" s="1"/>
      <c r="CT366" s="1"/>
      <c r="CU366" s="1"/>
      <c r="CV366" s="1"/>
      <c r="CW366" s="1"/>
      <c r="CX366" s="1"/>
      <c r="CY366" s="1"/>
      <c r="CZ366" s="1"/>
      <c r="DA366" s="1"/>
      <c r="DB366" s="1"/>
      <c r="DC366" s="1"/>
      <c r="DD366" s="1"/>
    </row>
    <row r="367" spans="1:108" customFormat="1" ht="31.5" hidden="1" customHeight="1" x14ac:dyDescent="0.25">
      <c r="A367" s="168"/>
      <c r="B367" s="169"/>
      <c r="C367" s="90" t="s">
        <v>813</v>
      </c>
      <c r="D367" s="91"/>
      <c r="E367" s="17"/>
      <c r="F367" s="91"/>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92" t="e">
        <f>COUNTIFS(#REF!,"x",BD$7:BD$315,"0")</f>
        <v>#REF!</v>
      </c>
      <c r="BE367" s="92" t="e">
        <f>COUNTIFS(#REF!,"x",BE$7:BE$315,"0")</f>
        <v>#REF!</v>
      </c>
      <c r="BF367" s="92" t="e">
        <f>COUNTIFS(#REF!,"x",BF$7:BF$315,"0")</f>
        <v>#REF!</v>
      </c>
      <c r="BG367" s="92" t="e">
        <f>COUNTIFS(#REF!,"x",BG$7:BG$315,"0")</f>
        <v>#REF!</v>
      </c>
      <c r="BH367" s="92" t="e">
        <f>COUNTIFS(#REF!,"x",BH$7:BH$315,"0")</f>
        <v>#REF!</v>
      </c>
      <c r="BI367" s="92" t="e">
        <f>COUNTIFS(#REF!,"x",BI$7:BI$315,"0")</f>
        <v>#REF!</v>
      </c>
      <c r="BJ367" s="92" t="e">
        <f>COUNTIFS(#REF!,"x",BJ$7:BJ$315,"0")</f>
        <v>#REF!</v>
      </c>
      <c r="BK367" s="92" t="e">
        <f>COUNTIFS(#REF!,"x",BK$7:BK$315,"0")</f>
        <v>#REF!</v>
      </c>
      <c r="BL367" s="92" t="e">
        <f>COUNTIFS(#REF!,"x",BL$7:BL$315,"0")</f>
        <v>#REF!</v>
      </c>
      <c r="BM367" s="92" t="e">
        <f>COUNTIFS(#REF!,"x",BM$7:BM$315,"0")</f>
        <v>#REF!</v>
      </c>
      <c r="BN367" s="92" t="e">
        <f>COUNTIFS(#REF!,"x",BN$7:BN$315,"0")</f>
        <v>#REF!</v>
      </c>
      <c r="BO367" s="92" t="e">
        <f>COUNTIFS(#REF!,"x",BO$7:BO$315,"0")</f>
        <v>#REF!</v>
      </c>
      <c r="BP367" s="92" t="e">
        <f>COUNTIFS(#REF!,"x",BP$7:BP$315,"0")</f>
        <v>#REF!</v>
      </c>
      <c r="BQ367" s="92" t="e">
        <f>COUNTIFS(#REF!,"x",BQ$7:BQ$315,"0")</f>
        <v>#REF!</v>
      </c>
      <c r="BR367" s="92" t="e">
        <f>COUNTIFS(#REF!,"x",BR$7:BR$315,"0")</f>
        <v>#REF!</v>
      </c>
      <c r="BS367" s="92" t="e">
        <f>COUNTIFS(#REF!,"x",BS$7:BS$315,"0")</f>
        <v>#REF!</v>
      </c>
      <c r="BT367" s="92" t="e">
        <f>COUNTIFS(#REF!,"x",BT$7:BT$315,"0")</f>
        <v>#REF!</v>
      </c>
      <c r="BU367" s="92" t="e">
        <f>COUNTIFS(#REF!,"x",BU$7:BU$315,"0")</f>
        <v>#REF!</v>
      </c>
      <c r="BV367" s="92" t="e">
        <f>COUNTIFS(#REF!,"x",BV$7:BV$315,"0")</f>
        <v>#REF!</v>
      </c>
      <c r="BW367" s="92" t="e">
        <f>COUNTIFS(#REF!,"x",BW$7:BW$315,"0")</f>
        <v>#REF!</v>
      </c>
      <c r="BX367" s="92" t="e">
        <f>COUNTIFS(#REF!,"x",BX$7:BX$315,"0")</f>
        <v>#REF!</v>
      </c>
      <c r="BY367" s="92" t="e">
        <f>COUNTIFS(#REF!,"x",BY$7:BY$315,"0")</f>
        <v>#REF!</v>
      </c>
      <c r="BZ367" s="92" t="e">
        <f>COUNTIFS(#REF!,"x",BZ$7:BZ$315,"0")</f>
        <v>#REF!</v>
      </c>
      <c r="CA367" s="92" t="e">
        <f>COUNTIFS(#REF!,"x",CA$7:CA$315,"0")</f>
        <v>#REF!</v>
      </c>
      <c r="CB367" s="92" t="e">
        <f>COUNTIFS(#REF!,"x",CB$7:CB$315,"0")</f>
        <v>#REF!</v>
      </c>
      <c r="CC367" s="14"/>
      <c r="CD367" s="14"/>
      <c r="CE367" s="14"/>
      <c r="CF367" s="14"/>
      <c r="CG367" s="14"/>
      <c r="CH367" s="14"/>
      <c r="CI367" s="14"/>
      <c r="CJ367" s="14"/>
      <c r="CK367" s="1"/>
      <c r="CL367" s="1"/>
      <c r="CM367" s="1"/>
      <c r="CN367" s="1"/>
      <c r="CO367" s="1"/>
      <c r="CP367" s="1"/>
      <c r="CQ367" s="1"/>
      <c r="CR367" s="1"/>
      <c r="CS367" s="1"/>
      <c r="CT367" s="1"/>
      <c r="CU367" s="1"/>
      <c r="CV367" s="1"/>
      <c r="CW367" s="1"/>
      <c r="CX367" s="1"/>
      <c r="CY367" s="1"/>
      <c r="CZ367" s="1"/>
      <c r="DA367" s="1"/>
      <c r="DB367" s="1"/>
      <c r="DC367" s="1"/>
      <c r="DD367" s="1"/>
    </row>
    <row r="368" spans="1:108" customFormat="1" ht="15.75" hidden="1" customHeight="1" x14ac:dyDescent="0.25">
      <c r="A368" s="168"/>
      <c r="B368" s="169"/>
      <c r="C368" s="198" t="s">
        <v>814</v>
      </c>
      <c r="D368" s="91"/>
      <c r="E368" s="17"/>
      <c r="F368" s="91"/>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93" t="e">
        <f t="shared" ref="BD368:CB368" si="325">(((BD365*2)+(BD366*1)+(BD367*0)))/(BD365+BD366+BD367)</f>
        <v>#REF!</v>
      </c>
      <c r="BE368" s="93" t="e">
        <f t="shared" si="325"/>
        <v>#REF!</v>
      </c>
      <c r="BF368" s="93" t="e">
        <f t="shared" si="325"/>
        <v>#REF!</v>
      </c>
      <c r="BG368" s="93" t="e">
        <f t="shared" si="325"/>
        <v>#REF!</v>
      </c>
      <c r="BH368" s="93" t="e">
        <f t="shared" si="325"/>
        <v>#REF!</v>
      </c>
      <c r="BI368" s="93" t="e">
        <f t="shared" si="325"/>
        <v>#REF!</v>
      </c>
      <c r="BJ368" s="93" t="e">
        <f t="shared" si="325"/>
        <v>#REF!</v>
      </c>
      <c r="BK368" s="93" t="e">
        <f t="shared" si="325"/>
        <v>#REF!</v>
      </c>
      <c r="BL368" s="93" t="e">
        <f t="shared" si="325"/>
        <v>#REF!</v>
      </c>
      <c r="BM368" s="93" t="e">
        <f t="shared" si="325"/>
        <v>#REF!</v>
      </c>
      <c r="BN368" s="93" t="e">
        <f t="shared" si="325"/>
        <v>#REF!</v>
      </c>
      <c r="BO368" s="93" t="e">
        <f t="shared" si="325"/>
        <v>#REF!</v>
      </c>
      <c r="BP368" s="93" t="e">
        <f t="shared" si="325"/>
        <v>#REF!</v>
      </c>
      <c r="BQ368" s="93" t="e">
        <f t="shared" si="325"/>
        <v>#REF!</v>
      </c>
      <c r="BR368" s="93" t="e">
        <f t="shared" si="325"/>
        <v>#REF!</v>
      </c>
      <c r="BS368" s="93" t="e">
        <f t="shared" si="325"/>
        <v>#REF!</v>
      </c>
      <c r="BT368" s="93" t="e">
        <f t="shared" si="325"/>
        <v>#REF!</v>
      </c>
      <c r="BU368" s="93" t="e">
        <f t="shared" si="325"/>
        <v>#REF!</v>
      </c>
      <c r="BV368" s="93" t="e">
        <f t="shared" si="325"/>
        <v>#REF!</v>
      </c>
      <c r="BW368" s="93" t="e">
        <f t="shared" si="325"/>
        <v>#REF!</v>
      </c>
      <c r="BX368" s="93" t="e">
        <f t="shared" si="325"/>
        <v>#REF!</v>
      </c>
      <c r="BY368" s="93" t="e">
        <f t="shared" si="325"/>
        <v>#REF!</v>
      </c>
      <c r="BZ368" s="93" t="e">
        <f t="shared" si="325"/>
        <v>#REF!</v>
      </c>
      <c r="CA368" s="93" t="e">
        <f t="shared" si="325"/>
        <v>#REF!</v>
      </c>
      <c r="CB368" s="93" t="e">
        <f t="shared" si="325"/>
        <v>#REF!</v>
      </c>
      <c r="CC368" s="199">
        <f>COUNTIF($BD369:$CB369,"Đ")</f>
        <v>0</v>
      </c>
      <c r="CD368" s="200">
        <f>CC368/COUNTA($BD369:$CB369)</f>
        <v>0</v>
      </c>
      <c r="CE368" s="199">
        <f>COUNTIF($BD369:$CB369,"CCG")</f>
        <v>0</v>
      </c>
      <c r="CF368" s="200">
        <f>CE368/COUNTA($BD369:$CB369)</f>
        <v>0</v>
      </c>
      <c r="CG368" s="199">
        <f>COUNTIF($BD369:$CB369,"CĐ")</f>
        <v>0</v>
      </c>
      <c r="CH368" s="200">
        <f>CG368/COUNTA($BD369:$CB369)</f>
        <v>0</v>
      </c>
      <c r="CI368" s="203" t="e">
        <f>(((CC368*2)+(CE368*1)+(CG368*0)))/(CC368+CE368+CG368)</f>
        <v>#DIV/0!</v>
      </c>
      <c r="CJ368" s="203" t="e">
        <f>IF(CI368&gt;=1.6,"Đạt mục tiêu",IF(CI368&gt;=1,"Cần cố gắng","Chưa đạt"))</f>
        <v>#DIV/0!</v>
      </c>
      <c r="CK368" s="1"/>
      <c r="CL368" s="1"/>
      <c r="CM368" s="1"/>
      <c r="CN368" s="1"/>
      <c r="CO368" s="1"/>
      <c r="CP368" s="1"/>
      <c r="CQ368" s="1"/>
      <c r="CR368" s="1"/>
      <c r="CS368" s="1"/>
      <c r="CT368" s="1"/>
      <c r="CU368" s="1"/>
      <c r="CV368" s="1"/>
      <c r="CW368" s="1"/>
      <c r="CX368" s="1"/>
      <c r="CY368" s="1"/>
      <c r="CZ368" s="1"/>
      <c r="DA368" s="1"/>
      <c r="DB368" s="1"/>
      <c r="DC368" s="1"/>
      <c r="DD368" s="1"/>
    </row>
    <row r="369" spans="1:108" customFormat="1" ht="15.75" hidden="1" customHeight="1" x14ac:dyDescent="0.25">
      <c r="A369" s="170"/>
      <c r="B369" s="171"/>
      <c r="C369" s="165"/>
      <c r="D369" s="91"/>
      <c r="E369" s="17"/>
      <c r="F369" s="91"/>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93" t="e">
        <f t="shared" ref="BD369:CB369" si="326">IF(BD368&lt;1,"CĐ",IF(BD368&lt;1.6,"CCG","Đ"))</f>
        <v>#REF!</v>
      </c>
      <c r="BE369" s="93" t="e">
        <f t="shared" si="326"/>
        <v>#REF!</v>
      </c>
      <c r="BF369" s="93" t="e">
        <f t="shared" si="326"/>
        <v>#REF!</v>
      </c>
      <c r="BG369" s="93" t="e">
        <f t="shared" si="326"/>
        <v>#REF!</v>
      </c>
      <c r="BH369" s="93" t="e">
        <f t="shared" si="326"/>
        <v>#REF!</v>
      </c>
      <c r="BI369" s="93" t="e">
        <f t="shared" si="326"/>
        <v>#REF!</v>
      </c>
      <c r="BJ369" s="93" t="e">
        <f t="shared" si="326"/>
        <v>#REF!</v>
      </c>
      <c r="BK369" s="93" t="e">
        <f t="shared" si="326"/>
        <v>#REF!</v>
      </c>
      <c r="BL369" s="93" t="e">
        <f t="shared" si="326"/>
        <v>#REF!</v>
      </c>
      <c r="BM369" s="93" t="e">
        <f t="shared" si="326"/>
        <v>#REF!</v>
      </c>
      <c r="BN369" s="93" t="e">
        <f t="shared" si="326"/>
        <v>#REF!</v>
      </c>
      <c r="BO369" s="93" t="e">
        <f t="shared" si="326"/>
        <v>#REF!</v>
      </c>
      <c r="BP369" s="93" t="e">
        <f t="shared" si="326"/>
        <v>#REF!</v>
      </c>
      <c r="BQ369" s="93" t="e">
        <f t="shared" si="326"/>
        <v>#REF!</v>
      </c>
      <c r="BR369" s="93" t="e">
        <f t="shared" si="326"/>
        <v>#REF!</v>
      </c>
      <c r="BS369" s="93" t="e">
        <f t="shared" si="326"/>
        <v>#REF!</v>
      </c>
      <c r="BT369" s="93" t="e">
        <f t="shared" si="326"/>
        <v>#REF!</v>
      </c>
      <c r="BU369" s="93" t="e">
        <f t="shared" si="326"/>
        <v>#REF!</v>
      </c>
      <c r="BV369" s="93" t="e">
        <f t="shared" si="326"/>
        <v>#REF!</v>
      </c>
      <c r="BW369" s="93" t="e">
        <f t="shared" si="326"/>
        <v>#REF!</v>
      </c>
      <c r="BX369" s="93" t="e">
        <f t="shared" si="326"/>
        <v>#REF!</v>
      </c>
      <c r="BY369" s="93" t="e">
        <f t="shared" si="326"/>
        <v>#REF!</v>
      </c>
      <c r="BZ369" s="93" t="e">
        <f t="shared" si="326"/>
        <v>#REF!</v>
      </c>
      <c r="CA369" s="93" t="e">
        <f t="shared" si="326"/>
        <v>#REF!</v>
      </c>
      <c r="CB369" s="93" t="e">
        <f t="shared" si="326"/>
        <v>#REF!</v>
      </c>
      <c r="CC369" s="165"/>
      <c r="CD369" s="165"/>
      <c r="CE369" s="165"/>
      <c r="CF369" s="165"/>
      <c r="CG369" s="165"/>
      <c r="CH369" s="165"/>
      <c r="CI369" s="165"/>
      <c r="CJ369" s="165"/>
      <c r="CK369" s="1"/>
      <c r="CL369" s="1"/>
      <c r="CM369" s="1"/>
      <c r="CN369" s="1"/>
      <c r="CO369" s="1"/>
      <c r="CP369" s="1"/>
      <c r="CQ369" s="1"/>
      <c r="CR369" s="1"/>
      <c r="CS369" s="1"/>
      <c r="CT369" s="1"/>
      <c r="CU369" s="1"/>
      <c r="CV369" s="1"/>
      <c r="CW369" s="1"/>
      <c r="CX369" s="1"/>
      <c r="CY369" s="1"/>
      <c r="CZ369" s="1"/>
      <c r="DA369" s="1"/>
      <c r="DB369" s="1"/>
      <c r="DC369" s="1"/>
      <c r="DD369" s="1"/>
    </row>
    <row r="370" spans="1:108" customFormat="1" ht="31.5" hidden="1" customHeight="1" x14ac:dyDescent="0.25">
      <c r="A370" s="201" t="s">
        <v>820</v>
      </c>
      <c r="B370" s="167"/>
      <c r="C370" s="84" t="s">
        <v>811</v>
      </c>
      <c r="D370" s="37"/>
      <c r="E370" s="85"/>
      <c r="F370" s="37"/>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86">
        <f t="shared" ref="BD370:CB370" si="327">COUNTIFS($P$7:$P$315,"x",BD$7:BD$315,"2")</f>
        <v>1</v>
      </c>
      <c r="BE370" s="86">
        <f t="shared" si="327"/>
        <v>1</v>
      </c>
      <c r="BF370" s="86">
        <f t="shared" si="327"/>
        <v>1</v>
      </c>
      <c r="BG370" s="86">
        <f t="shared" si="327"/>
        <v>1</v>
      </c>
      <c r="BH370" s="86">
        <f t="shared" si="327"/>
        <v>1</v>
      </c>
      <c r="BI370" s="86">
        <f t="shared" si="327"/>
        <v>1</v>
      </c>
      <c r="BJ370" s="86">
        <f t="shared" si="327"/>
        <v>1</v>
      </c>
      <c r="BK370" s="86">
        <f t="shared" si="327"/>
        <v>1</v>
      </c>
      <c r="BL370" s="86">
        <f t="shared" si="327"/>
        <v>0</v>
      </c>
      <c r="BM370" s="86">
        <f t="shared" si="327"/>
        <v>1</v>
      </c>
      <c r="BN370" s="86">
        <f t="shared" si="327"/>
        <v>1</v>
      </c>
      <c r="BO370" s="86">
        <f t="shared" si="327"/>
        <v>1</v>
      </c>
      <c r="BP370" s="86">
        <f t="shared" si="327"/>
        <v>1</v>
      </c>
      <c r="BQ370" s="86">
        <f t="shared" si="327"/>
        <v>1</v>
      </c>
      <c r="BR370" s="86">
        <f t="shared" si="327"/>
        <v>0</v>
      </c>
      <c r="BS370" s="86">
        <f t="shared" si="327"/>
        <v>1</v>
      </c>
      <c r="BT370" s="86">
        <f t="shared" si="327"/>
        <v>1</v>
      </c>
      <c r="BU370" s="86">
        <f t="shared" si="327"/>
        <v>1</v>
      </c>
      <c r="BV370" s="86">
        <f t="shared" si="327"/>
        <v>0</v>
      </c>
      <c r="BW370" s="86">
        <f t="shared" si="327"/>
        <v>1</v>
      </c>
      <c r="BX370" s="86">
        <f t="shared" si="327"/>
        <v>1</v>
      </c>
      <c r="BY370" s="86">
        <f t="shared" si="327"/>
        <v>1</v>
      </c>
      <c r="BZ370" s="86">
        <f t="shared" si="327"/>
        <v>1</v>
      </c>
      <c r="CA370" s="86">
        <f t="shared" si="327"/>
        <v>1</v>
      </c>
      <c r="CB370" s="86">
        <f t="shared" si="327"/>
        <v>1</v>
      </c>
      <c r="CC370" s="5"/>
      <c r="CD370" s="5"/>
      <c r="CE370" s="5"/>
      <c r="CF370" s="5"/>
      <c r="CG370" s="5"/>
      <c r="CH370" s="5"/>
      <c r="CI370" s="5"/>
      <c r="CJ370" s="5"/>
      <c r="CK370" s="1"/>
      <c r="CL370" s="1"/>
      <c r="CM370" s="1"/>
      <c r="CN370" s="1"/>
      <c r="CO370" s="1"/>
      <c r="CP370" s="1"/>
      <c r="CQ370" s="1"/>
      <c r="CR370" s="1"/>
      <c r="CS370" s="1"/>
      <c r="CT370" s="1"/>
      <c r="CU370" s="1"/>
      <c r="CV370" s="1"/>
      <c r="CW370" s="1"/>
      <c r="CX370" s="1"/>
      <c r="CY370" s="1"/>
      <c r="CZ370" s="1"/>
      <c r="DA370" s="1"/>
      <c r="DB370" s="1"/>
      <c r="DC370" s="1"/>
      <c r="DD370" s="1"/>
    </row>
    <row r="371" spans="1:108" customFormat="1" ht="31.5" hidden="1" customHeight="1" x14ac:dyDescent="0.25">
      <c r="A371" s="168"/>
      <c r="B371" s="169"/>
      <c r="C371" s="84" t="s">
        <v>812</v>
      </c>
      <c r="D371" s="37"/>
      <c r="E371" s="85"/>
      <c r="F371" s="37"/>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86">
        <f t="shared" ref="BD371:CB371" si="328">COUNTIFS($P$7:$P$315,"x",BD$7:BD$315,"1")</f>
        <v>0</v>
      </c>
      <c r="BE371" s="86">
        <f t="shared" si="328"/>
        <v>0</v>
      </c>
      <c r="BF371" s="86">
        <f t="shared" si="328"/>
        <v>0</v>
      </c>
      <c r="BG371" s="86">
        <f t="shared" si="328"/>
        <v>0</v>
      </c>
      <c r="BH371" s="86">
        <f t="shared" si="328"/>
        <v>0</v>
      </c>
      <c r="BI371" s="86">
        <f t="shared" si="328"/>
        <v>0</v>
      </c>
      <c r="BJ371" s="86">
        <f t="shared" si="328"/>
        <v>0</v>
      </c>
      <c r="BK371" s="86">
        <f t="shared" si="328"/>
        <v>0</v>
      </c>
      <c r="BL371" s="86">
        <f t="shared" si="328"/>
        <v>0</v>
      </c>
      <c r="BM371" s="86">
        <f t="shared" si="328"/>
        <v>0</v>
      </c>
      <c r="BN371" s="86">
        <f t="shared" si="328"/>
        <v>0</v>
      </c>
      <c r="BO371" s="86">
        <f t="shared" si="328"/>
        <v>0</v>
      </c>
      <c r="BP371" s="86">
        <f t="shared" si="328"/>
        <v>0</v>
      </c>
      <c r="BQ371" s="86">
        <f t="shared" si="328"/>
        <v>0</v>
      </c>
      <c r="BR371" s="86">
        <f t="shared" si="328"/>
        <v>0</v>
      </c>
      <c r="BS371" s="86">
        <f t="shared" si="328"/>
        <v>0</v>
      </c>
      <c r="BT371" s="86">
        <f t="shared" si="328"/>
        <v>0</v>
      </c>
      <c r="BU371" s="86">
        <f t="shared" si="328"/>
        <v>0</v>
      </c>
      <c r="BV371" s="86">
        <f t="shared" si="328"/>
        <v>0</v>
      </c>
      <c r="BW371" s="86">
        <f t="shared" si="328"/>
        <v>0</v>
      </c>
      <c r="BX371" s="86">
        <f t="shared" si="328"/>
        <v>0</v>
      </c>
      <c r="BY371" s="86">
        <f t="shared" si="328"/>
        <v>0</v>
      </c>
      <c r="BZ371" s="86">
        <f t="shared" si="328"/>
        <v>0</v>
      </c>
      <c r="CA371" s="86">
        <f t="shared" si="328"/>
        <v>0</v>
      </c>
      <c r="CB371" s="86">
        <f t="shared" si="328"/>
        <v>0</v>
      </c>
      <c r="CC371" s="5"/>
      <c r="CD371" s="5"/>
      <c r="CE371" s="5"/>
      <c r="CF371" s="5"/>
      <c r="CG371" s="5"/>
      <c r="CH371" s="5"/>
      <c r="CI371" s="5"/>
      <c r="CJ371" s="5"/>
      <c r="CK371" s="1"/>
      <c r="CL371" s="1"/>
      <c r="CM371" s="1"/>
      <c r="CN371" s="1"/>
      <c r="CO371" s="1"/>
      <c r="CP371" s="1"/>
      <c r="CQ371" s="1"/>
      <c r="CR371" s="1"/>
      <c r="CS371" s="1"/>
      <c r="CT371" s="1"/>
      <c r="CU371" s="1"/>
      <c r="CV371" s="1"/>
      <c r="CW371" s="1"/>
      <c r="CX371" s="1"/>
      <c r="CY371" s="1"/>
      <c r="CZ371" s="1"/>
      <c r="DA371" s="1"/>
      <c r="DB371" s="1"/>
      <c r="DC371" s="1"/>
      <c r="DD371" s="1"/>
    </row>
    <row r="372" spans="1:108" customFormat="1" ht="31.5" hidden="1" customHeight="1" x14ac:dyDescent="0.25">
      <c r="A372" s="168"/>
      <c r="B372" s="169"/>
      <c r="C372" s="84" t="s">
        <v>813</v>
      </c>
      <c r="D372" s="37"/>
      <c r="E372" s="85"/>
      <c r="F372" s="37"/>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86">
        <f t="shared" ref="BD372:CB372" si="329">COUNTIFS($P$7:$P$315,"x",BD$7:BD$315,"0")</f>
        <v>0</v>
      </c>
      <c r="BE372" s="86">
        <f t="shared" si="329"/>
        <v>0</v>
      </c>
      <c r="BF372" s="86">
        <f t="shared" si="329"/>
        <v>0</v>
      </c>
      <c r="BG372" s="86">
        <f t="shared" si="329"/>
        <v>0</v>
      </c>
      <c r="BH372" s="86">
        <f t="shared" si="329"/>
        <v>0</v>
      </c>
      <c r="BI372" s="86">
        <f t="shared" si="329"/>
        <v>0</v>
      </c>
      <c r="BJ372" s="86">
        <f t="shared" si="329"/>
        <v>0</v>
      </c>
      <c r="BK372" s="86">
        <f t="shared" si="329"/>
        <v>0</v>
      </c>
      <c r="BL372" s="86">
        <f t="shared" si="329"/>
        <v>1</v>
      </c>
      <c r="BM372" s="86">
        <f t="shared" si="329"/>
        <v>0</v>
      </c>
      <c r="BN372" s="86">
        <f t="shared" si="329"/>
        <v>0</v>
      </c>
      <c r="BO372" s="86">
        <f t="shared" si="329"/>
        <v>0</v>
      </c>
      <c r="BP372" s="86">
        <f t="shared" si="329"/>
        <v>0</v>
      </c>
      <c r="BQ372" s="86">
        <f t="shared" si="329"/>
        <v>0</v>
      </c>
      <c r="BR372" s="86">
        <f t="shared" si="329"/>
        <v>1</v>
      </c>
      <c r="BS372" s="86">
        <f t="shared" si="329"/>
        <v>0</v>
      </c>
      <c r="BT372" s="86">
        <f t="shared" si="329"/>
        <v>0</v>
      </c>
      <c r="BU372" s="86">
        <f t="shared" si="329"/>
        <v>0</v>
      </c>
      <c r="BV372" s="86">
        <f t="shared" si="329"/>
        <v>1</v>
      </c>
      <c r="BW372" s="86">
        <f t="shared" si="329"/>
        <v>0</v>
      </c>
      <c r="BX372" s="86">
        <f t="shared" si="329"/>
        <v>0</v>
      </c>
      <c r="BY372" s="86">
        <f t="shared" si="329"/>
        <v>0</v>
      </c>
      <c r="BZ372" s="86">
        <f t="shared" si="329"/>
        <v>0</v>
      </c>
      <c r="CA372" s="86">
        <f t="shared" si="329"/>
        <v>0</v>
      </c>
      <c r="CB372" s="86">
        <f t="shared" si="329"/>
        <v>0</v>
      </c>
      <c r="CC372" s="5"/>
      <c r="CD372" s="5"/>
      <c r="CE372" s="5"/>
      <c r="CF372" s="5"/>
      <c r="CG372" s="5"/>
      <c r="CH372" s="5"/>
      <c r="CI372" s="5"/>
      <c r="CJ372" s="5"/>
      <c r="CK372" s="1"/>
      <c r="CL372" s="1"/>
      <c r="CM372" s="1"/>
      <c r="CN372" s="1"/>
      <c r="CO372" s="1"/>
      <c r="CP372" s="1"/>
      <c r="CQ372" s="1"/>
      <c r="CR372" s="1"/>
      <c r="CS372" s="1"/>
      <c r="CT372" s="1"/>
      <c r="CU372" s="1"/>
      <c r="CV372" s="1"/>
      <c r="CW372" s="1"/>
      <c r="CX372" s="1"/>
      <c r="CY372" s="1"/>
      <c r="CZ372" s="1"/>
      <c r="DA372" s="1"/>
      <c r="DB372" s="1"/>
      <c r="DC372" s="1"/>
      <c r="DD372" s="1"/>
    </row>
    <row r="373" spans="1:108" customFormat="1" ht="15.75" hidden="1" customHeight="1" x14ac:dyDescent="0.25">
      <c r="A373" s="168"/>
      <c r="B373" s="169"/>
      <c r="C373" s="204" t="s">
        <v>814</v>
      </c>
      <c r="D373" s="37"/>
      <c r="E373" s="85"/>
      <c r="F373" s="37"/>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89">
        <f t="shared" ref="BD373:CB373" si="330">(((BD370*2)+(BD371*1)+(BD372*0)))/(BD370+BD371+BD372)</f>
        <v>2</v>
      </c>
      <c r="BE373" s="89">
        <f t="shared" si="330"/>
        <v>2</v>
      </c>
      <c r="BF373" s="89">
        <f t="shared" si="330"/>
        <v>2</v>
      </c>
      <c r="BG373" s="89">
        <f t="shared" si="330"/>
        <v>2</v>
      </c>
      <c r="BH373" s="89">
        <f t="shared" si="330"/>
        <v>2</v>
      </c>
      <c r="BI373" s="89">
        <f t="shared" si="330"/>
        <v>2</v>
      </c>
      <c r="BJ373" s="89">
        <f t="shared" si="330"/>
        <v>2</v>
      </c>
      <c r="BK373" s="89">
        <f t="shared" si="330"/>
        <v>2</v>
      </c>
      <c r="BL373" s="89">
        <f t="shared" si="330"/>
        <v>0</v>
      </c>
      <c r="BM373" s="89">
        <f t="shared" si="330"/>
        <v>2</v>
      </c>
      <c r="BN373" s="89">
        <f t="shared" si="330"/>
        <v>2</v>
      </c>
      <c r="BO373" s="89">
        <f t="shared" si="330"/>
        <v>2</v>
      </c>
      <c r="BP373" s="89">
        <f t="shared" si="330"/>
        <v>2</v>
      </c>
      <c r="BQ373" s="89">
        <f t="shared" si="330"/>
        <v>2</v>
      </c>
      <c r="BR373" s="89">
        <f t="shared" si="330"/>
        <v>0</v>
      </c>
      <c r="BS373" s="89">
        <f t="shared" si="330"/>
        <v>2</v>
      </c>
      <c r="BT373" s="89">
        <f t="shared" si="330"/>
        <v>2</v>
      </c>
      <c r="BU373" s="89">
        <f t="shared" si="330"/>
        <v>2</v>
      </c>
      <c r="BV373" s="89">
        <f t="shared" si="330"/>
        <v>0</v>
      </c>
      <c r="BW373" s="89">
        <f t="shared" si="330"/>
        <v>2</v>
      </c>
      <c r="BX373" s="89">
        <f t="shared" si="330"/>
        <v>2</v>
      </c>
      <c r="BY373" s="89">
        <f t="shared" si="330"/>
        <v>2</v>
      </c>
      <c r="BZ373" s="89">
        <f t="shared" si="330"/>
        <v>2</v>
      </c>
      <c r="CA373" s="89">
        <f t="shared" si="330"/>
        <v>2</v>
      </c>
      <c r="CB373" s="89">
        <f t="shared" si="330"/>
        <v>2</v>
      </c>
      <c r="CC373" s="194">
        <f>COUNTIF($BD374:$CB374,"Đ")</f>
        <v>22</v>
      </c>
      <c r="CD373" s="195">
        <f>CC373/COUNTA($BD374:$CB374)</f>
        <v>0.88</v>
      </c>
      <c r="CE373" s="194">
        <f>COUNTIF($BD374:$CB374,"CCG")</f>
        <v>0</v>
      </c>
      <c r="CF373" s="195">
        <f>CE373/COUNTA($BD374:$CB374)</f>
        <v>0</v>
      </c>
      <c r="CG373" s="194">
        <f>COUNTIF($BD374:$CB374,"CĐ")</f>
        <v>3</v>
      </c>
      <c r="CH373" s="195">
        <f>CG373/COUNTA($BD374:$CB374)</f>
        <v>0.12</v>
      </c>
      <c r="CI373" s="196">
        <f>(((CC373*2)+(CE373*1)+(CG373*0)))/(CC373+CE373+CG373)</f>
        <v>1.76</v>
      </c>
      <c r="CJ373" s="196" t="str">
        <f>IF(CI373&gt;=1.6,"Đạt mục tiêu",IF(CI373&gt;=1,"Cần cố gắng","Chưa đạt"))</f>
        <v>Đạt mục tiêu</v>
      </c>
      <c r="CK373" s="1"/>
      <c r="CL373" s="1"/>
      <c r="CM373" s="1"/>
      <c r="CN373" s="1"/>
      <c r="CO373" s="1"/>
      <c r="CP373" s="1"/>
      <c r="CQ373" s="1"/>
      <c r="CR373" s="1"/>
      <c r="CS373" s="1"/>
      <c r="CT373" s="1"/>
      <c r="CU373" s="1"/>
      <c r="CV373" s="1"/>
      <c r="CW373" s="1"/>
      <c r="CX373" s="1"/>
      <c r="CY373" s="1"/>
      <c r="CZ373" s="1"/>
      <c r="DA373" s="1"/>
      <c r="DB373" s="1"/>
      <c r="DC373" s="1"/>
      <c r="DD373" s="1"/>
    </row>
    <row r="374" spans="1:108" customFormat="1" ht="15.75" hidden="1" customHeight="1" x14ac:dyDescent="0.25">
      <c r="A374" s="170"/>
      <c r="B374" s="171"/>
      <c r="C374" s="165"/>
      <c r="D374" s="37"/>
      <c r="E374" s="85"/>
      <c r="F374" s="37"/>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89" t="str">
        <f t="shared" ref="BD374:CB374" si="331">IF(BD373&lt;1,"CĐ",IF(BD373&lt;1.6,"CCG","Đ"))</f>
        <v>Đ</v>
      </c>
      <c r="BE374" s="89" t="str">
        <f t="shared" si="331"/>
        <v>Đ</v>
      </c>
      <c r="BF374" s="89" t="str">
        <f t="shared" si="331"/>
        <v>Đ</v>
      </c>
      <c r="BG374" s="89" t="str">
        <f t="shared" si="331"/>
        <v>Đ</v>
      </c>
      <c r="BH374" s="89" t="str">
        <f t="shared" si="331"/>
        <v>Đ</v>
      </c>
      <c r="BI374" s="89" t="str">
        <f t="shared" si="331"/>
        <v>Đ</v>
      </c>
      <c r="BJ374" s="89" t="str">
        <f t="shared" si="331"/>
        <v>Đ</v>
      </c>
      <c r="BK374" s="89" t="str">
        <f t="shared" si="331"/>
        <v>Đ</v>
      </c>
      <c r="BL374" s="89" t="str">
        <f t="shared" si="331"/>
        <v>CĐ</v>
      </c>
      <c r="BM374" s="89" t="str">
        <f t="shared" si="331"/>
        <v>Đ</v>
      </c>
      <c r="BN374" s="89" t="str">
        <f t="shared" si="331"/>
        <v>Đ</v>
      </c>
      <c r="BO374" s="89" t="str">
        <f t="shared" si="331"/>
        <v>Đ</v>
      </c>
      <c r="BP374" s="89" t="str">
        <f t="shared" si="331"/>
        <v>Đ</v>
      </c>
      <c r="BQ374" s="89" t="str">
        <f t="shared" si="331"/>
        <v>Đ</v>
      </c>
      <c r="BR374" s="89" t="str">
        <f t="shared" si="331"/>
        <v>CĐ</v>
      </c>
      <c r="BS374" s="89" t="str">
        <f t="shared" si="331"/>
        <v>Đ</v>
      </c>
      <c r="BT374" s="89" t="str">
        <f t="shared" si="331"/>
        <v>Đ</v>
      </c>
      <c r="BU374" s="89" t="str">
        <f t="shared" si="331"/>
        <v>Đ</v>
      </c>
      <c r="BV374" s="89" t="str">
        <f t="shared" si="331"/>
        <v>CĐ</v>
      </c>
      <c r="BW374" s="89" t="str">
        <f t="shared" si="331"/>
        <v>Đ</v>
      </c>
      <c r="BX374" s="89" t="str">
        <f t="shared" si="331"/>
        <v>Đ</v>
      </c>
      <c r="BY374" s="89" t="str">
        <f t="shared" si="331"/>
        <v>Đ</v>
      </c>
      <c r="BZ374" s="89" t="str">
        <f t="shared" si="331"/>
        <v>Đ</v>
      </c>
      <c r="CA374" s="89" t="str">
        <f t="shared" si="331"/>
        <v>Đ</v>
      </c>
      <c r="CB374" s="89" t="str">
        <f t="shared" si="331"/>
        <v>Đ</v>
      </c>
      <c r="CC374" s="165"/>
      <c r="CD374" s="165"/>
      <c r="CE374" s="165"/>
      <c r="CF374" s="165"/>
      <c r="CG374" s="165"/>
      <c r="CH374" s="165"/>
      <c r="CI374" s="165"/>
      <c r="CJ374" s="165"/>
      <c r="CK374" s="1"/>
      <c r="CL374" s="1"/>
      <c r="CM374" s="1"/>
      <c r="CN374" s="1"/>
      <c r="CO374" s="1"/>
      <c r="CP374" s="1"/>
      <c r="CQ374" s="1"/>
      <c r="CR374" s="1"/>
      <c r="CS374" s="1"/>
      <c r="CT374" s="1"/>
      <c r="CU374" s="1"/>
      <c r="CV374" s="1"/>
      <c r="CW374" s="1"/>
      <c r="CX374" s="1"/>
      <c r="CY374" s="1"/>
      <c r="CZ374" s="1"/>
      <c r="DA374" s="1"/>
      <c r="DB374" s="1"/>
      <c r="DC374" s="1"/>
      <c r="DD374" s="1"/>
    </row>
    <row r="375" spans="1:108" customFormat="1" ht="31.5" hidden="1" customHeight="1" x14ac:dyDescent="0.25">
      <c r="A375" s="197" t="s">
        <v>821</v>
      </c>
      <c r="B375" s="167"/>
      <c r="C375" s="90" t="s">
        <v>811</v>
      </c>
      <c r="D375" s="91"/>
      <c r="E375" s="17"/>
      <c r="F375" s="91"/>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92">
        <f t="shared" ref="BD375:CB375" si="332">COUNTIFS($Q$7:$Q$315,"x",BD$7:BD$315,"2")</f>
        <v>2</v>
      </c>
      <c r="BE375" s="92">
        <f t="shared" si="332"/>
        <v>2</v>
      </c>
      <c r="BF375" s="92">
        <f t="shared" si="332"/>
        <v>2</v>
      </c>
      <c r="BG375" s="92">
        <f t="shared" si="332"/>
        <v>2</v>
      </c>
      <c r="BH375" s="92">
        <f t="shared" si="332"/>
        <v>1</v>
      </c>
      <c r="BI375" s="92">
        <f t="shared" si="332"/>
        <v>2</v>
      </c>
      <c r="BJ375" s="92">
        <f t="shared" si="332"/>
        <v>1</v>
      </c>
      <c r="BK375" s="92">
        <f t="shared" si="332"/>
        <v>1</v>
      </c>
      <c r="BL375" s="92">
        <f t="shared" si="332"/>
        <v>1</v>
      </c>
      <c r="BM375" s="92">
        <f t="shared" si="332"/>
        <v>1</v>
      </c>
      <c r="BN375" s="92">
        <f t="shared" si="332"/>
        <v>1</v>
      </c>
      <c r="BO375" s="92">
        <f t="shared" si="332"/>
        <v>2</v>
      </c>
      <c r="BP375" s="92">
        <f t="shared" si="332"/>
        <v>2</v>
      </c>
      <c r="BQ375" s="92">
        <f t="shared" si="332"/>
        <v>1</v>
      </c>
      <c r="BR375" s="92">
        <f t="shared" si="332"/>
        <v>2</v>
      </c>
      <c r="BS375" s="92">
        <f t="shared" si="332"/>
        <v>2</v>
      </c>
      <c r="BT375" s="92">
        <f t="shared" si="332"/>
        <v>2</v>
      </c>
      <c r="BU375" s="92">
        <f t="shared" si="332"/>
        <v>2</v>
      </c>
      <c r="BV375" s="92">
        <f t="shared" si="332"/>
        <v>1</v>
      </c>
      <c r="BW375" s="92">
        <f t="shared" si="332"/>
        <v>2</v>
      </c>
      <c r="BX375" s="92">
        <f t="shared" si="332"/>
        <v>2</v>
      </c>
      <c r="BY375" s="92">
        <f t="shared" si="332"/>
        <v>2</v>
      </c>
      <c r="BZ375" s="92">
        <f t="shared" si="332"/>
        <v>1</v>
      </c>
      <c r="CA375" s="92">
        <f t="shared" si="332"/>
        <v>2</v>
      </c>
      <c r="CB375" s="92">
        <f t="shared" si="332"/>
        <v>1</v>
      </c>
      <c r="CC375" s="14"/>
      <c r="CD375" s="14"/>
      <c r="CE375" s="14"/>
      <c r="CF375" s="14"/>
      <c r="CG375" s="14"/>
      <c r="CH375" s="14"/>
      <c r="CI375" s="14"/>
      <c r="CJ375" s="14"/>
      <c r="CK375" s="1"/>
      <c r="CL375" s="1"/>
      <c r="CM375" s="1"/>
      <c r="CN375" s="1"/>
      <c r="CO375" s="1"/>
      <c r="CP375" s="1"/>
      <c r="CQ375" s="1"/>
      <c r="CR375" s="1"/>
      <c r="CS375" s="1"/>
      <c r="CT375" s="1"/>
      <c r="CU375" s="1"/>
      <c r="CV375" s="1"/>
      <c r="CW375" s="1"/>
      <c r="CX375" s="1"/>
      <c r="CY375" s="1"/>
      <c r="CZ375" s="1"/>
      <c r="DA375" s="1"/>
      <c r="DB375" s="1"/>
      <c r="DC375" s="1"/>
      <c r="DD375" s="1"/>
    </row>
    <row r="376" spans="1:108" customFormat="1" ht="31.5" hidden="1" customHeight="1" x14ac:dyDescent="0.25">
      <c r="A376" s="168"/>
      <c r="B376" s="169"/>
      <c r="C376" s="90" t="s">
        <v>812</v>
      </c>
      <c r="D376" s="91"/>
      <c r="E376" s="17"/>
      <c r="F376" s="91"/>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92">
        <f t="shared" ref="BD376:CB376" si="333">COUNTIFS($Q$7:$Q$315,"x",BD$7:BD$315,"1")</f>
        <v>0</v>
      </c>
      <c r="BE376" s="92">
        <f t="shared" si="333"/>
        <v>0</v>
      </c>
      <c r="BF376" s="92">
        <f t="shared" si="333"/>
        <v>0</v>
      </c>
      <c r="BG376" s="92">
        <f t="shared" si="333"/>
        <v>0</v>
      </c>
      <c r="BH376" s="92">
        <f t="shared" si="333"/>
        <v>0</v>
      </c>
      <c r="BI376" s="92">
        <f t="shared" si="333"/>
        <v>0</v>
      </c>
      <c r="BJ376" s="92">
        <f t="shared" si="333"/>
        <v>1</v>
      </c>
      <c r="BK376" s="92">
        <f t="shared" si="333"/>
        <v>1</v>
      </c>
      <c r="BL376" s="92">
        <f t="shared" si="333"/>
        <v>0</v>
      </c>
      <c r="BM376" s="92">
        <f t="shared" si="333"/>
        <v>1</v>
      </c>
      <c r="BN376" s="92">
        <f t="shared" si="333"/>
        <v>1</v>
      </c>
      <c r="BO376" s="92">
        <f t="shared" si="333"/>
        <v>0</v>
      </c>
      <c r="BP376" s="92">
        <f t="shared" si="333"/>
        <v>0</v>
      </c>
      <c r="BQ376" s="92">
        <f t="shared" si="333"/>
        <v>1</v>
      </c>
      <c r="BR376" s="92">
        <f t="shared" si="333"/>
        <v>0</v>
      </c>
      <c r="BS376" s="92">
        <f t="shared" si="333"/>
        <v>0</v>
      </c>
      <c r="BT376" s="92">
        <f t="shared" si="333"/>
        <v>0</v>
      </c>
      <c r="BU376" s="92">
        <f t="shared" si="333"/>
        <v>0</v>
      </c>
      <c r="BV376" s="92">
        <f t="shared" si="333"/>
        <v>1</v>
      </c>
      <c r="BW376" s="92">
        <f t="shared" si="333"/>
        <v>0</v>
      </c>
      <c r="BX376" s="92">
        <f t="shared" si="333"/>
        <v>0</v>
      </c>
      <c r="BY376" s="92">
        <f t="shared" si="333"/>
        <v>0</v>
      </c>
      <c r="BZ376" s="92">
        <f t="shared" si="333"/>
        <v>1</v>
      </c>
      <c r="CA376" s="92">
        <f t="shared" si="333"/>
        <v>0</v>
      </c>
      <c r="CB376" s="92">
        <f t="shared" si="333"/>
        <v>1</v>
      </c>
      <c r="CC376" s="14"/>
      <c r="CD376" s="14"/>
      <c r="CE376" s="14"/>
      <c r="CF376" s="14"/>
      <c r="CG376" s="14"/>
      <c r="CH376" s="14"/>
      <c r="CI376" s="14"/>
      <c r="CJ376" s="14"/>
      <c r="CK376" s="1"/>
      <c r="CL376" s="1"/>
      <c r="CM376" s="1"/>
      <c r="CN376" s="1"/>
      <c r="CO376" s="1"/>
      <c r="CP376" s="1"/>
      <c r="CQ376" s="1"/>
      <c r="CR376" s="1"/>
      <c r="CS376" s="1"/>
      <c r="CT376" s="1"/>
      <c r="CU376" s="1"/>
      <c r="CV376" s="1"/>
      <c r="CW376" s="1"/>
      <c r="CX376" s="1"/>
      <c r="CY376" s="1"/>
      <c r="CZ376" s="1"/>
      <c r="DA376" s="1"/>
      <c r="DB376" s="1"/>
      <c r="DC376" s="1"/>
      <c r="DD376" s="1"/>
    </row>
    <row r="377" spans="1:108" customFormat="1" ht="31.5" hidden="1" customHeight="1" x14ac:dyDescent="0.25">
      <c r="A377" s="168"/>
      <c r="B377" s="169"/>
      <c r="C377" s="90" t="s">
        <v>813</v>
      </c>
      <c r="D377" s="91"/>
      <c r="E377" s="17"/>
      <c r="F377" s="91"/>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92">
        <f t="shared" ref="BD377:CB377" si="334">COUNTIFS($Q$7:$Q$315,"x",BD$7:BD$315,"0")</f>
        <v>0</v>
      </c>
      <c r="BE377" s="92">
        <f t="shared" si="334"/>
        <v>0</v>
      </c>
      <c r="BF377" s="92">
        <f t="shared" si="334"/>
        <v>0</v>
      </c>
      <c r="BG377" s="92">
        <f t="shared" si="334"/>
        <v>0</v>
      </c>
      <c r="BH377" s="92">
        <f t="shared" si="334"/>
        <v>1</v>
      </c>
      <c r="BI377" s="92">
        <f t="shared" si="334"/>
        <v>0</v>
      </c>
      <c r="BJ377" s="92">
        <f t="shared" si="334"/>
        <v>0</v>
      </c>
      <c r="BK377" s="92">
        <f t="shared" si="334"/>
        <v>0</v>
      </c>
      <c r="BL377" s="92">
        <f t="shared" si="334"/>
        <v>1</v>
      </c>
      <c r="BM377" s="92">
        <f t="shared" si="334"/>
        <v>0</v>
      </c>
      <c r="BN377" s="92">
        <f t="shared" si="334"/>
        <v>0</v>
      </c>
      <c r="BO377" s="92">
        <f t="shared" si="334"/>
        <v>0</v>
      </c>
      <c r="BP377" s="92">
        <f t="shared" si="334"/>
        <v>0</v>
      </c>
      <c r="BQ377" s="92">
        <f t="shared" si="334"/>
        <v>0</v>
      </c>
      <c r="BR377" s="92">
        <f t="shared" si="334"/>
        <v>0</v>
      </c>
      <c r="BS377" s="92">
        <f t="shared" si="334"/>
        <v>0</v>
      </c>
      <c r="BT377" s="92">
        <f t="shared" si="334"/>
        <v>0</v>
      </c>
      <c r="BU377" s="92">
        <f t="shared" si="334"/>
        <v>0</v>
      </c>
      <c r="BV377" s="92">
        <f t="shared" si="334"/>
        <v>0</v>
      </c>
      <c r="BW377" s="92">
        <f t="shared" si="334"/>
        <v>0</v>
      </c>
      <c r="BX377" s="92">
        <f t="shared" si="334"/>
        <v>0</v>
      </c>
      <c r="BY377" s="92">
        <f t="shared" si="334"/>
        <v>0</v>
      </c>
      <c r="BZ377" s="92">
        <f t="shared" si="334"/>
        <v>0</v>
      </c>
      <c r="CA377" s="92">
        <f t="shared" si="334"/>
        <v>0</v>
      </c>
      <c r="CB377" s="92">
        <f t="shared" si="334"/>
        <v>0</v>
      </c>
      <c r="CC377" s="14"/>
      <c r="CD377" s="14"/>
      <c r="CE377" s="14"/>
      <c r="CF377" s="14"/>
      <c r="CG377" s="14"/>
      <c r="CH377" s="14"/>
      <c r="CI377" s="14"/>
      <c r="CJ377" s="14"/>
      <c r="CK377" s="1"/>
      <c r="CL377" s="1"/>
      <c r="CM377" s="1"/>
      <c r="CN377" s="1"/>
      <c r="CO377" s="1"/>
      <c r="CP377" s="1"/>
      <c r="CQ377" s="1"/>
      <c r="CR377" s="1"/>
      <c r="CS377" s="1"/>
      <c r="CT377" s="1"/>
      <c r="CU377" s="1"/>
      <c r="CV377" s="1"/>
      <c r="CW377" s="1"/>
      <c r="CX377" s="1"/>
      <c r="CY377" s="1"/>
      <c r="CZ377" s="1"/>
      <c r="DA377" s="1"/>
      <c r="DB377" s="1"/>
      <c r="DC377" s="1"/>
      <c r="DD377" s="1"/>
    </row>
    <row r="378" spans="1:108" customFormat="1" ht="15.75" hidden="1" customHeight="1" x14ac:dyDescent="0.25">
      <c r="A378" s="168"/>
      <c r="B378" s="169"/>
      <c r="C378" s="198" t="s">
        <v>814</v>
      </c>
      <c r="D378" s="91"/>
      <c r="E378" s="17"/>
      <c r="F378" s="91"/>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93">
        <f t="shared" ref="BD378:CB378" si="335">(((BD375*2)+(BD376*1)+(BD377*0)))/(BD375+BD376+BD377)</f>
        <v>2</v>
      </c>
      <c r="BE378" s="93">
        <f t="shared" si="335"/>
        <v>2</v>
      </c>
      <c r="BF378" s="93">
        <f t="shared" si="335"/>
        <v>2</v>
      </c>
      <c r="BG378" s="93">
        <f t="shared" si="335"/>
        <v>2</v>
      </c>
      <c r="BH378" s="93">
        <f t="shared" si="335"/>
        <v>1</v>
      </c>
      <c r="BI378" s="93">
        <f t="shared" si="335"/>
        <v>2</v>
      </c>
      <c r="BJ378" s="93">
        <f t="shared" si="335"/>
        <v>1.5</v>
      </c>
      <c r="BK378" s="93">
        <f t="shared" si="335"/>
        <v>1.5</v>
      </c>
      <c r="BL378" s="93">
        <f t="shared" si="335"/>
        <v>1</v>
      </c>
      <c r="BM378" s="93">
        <f t="shared" si="335"/>
        <v>1.5</v>
      </c>
      <c r="BN378" s="93">
        <f t="shared" si="335"/>
        <v>1.5</v>
      </c>
      <c r="BO378" s="93">
        <f t="shared" si="335"/>
        <v>2</v>
      </c>
      <c r="BP378" s="93">
        <f t="shared" si="335"/>
        <v>2</v>
      </c>
      <c r="BQ378" s="93">
        <f t="shared" si="335"/>
        <v>1.5</v>
      </c>
      <c r="BR378" s="93">
        <f t="shared" si="335"/>
        <v>2</v>
      </c>
      <c r="BS378" s="93">
        <f t="shared" si="335"/>
        <v>2</v>
      </c>
      <c r="BT378" s="93">
        <f t="shared" si="335"/>
        <v>2</v>
      </c>
      <c r="BU378" s="93">
        <f t="shared" si="335"/>
        <v>2</v>
      </c>
      <c r="BV378" s="93">
        <f t="shared" si="335"/>
        <v>1.5</v>
      </c>
      <c r="BW378" s="93">
        <f t="shared" si="335"/>
        <v>2</v>
      </c>
      <c r="BX378" s="93">
        <f t="shared" si="335"/>
        <v>2</v>
      </c>
      <c r="BY378" s="93">
        <f t="shared" si="335"/>
        <v>2</v>
      </c>
      <c r="BZ378" s="93">
        <f t="shared" si="335"/>
        <v>1.5</v>
      </c>
      <c r="CA378" s="93">
        <f t="shared" si="335"/>
        <v>2</v>
      </c>
      <c r="CB378" s="93">
        <f t="shared" si="335"/>
        <v>1.5</v>
      </c>
      <c r="CC378" s="199">
        <f>COUNTIF($BD379:$CB379,"Đ")</f>
        <v>15</v>
      </c>
      <c r="CD378" s="200">
        <f>CC378/COUNTA($BD379:$CB379)</f>
        <v>0.6</v>
      </c>
      <c r="CE378" s="199">
        <f>COUNTIF($BD379:$CB379,"CCG")</f>
        <v>10</v>
      </c>
      <c r="CF378" s="200">
        <f>CE378/COUNTA($BD379:$CB379)</f>
        <v>0.4</v>
      </c>
      <c r="CG378" s="199">
        <f>COUNTIF($BD379:$CB379,"CĐ")</f>
        <v>0</v>
      </c>
      <c r="CH378" s="200">
        <f>CG378/COUNTA($BD379:$CB379)</f>
        <v>0</v>
      </c>
      <c r="CI378" s="203">
        <f>(((CC378*2)+(CE378*1)+(CG378*0)))/(CC378+CE378+CG378)</f>
        <v>1.6</v>
      </c>
      <c r="CJ378" s="203" t="str">
        <f>IF(CI378&gt;=1.6,"Đạt mục tiêu",IF(CI378&gt;=1,"Cần cố gắng","Chưa đạt"))</f>
        <v>Đạt mục tiêu</v>
      </c>
      <c r="CK378" s="1"/>
      <c r="CL378" s="1"/>
      <c r="CM378" s="1"/>
      <c r="CN378" s="1"/>
      <c r="CO378" s="1"/>
      <c r="CP378" s="1"/>
      <c r="CQ378" s="1"/>
      <c r="CR378" s="1"/>
      <c r="CS378" s="1"/>
      <c r="CT378" s="1"/>
      <c r="CU378" s="1"/>
      <c r="CV378" s="1"/>
      <c r="CW378" s="1"/>
      <c r="CX378" s="1"/>
      <c r="CY378" s="1"/>
      <c r="CZ378" s="1"/>
      <c r="DA378" s="1"/>
      <c r="DB378" s="1"/>
      <c r="DC378" s="1"/>
      <c r="DD378" s="1"/>
    </row>
    <row r="379" spans="1:108" customFormat="1" ht="15.75" hidden="1" customHeight="1" x14ac:dyDescent="0.25">
      <c r="A379" s="170"/>
      <c r="B379" s="171"/>
      <c r="C379" s="165"/>
      <c r="D379" s="91"/>
      <c r="E379" s="17"/>
      <c r="F379" s="91"/>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93" t="str">
        <f t="shared" ref="BD379:CB379" si="336">IF(BD378&lt;1,"CĐ",IF(BD378&lt;1.6,"CCG","Đ"))</f>
        <v>Đ</v>
      </c>
      <c r="BE379" s="93" t="str">
        <f t="shared" si="336"/>
        <v>Đ</v>
      </c>
      <c r="BF379" s="93" t="str">
        <f t="shared" si="336"/>
        <v>Đ</v>
      </c>
      <c r="BG379" s="93" t="str">
        <f t="shared" si="336"/>
        <v>Đ</v>
      </c>
      <c r="BH379" s="93" t="str">
        <f t="shared" si="336"/>
        <v>CCG</v>
      </c>
      <c r="BI379" s="93" t="str">
        <f t="shared" si="336"/>
        <v>Đ</v>
      </c>
      <c r="BJ379" s="93" t="str">
        <f t="shared" si="336"/>
        <v>CCG</v>
      </c>
      <c r="BK379" s="93" t="str">
        <f t="shared" si="336"/>
        <v>CCG</v>
      </c>
      <c r="BL379" s="93" t="str">
        <f t="shared" si="336"/>
        <v>CCG</v>
      </c>
      <c r="BM379" s="93" t="str">
        <f t="shared" si="336"/>
        <v>CCG</v>
      </c>
      <c r="BN379" s="93" t="str">
        <f t="shared" si="336"/>
        <v>CCG</v>
      </c>
      <c r="BO379" s="93" t="str">
        <f t="shared" si="336"/>
        <v>Đ</v>
      </c>
      <c r="BP379" s="93" t="str">
        <f t="shared" si="336"/>
        <v>Đ</v>
      </c>
      <c r="BQ379" s="93" t="str">
        <f t="shared" si="336"/>
        <v>CCG</v>
      </c>
      <c r="BR379" s="93" t="str">
        <f t="shared" si="336"/>
        <v>Đ</v>
      </c>
      <c r="BS379" s="93" t="str">
        <f t="shared" si="336"/>
        <v>Đ</v>
      </c>
      <c r="BT379" s="93" t="str">
        <f t="shared" si="336"/>
        <v>Đ</v>
      </c>
      <c r="BU379" s="93" t="str">
        <f t="shared" si="336"/>
        <v>Đ</v>
      </c>
      <c r="BV379" s="93" t="str">
        <f t="shared" si="336"/>
        <v>CCG</v>
      </c>
      <c r="BW379" s="93" t="str">
        <f t="shared" si="336"/>
        <v>Đ</v>
      </c>
      <c r="BX379" s="93" t="str">
        <f t="shared" si="336"/>
        <v>Đ</v>
      </c>
      <c r="BY379" s="93" t="str">
        <f t="shared" si="336"/>
        <v>Đ</v>
      </c>
      <c r="BZ379" s="93" t="str">
        <f t="shared" si="336"/>
        <v>CCG</v>
      </c>
      <c r="CA379" s="93" t="str">
        <f t="shared" si="336"/>
        <v>Đ</v>
      </c>
      <c r="CB379" s="93" t="str">
        <f t="shared" si="336"/>
        <v>CCG</v>
      </c>
      <c r="CC379" s="165"/>
      <c r="CD379" s="165"/>
      <c r="CE379" s="165"/>
      <c r="CF379" s="165"/>
      <c r="CG379" s="165"/>
      <c r="CH379" s="165"/>
      <c r="CI379" s="165"/>
      <c r="CJ379" s="165"/>
      <c r="CK379" s="1"/>
      <c r="CL379" s="1"/>
      <c r="CM379" s="1"/>
      <c r="CN379" s="1"/>
      <c r="CO379" s="1"/>
      <c r="CP379" s="1"/>
      <c r="CQ379" s="1"/>
      <c r="CR379" s="1"/>
      <c r="CS379" s="1"/>
      <c r="CT379" s="1"/>
      <c r="CU379" s="1"/>
      <c r="CV379" s="1"/>
      <c r="CW379" s="1"/>
      <c r="CX379" s="1"/>
      <c r="CY379" s="1"/>
      <c r="CZ379" s="1"/>
      <c r="DA379" s="1"/>
      <c r="DB379" s="1"/>
      <c r="DC379" s="1"/>
      <c r="DD379" s="1"/>
    </row>
    <row r="380" spans="1:108" customFormat="1" ht="31.5" hidden="1" customHeight="1" x14ac:dyDescent="0.25">
      <c r="A380" s="201" t="s">
        <v>822</v>
      </c>
      <c r="B380" s="167"/>
      <c r="C380" s="84" t="s">
        <v>811</v>
      </c>
      <c r="D380" s="37"/>
      <c r="E380" s="85"/>
      <c r="F380" s="37"/>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86">
        <f t="shared" ref="BD380:CB380" si="337">COUNTIFS($R$7:$R$315,"x",BD$7:BD$315,"2")</f>
        <v>1</v>
      </c>
      <c r="BE380" s="86">
        <f t="shared" si="337"/>
        <v>1</v>
      </c>
      <c r="BF380" s="86">
        <f t="shared" si="337"/>
        <v>1</v>
      </c>
      <c r="BG380" s="86">
        <f t="shared" si="337"/>
        <v>1</v>
      </c>
      <c r="BH380" s="86">
        <f t="shared" si="337"/>
        <v>0</v>
      </c>
      <c r="BI380" s="86">
        <f t="shared" si="337"/>
        <v>1</v>
      </c>
      <c r="BJ380" s="86">
        <f t="shared" si="337"/>
        <v>1</v>
      </c>
      <c r="BK380" s="86">
        <f t="shared" si="337"/>
        <v>1</v>
      </c>
      <c r="BL380" s="86">
        <f t="shared" si="337"/>
        <v>0</v>
      </c>
      <c r="BM380" s="86">
        <f t="shared" si="337"/>
        <v>1</v>
      </c>
      <c r="BN380" s="86">
        <f t="shared" si="337"/>
        <v>1</v>
      </c>
      <c r="BO380" s="86">
        <f t="shared" si="337"/>
        <v>1</v>
      </c>
      <c r="BP380" s="86">
        <f t="shared" si="337"/>
        <v>1</v>
      </c>
      <c r="BQ380" s="86">
        <f t="shared" si="337"/>
        <v>1</v>
      </c>
      <c r="BR380" s="86">
        <f t="shared" si="337"/>
        <v>1</v>
      </c>
      <c r="BS380" s="86">
        <f t="shared" si="337"/>
        <v>0</v>
      </c>
      <c r="BT380" s="86">
        <f t="shared" si="337"/>
        <v>1</v>
      </c>
      <c r="BU380" s="86">
        <f t="shared" si="337"/>
        <v>1</v>
      </c>
      <c r="BV380" s="86">
        <f t="shared" si="337"/>
        <v>1</v>
      </c>
      <c r="BW380" s="86">
        <f t="shared" si="337"/>
        <v>1</v>
      </c>
      <c r="BX380" s="86">
        <f t="shared" si="337"/>
        <v>1</v>
      </c>
      <c r="BY380" s="86">
        <f t="shared" si="337"/>
        <v>1</v>
      </c>
      <c r="BZ380" s="86">
        <f t="shared" si="337"/>
        <v>1</v>
      </c>
      <c r="CA380" s="86">
        <f t="shared" si="337"/>
        <v>1</v>
      </c>
      <c r="CB380" s="86">
        <f t="shared" si="337"/>
        <v>0</v>
      </c>
      <c r="CC380" s="5"/>
      <c r="CD380" s="5"/>
      <c r="CE380" s="5"/>
      <c r="CF380" s="5"/>
      <c r="CG380" s="5"/>
      <c r="CH380" s="5"/>
      <c r="CI380" s="5"/>
      <c r="CJ380" s="5"/>
      <c r="CK380" s="1"/>
      <c r="CL380" s="1"/>
      <c r="CM380" s="1"/>
      <c r="CN380" s="1"/>
      <c r="CO380" s="1"/>
      <c r="CP380" s="1"/>
      <c r="CQ380" s="1"/>
      <c r="CR380" s="1"/>
      <c r="CS380" s="1"/>
      <c r="CT380" s="1"/>
      <c r="CU380" s="1"/>
      <c r="CV380" s="1"/>
      <c r="CW380" s="1"/>
      <c r="CX380" s="1"/>
      <c r="CY380" s="1"/>
      <c r="CZ380" s="1"/>
      <c r="DA380" s="1"/>
      <c r="DB380" s="1"/>
      <c r="DC380" s="1"/>
      <c r="DD380" s="1"/>
    </row>
    <row r="381" spans="1:108" customFormat="1" ht="31.5" hidden="1" customHeight="1" x14ac:dyDescent="0.25">
      <c r="A381" s="168"/>
      <c r="B381" s="169"/>
      <c r="C381" s="84" t="s">
        <v>812</v>
      </c>
      <c r="D381" s="37"/>
      <c r="E381" s="85"/>
      <c r="F381" s="37"/>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86">
        <f t="shared" ref="BD381:CB381" si="338">COUNTIFS($R$7:$R$315,"x",BD$7:BD$315,"1")</f>
        <v>0</v>
      </c>
      <c r="BE381" s="86">
        <f t="shared" si="338"/>
        <v>0</v>
      </c>
      <c r="BF381" s="86">
        <f t="shared" si="338"/>
        <v>0</v>
      </c>
      <c r="BG381" s="86">
        <f t="shared" si="338"/>
        <v>0</v>
      </c>
      <c r="BH381" s="86">
        <f t="shared" si="338"/>
        <v>1</v>
      </c>
      <c r="BI381" s="86">
        <f t="shared" si="338"/>
        <v>0</v>
      </c>
      <c r="BJ381" s="86">
        <f t="shared" si="338"/>
        <v>0</v>
      </c>
      <c r="BK381" s="86">
        <f t="shared" si="338"/>
        <v>0</v>
      </c>
      <c r="BL381" s="86">
        <f t="shared" si="338"/>
        <v>1</v>
      </c>
      <c r="BM381" s="86">
        <f t="shared" si="338"/>
        <v>0</v>
      </c>
      <c r="BN381" s="86">
        <f t="shared" si="338"/>
        <v>0</v>
      </c>
      <c r="BO381" s="86">
        <f t="shared" si="338"/>
        <v>0</v>
      </c>
      <c r="BP381" s="86">
        <f t="shared" si="338"/>
        <v>0</v>
      </c>
      <c r="BQ381" s="86">
        <f t="shared" si="338"/>
        <v>0</v>
      </c>
      <c r="BR381" s="86">
        <f t="shared" si="338"/>
        <v>0</v>
      </c>
      <c r="BS381" s="86">
        <f t="shared" si="338"/>
        <v>1</v>
      </c>
      <c r="BT381" s="86">
        <f t="shared" si="338"/>
        <v>0</v>
      </c>
      <c r="BU381" s="86">
        <f t="shared" si="338"/>
        <v>0</v>
      </c>
      <c r="BV381" s="86">
        <f t="shared" si="338"/>
        <v>0</v>
      </c>
      <c r="BW381" s="86">
        <f t="shared" si="338"/>
        <v>0</v>
      </c>
      <c r="BX381" s="86">
        <f t="shared" si="338"/>
        <v>0</v>
      </c>
      <c r="BY381" s="86">
        <f t="shared" si="338"/>
        <v>0</v>
      </c>
      <c r="BZ381" s="86">
        <f t="shared" si="338"/>
        <v>0</v>
      </c>
      <c r="CA381" s="86">
        <f t="shared" si="338"/>
        <v>0</v>
      </c>
      <c r="CB381" s="86">
        <f t="shared" si="338"/>
        <v>1</v>
      </c>
      <c r="CC381" s="5"/>
      <c r="CD381" s="5"/>
      <c r="CE381" s="5"/>
      <c r="CF381" s="5"/>
      <c r="CG381" s="5"/>
      <c r="CH381" s="5"/>
      <c r="CI381" s="5"/>
      <c r="CJ381" s="5"/>
      <c r="CK381" s="1"/>
      <c r="CL381" s="1"/>
      <c r="CM381" s="1"/>
      <c r="CN381" s="1"/>
      <c r="CO381" s="1"/>
      <c r="CP381" s="1"/>
      <c r="CQ381" s="1"/>
      <c r="CR381" s="1"/>
      <c r="CS381" s="1"/>
      <c r="CT381" s="1"/>
      <c r="CU381" s="1"/>
      <c r="CV381" s="1"/>
      <c r="CW381" s="1"/>
      <c r="CX381" s="1"/>
      <c r="CY381" s="1"/>
      <c r="CZ381" s="1"/>
      <c r="DA381" s="1"/>
      <c r="DB381" s="1"/>
      <c r="DC381" s="1"/>
      <c r="DD381" s="1"/>
    </row>
    <row r="382" spans="1:108" customFormat="1" ht="31.5" hidden="1" customHeight="1" x14ac:dyDescent="0.25">
      <c r="A382" s="168"/>
      <c r="B382" s="169"/>
      <c r="C382" s="84" t="s">
        <v>813</v>
      </c>
      <c r="D382" s="37"/>
      <c r="E382" s="85"/>
      <c r="F382" s="37"/>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86">
        <f t="shared" ref="BD382:CB382" si="339">COUNTIFS($R$7:$R$315,"x",BD$7:BD$315,"0")</f>
        <v>0</v>
      </c>
      <c r="BE382" s="86">
        <f t="shared" si="339"/>
        <v>0</v>
      </c>
      <c r="BF382" s="86">
        <f t="shared" si="339"/>
        <v>0</v>
      </c>
      <c r="BG382" s="86">
        <f t="shared" si="339"/>
        <v>0</v>
      </c>
      <c r="BH382" s="86">
        <f t="shared" si="339"/>
        <v>0</v>
      </c>
      <c r="BI382" s="86">
        <f t="shared" si="339"/>
        <v>0</v>
      </c>
      <c r="BJ382" s="86">
        <f t="shared" si="339"/>
        <v>0</v>
      </c>
      <c r="BK382" s="86">
        <f t="shared" si="339"/>
        <v>0</v>
      </c>
      <c r="BL382" s="86">
        <f t="shared" si="339"/>
        <v>0</v>
      </c>
      <c r="BM382" s="86">
        <f t="shared" si="339"/>
        <v>0</v>
      </c>
      <c r="BN382" s="86">
        <f t="shared" si="339"/>
        <v>0</v>
      </c>
      <c r="BO382" s="86">
        <f t="shared" si="339"/>
        <v>0</v>
      </c>
      <c r="BP382" s="86">
        <f t="shared" si="339"/>
        <v>0</v>
      </c>
      <c r="BQ382" s="86">
        <f t="shared" si="339"/>
        <v>0</v>
      </c>
      <c r="BR382" s="86">
        <f t="shared" si="339"/>
        <v>0</v>
      </c>
      <c r="BS382" s="86">
        <f t="shared" si="339"/>
        <v>0</v>
      </c>
      <c r="BT382" s="86">
        <f t="shared" si="339"/>
        <v>0</v>
      </c>
      <c r="BU382" s="86">
        <f t="shared" si="339"/>
        <v>0</v>
      </c>
      <c r="BV382" s="86">
        <f t="shared" si="339"/>
        <v>0</v>
      </c>
      <c r="BW382" s="86">
        <f t="shared" si="339"/>
        <v>0</v>
      </c>
      <c r="BX382" s="86">
        <f t="shared" si="339"/>
        <v>0</v>
      </c>
      <c r="BY382" s="86">
        <f t="shared" si="339"/>
        <v>0</v>
      </c>
      <c r="BZ382" s="86">
        <f t="shared" si="339"/>
        <v>0</v>
      </c>
      <c r="CA382" s="86">
        <f t="shared" si="339"/>
        <v>0</v>
      </c>
      <c r="CB382" s="86">
        <f t="shared" si="339"/>
        <v>0</v>
      </c>
      <c r="CC382" s="5"/>
      <c r="CD382" s="5"/>
      <c r="CE382" s="5"/>
      <c r="CF382" s="5"/>
      <c r="CG382" s="5"/>
      <c r="CH382" s="5"/>
      <c r="CI382" s="5"/>
      <c r="CJ382" s="5"/>
      <c r="CK382" s="1"/>
      <c r="CL382" s="1"/>
      <c r="CM382" s="1"/>
      <c r="CN382" s="1"/>
      <c r="CO382" s="1"/>
      <c r="CP382" s="1"/>
      <c r="CQ382" s="1"/>
      <c r="CR382" s="1"/>
      <c r="CS382" s="1"/>
      <c r="CT382" s="1"/>
      <c r="CU382" s="1"/>
      <c r="CV382" s="1"/>
      <c r="CW382" s="1"/>
      <c r="CX382" s="1"/>
      <c r="CY382" s="1"/>
      <c r="CZ382" s="1"/>
      <c r="DA382" s="1"/>
      <c r="DB382" s="1"/>
      <c r="DC382" s="1"/>
      <c r="DD382" s="1"/>
    </row>
    <row r="383" spans="1:108" customFormat="1" ht="15.75" hidden="1" customHeight="1" x14ac:dyDescent="0.25">
      <c r="A383" s="168"/>
      <c r="B383" s="169"/>
      <c r="C383" s="204" t="s">
        <v>814</v>
      </c>
      <c r="D383" s="37"/>
      <c r="E383" s="85"/>
      <c r="F383" s="37"/>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89">
        <f t="shared" ref="BD383:CB383" si="340">(((BD380*2)+(BD381*1)+(BD382*0)))/(BD380+BD381+BD382)</f>
        <v>2</v>
      </c>
      <c r="BE383" s="89">
        <f t="shared" si="340"/>
        <v>2</v>
      </c>
      <c r="BF383" s="89">
        <f t="shared" si="340"/>
        <v>2</v>
      </c>
      <c r="BG383" s="89">
        <f t="shared" si="340"/>
        <v>2</v>
      </c>
      <c r="BH383" s="89">
        <f t="shared" si="340"/>
        <v>1</v>
      </c>
      <c r="BI383" s="89">
        <f t="shared" si="340"/>
        <v>2</v>
      </c>
      <c r="BJ383" s="89">
        <f t="shared" si="340"/>
        <v>2</v>
      </c>
      <c r="BK383" s="89">
        <f t="shared" si="340"/>
        <v>2</v>
      </c>
      <c r="BL383" s="89">
        <f t="shared" si="340"/>
        <v>1</v>
      </c>
      <c r="BM383" s="89">
        <f t="shared" si="340"/>
        <v>2</v>
      </c>
      <c r="BN383" s="89">
        <f t="shared" si="340"/>
        <v>2</v>
      </c>
      <c r="BO383" s="89">
        <f t="shared" si="340"/>
        <v>2</v>
      </c>
      <c r="BP383" s="89">
        <f t="shared" si="340"/>
        <v>2</v>
      </c>
      <c r="BQ383" s="89">
        <f t="shared" si="340"/>
        <v>2</v>
      </c>
      <c r="BR383" s="89">
        <f t="shared" si="340"/>
        <v>2</v>
      </c>
      <c r="BS383" s="89">
        <f t="shared" si="340"/>
        <v>1</v>
      </c>
      <c r="BT383" s="89">
        <f t="shared" si="340"/>
        <v>2</v>
      </c>
      <c r="BU383" s="89">
        <f t="shared" si="340"/>
        <v>2</v>
      </c>
      <c r="BV383" s="89">
        <f t="shared" si="340"/>
        <v>2</v>
      </c>
      <c r="BW383" s="89">
        <f t="shared" si="340"/>
        <v>2</v>
      </c>
      <c r="BX383" s="89">
        <f t="shared" si="340"/>
        <v>2</v>
      </c>
      <c r="BY383" s="89">
        <f t="shared" si="340"/>
        <v>2</v>
      </c>
      <c r="BZ383" s="89">
        <f t="shared" si="340"/>
        <v>2</v>
      </c>
      <c r="CA383" s="89">
        <f t="shared" si="340"/>
        <v>2</v>
      </c>
      <c r="CB383" s="89">
        <f t="shared" si="340"/>
        <v>1</v>
      </c>
      <c r="CC383" s="194">
        <f>COUNTIF($BD384:$CB384,"Đ")</f>
        <v>21</v>
      </c>
      <c r="CD383" s="195">
        <f>CC383/COUNTA($BD384:$CB384)</f>
        <v>0.84</v>
      </c>
      <c r="CE383" s="194">
        <f>COUNTIF($BD384:$CB384,"CCG")</f>
        <v>4</v>
      </c>
      <c r="CF383" s="195">
        <f>CE383/COUNTA($BD384:$CB384)</f>
        <v>0.16</v>
      </c>
      <c r="CG383" s="194">
        <f>COUNTIF($BD384:$CB384,"CĐ")</f>
        <v>0</v>
      </c>
      <c r="CH383" s="195">
        <f>CG383/COUNTA($BD384:$CB384)</f>
        <v>0</v>
      </c>
      <c r="CI383" s="196">
        <f>(((CC383*2)+(CE383*1)+(CG383*0)))/(CC383+CE383+CG383)</f>
        <v>1.84</v>
      </c>
      <c r="CJ383" s="196" t="str">
        <f>IF(CI383&gt;=1.6,"Đạt mục tiêu",IF(CI383&gt;=1,"Cần cố gắng","Chưa đạt"))</f>
        <v>Đạt mục tiêu</v>
      </c>
      <c r="CK383" s="1"/>
      <c r="CL383" s="1"/>
      <c r="CM383" s="1"/>
      <c r="CN383" s="1"/>
      <c r="CO383" s="1"/>
      <c r="CP383" s="1"/>
      <c r="CQ383" s="1"/>
      <c r="CR383" s="1"/>
      <c r="CS383" s="1"/>
      <c r="CT383" s="1"/>
      <c r="CU383" s="1"/>
      <c r="CV383" s="1"/>
      <c r="CW383" s="1"/>
      <c r="CX383" s="1"/>
      <c r="CY383" s="1"/>
      <c r="CZ383" s="1"/>
      <c r="DA383" s="1"/>
      <c r="DB383" s="1"/>
      <c r="DC383" s="1"/>
      <c r="DD383" s="1"/>
    </row>
    <row r="384" spans="1:108" customFormat="1" ht="15.75" hidden="1" customHeight="1" x14ac:dyDescent="0.25">
      <c r="A384" s="170"/>
      <c r="B384" s="171"/>
      <c r="C384" s="165"/>
      <c r="D384" s="37"/>
      <c r="E384" s="85"/>
      <c r="F384" s="37"/>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89" t="str">
        <f t="shared" ref="BD384:CB384" si="341">IF(BD383&lt;1,"CĐ",IF(BD383&lt;1.6,"CCG","Đ"))</f>
        <v>Đ</v>
      </c>
      <c r="BE384" s="89" t="str">
        <f t="shared" si="341"/>
        <v>Đ</v>
      </c>
      <c r="BF384" s="89" t="str">
        <f t="shared" si="341"/>
        <v>Đ</v>
      </c>
      <c r="BG384" s="89" t="str">
        <f t="shared" si="341"/>
        <v>Đ</v>
      </c>
      <c r="BH384" s="89" t="str">
        <f t="shared" si="341"/>
        <v>CCG</v>
      </c>
      <c r="BI384" s="89" t="str">
        <f t="shared" si="341"/>
        <v>Đ</v>
      </c>
      <c r="BJ384" s="89" t="str">
        <f t="shared" si="341"/>
        <v>Đ</v>
      </c>
      <c r="BK384" s="89" t="str">
        <f t="shared" si="341"/>
        <v>Đ</v>
      </c>
      <c r="BL384" s="89" t="str">
        <f t="shared" si="341"/>
        <v>CCG</v>
      </c>
      <c r="BM384" s="89" t="str">
        <f t="shared" si="341"/>
        <v>Đ</v>
      </c>
      <c r="BN384" s="89" t="str">
        <f t="shared" si="341"/>
        <v>Đ</v>
      </c>
      <c r="BO384" s="89" t="str">
        <f t="shared" si="341"/>
        <v>Đ</v>
      </c>
      <c r="BP384" s="89" t="str">
        <f t="shared" si="341"/>
        <v>Đ</v>
      </c>
      <c r="BQ384" s="89" t="str">
        <f t="shared" si="341"/>
        <v>Đ</v>
      </c>
      <c r="BR384" s="89" t="str">
        <f t="shared" si="341"/>
        <v>Đ</v>
      </c>
      <c r="BS384" s="89" t="str">
        <f t="shared" si="341"/>
        <v>CCG</v>
      </c>
      <c r="BT384" s="89" t="str">
        <f t="shared" si="341"/>
        <v>Đ</v>
      </c>
      <c r="BU384" s="89" t="str">
        <f t="shared" si="341"/>
        <v>Đ</v>
      </c>
      <c r="BV384" s="89" t="str">
        <f t="shared" si="341"/>
        <v>Đ</v>
      </c>
      <c r="BW384" s="89" t="str">
        <f t="shared" si="341"/>
        <v>Đ</v>
      </c>
      <c r="BX384" s="89" t="str">
        <f t="shared" si="341"/>
        <v>Đ</v>
      </c>
      <c r="BY384" s="89" t="str">
        <f t="shared" si="341"/>
        <v>Đ</v>
      </c>
      <c r="BZ384" s="89" t="str">
        <f t="shared" si="341"/>
        <v>Đ</v>
      </c>
      <c r="CA384" s="89" t="str">
        <f t="shared" si="341"/>
        <v>Đ</v>
      </c>
      <c r="CB384" s="89" t="str">
        <f t="shared" si="341"/>
        <v>CCG</v>
      </c>
      <c r="CC384" s="165"/>
      <c r="CD384" s="165"/>
      <c r="CE384" s="165"/>
      <c r="CF384" s="165"/>
      <c r="CG384" s="165"/>
      <c r="CH384" s="165"/>
      <c r="CI384" s="165"/>
      <c r="CJ384" s="165"/>
      <c r="CK384" s="1"/>
      <c r="CL384" s="1"/>
      <c r="CM384" s="1"/>
      <c r="CN384" s="1"/>
      <c r="CO384" s="1"/>
      <c r="CP384" s="1"/>
      <c r="CQ384" s="1"/>
      <c r="CR384" s="1"/>
      <c r="CS384" s="1"/>
      <c r="CT384" s="1"/>
      <c r="CU384" s="1"/>
      <c r="CV384" s="1"/>
      <c r="CW384" s="1"/>
      <c r="CX384" s="1"/>
      <c r="CY384" s="1"/>
      <c r="CZ384" s="1"/>
      <c r="DA384" s="1"/>
      <c r="DB384" s="1"/>
      <c r="DC384" s="1"/>
      <c r="DD384" s="1"/>
    </row>
    <row r="385" spans="1:108" customFormat="1" ht="31.5" hidden="1" customHeight="1" x14ac:dyDescent="0.25">
      <c r="A385" s="197" t="s">
        <v>823</v>
      </c>
      <c r="B385" s="167"/>
      <c r="C385" s="90" t="s">
        <v>811</v>
      </c>
      <c r="D385" s="91"/>
      <c r="E385" s="17"/>
      <c r="F385" s="91"/>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92">
        <f t="shared" ref="BD385:CB385" si="342">COUNTIFS($S$7:$S$315,"x",BD$7:BD$315,"2")</f>
        <v>1</v>
      </c>
      <c r="BE385" s="92">
        <f t="shared" si="342"/>
        <v>2</v>
      </c>
      <c r="BF385" s="92">
        <f t="shared" si="342"/>
        <v>2</v>
      </c>
      <c r="BG385" s="92">
        <f t="shared" si="342"/>
        <v>2</v>
      </c>
      <c r="BH385" s="92">
        <f t="shared" si="342"/>
        <v>2</v>
      </c>
      <c r="BI385" s="92">
        <f t="shared" si="342"/>
        <v>1</v>
      </c>
      <c r="BJ385" s="92">
        <f t="shared" si="342"/>
        <v>2</v>
      </c>
      <c r="BK385" s="92">
        <f t="shared" si="342"/>
        <v>1</v>
      </c>
      <c r="BL385" s="92">
        <f t="shared" si="342"/>
        <v>2</v>
      </c>
      <c r="BM385" s="92">
        <f t="shared" si="342"/>
        <v>2</v>
      </c>
      <c r="BN385" s="92">
        <f t="shared" si="342"/>
        <v>2</v>
      </c>
      <c r="BO385" s="92">
        <f t="shared" si="342"/>
        <v>2</v>
      </c>
      <c r="BP385" s="92">
        <f t="shared" si="342"/>
        <v>1</v>
      </c>
      <c r="BQ385" s="92">
        <f t="shared" si="342"/>
        <v>2</v>
      </c>
      <c r="BR385" s="92">
        <f t="shared" si="342"/>
        <v>1</v>
      </c>
      <c r="BS385" s="92">
        <f t="shared" si="342"/>
        <v>1</v>
      </c>
      <c r="BT385" s="92">
        <f t="shared" si="342"/>
        <v>1</v>
      </c>
      <c r="BU385" s="92">
        <f t="shared" si="342"/>
        <v>1</v>
      </c>
      <c r="BV385" s="92">
        <f t="shared" si="342"/>
        <v>2</v>
      </c>
      <c r="BW385" s="92">
        <f t="shared" si="342"/>
        <v>2</v>
      </c>
      <c r="BX385" s="92">
        <f t="shared" si="342"/>
        <v>1</v>
      </c>
      <c r="BY385" s="92">
        <f t="shared" si="342"/>
        <v>2</v>
      </c>
      <c r="BZ385" s="92">
        <f t="shared" si="342"/>
        <v>2</v>
      </c>
      <c r="CA385" s="92">
        <f t="shared" si="342"/>
        <v>1</v>
      </c>
      <c r="CB385" s="92">
        <f t="shared" si="342"/>
        <v>1</v>
      </c>
      <c r="CC385" s="14"/>
      <c r="CD385" s="14"/>
      <c r="CE385" s="14"/>
      <c r="CF385" s="14"/>
      <c r="CG385" s="14"/>
      <c r="CH385" s="14"/>
      <c r="CI385" s="14"/>
      <c r="CJ385" s="14"/>
      <c r="CK385" s="1"/>
      <c r="CL385" s="1"/>
      <c r="CM385" s="1"/>
      <c r="CN385" s="1"/>
      <c r="CO385" s="1"/>
      <c r="CP385" s="1"/>
      <c r="CQ385" s="1"/>
      <c r="CR385" s="1"/>
      <c r="CS385" s="1"/>
      <c r="CT385" s="1"/>
      <c r="CU385" s="1"/>
      <c r="CV385" s="1"/>
      <c r="CW385" s="1"/>
      <c r="CX385" s="1"/>
      <c r="CY385" s="1"/>
      <c r="CZ385" s="1"/>
      <c r="DA385" s="1"/>
      <c r="DB385" s="1"/>
      <c r="DC385" s="1"/>
      <c r="DD385" s="1"/>
    </row>
    <row r="386" spans="1:108" customFormat="1" ht="31.5" hidden="1" customHeight="1" x14ac:dyDescent="0.25">
      <c r="A386" s="168"/>
      <c r="B386" s="169"/>
      <c r="C386" s="90" t="s">
        <v>812</v>
      </c>
      <c r="D386" s="91"/>
      <c r="E386" s="17"/>
      <c r="F386" s="91"/>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92">
        <f t="shared" ref="BD386:CB386" si="343">COUNTIFS($S$7:$S$315,"x",BD$7:BD$315,"1")</f>
        <v>1</v>
      </c>
      <c r="BE386" s="92">
        <f t="shared" si="343"/>
        <v>0</v>
      </c>
      <c r="BF386" s="92">
        <f t="shared" si="343"/>
        <v>0</v>
      </c>
      <c r="BG386" s="92">
        <f t="shared" si="343"/>
        <v>0</v>
      </c>
      <c r="BH386" s="92">
        <f t="shared" si="343"/>
        <v>0</v>
      </c>
      <c r="BI386" s="92">
        <f t="shared" si="343"/>
        <v>1</v>
      </c>
      <c r="BJ386" s="92">
        <f t="shared" si="343"/>
        <v>0</v>
      </c>
      <c r="BK386" s="92">
        <f t="shared" si="343"/>
        <v>1</v>
      </c>
      <c r="BL386" s="92">
        <f t="shared" si="343"/>
        <v>0</v>
      </c>
      <c r="BM386" s="92">
        <f t="shared" si="343"/>
        <v>0</v>
      </c>
      <c r="BN386" s="92">
        <f t="shared" si="343"/>
        <v>0</v>
      </c>
      <c r="BO386" s="92">
        <f t="shared" si="343"/>
        <v>0</v>
      </c>
      <c r="BP386" s="92">
        <f t="shared" si="343"/>
        <v>1</v>
      </c>
      <c r="BQ386" s="92">
        <f t="shared" si="343"/>
        <v>0</v>
      </c>
      <c r="BR386" s="92">
        <f t="shared" si="343"/>
        <v>1</v>
      </c>
      <c r="BS386" s="92">
        <f t="shared" si="343"/>
        <v>1</v>
      </c>
      <c r="BT386" s="92">
        <f t="shared" si="343"/>
        <v>1</v>
      </c>
      <c r="BU386" s="92">
        <f t="shared" si="343"/>
        <v>1</v>
      </c>
      <c r="BV386" s="92">
        <f t="shared" si="343"/>
        <v>0</v>
      </c>
      <c r="BW386" s="92">
        <f t="shared" si="343"/>
        <v>0</v>
      </c>
      <c r="BX386" s="92">
        <f t="shared" si="343"/>
        <v>1</v>
      </c>
      <c r="BY386" s="92">
        <f t="shared" si="343"/>
        <v>0</v>
      </c>
      <c r="BZ386" s="92">
        <f t="shared" si="343"/>
        <v>0</v>
      </c>
      <c r="CA386" s="92">
        <f t="shared" si="343"/>
        <v>1</v>
      </c>
      <c r="CB386" s="92">
        <f t="shared" si="343"/>
        <v>1</v>
      </c>
      <c r="CC386" s="14"/>
      <c r="CD386" s="14"/>
      <c r="CE386" s="14"/>
      <c r="CF386" s="14"/>
      <c r="CG386" s="14"/>
      <c r="CH386" s="14"/>
      <c r="CI386" s="14"/>
      <c r="CJ386" s="14"/>
      <c r="CK386" s="1"/>
      <c r="CL386" s="1"/>
      <c r="CM386" s="1"/>
      <c r="CN386" s="1"/>
      <c r="CO386" s="1"/>
      <c r="CP386" s="1"/>
      <c r="CQ386" s="1"/>
      <c r="CR386" s="1"/>
      <c r="CS386" s="1"/>
      <c r="CT386" s="1"/>
      <c r="CU386" s="1"/>
      <c r="CV386" s="1"/>
      <c r="CW386" s="1"/>
      <c r="CX386" s="1"/>
      <c r="CY386" s="1"/>
      <c r="CZ386" s="1"/>
      <c r="DA386" s="1"/>
      <c r="DB386" s="1"/>
      <c r="DC386" s="1"/>
      <c r="DD386" s="1"/>
    </row>
    <row r="387" spans="1:108" customFormat="1" ht="31.5" hidden="1" customHeight="1" x14ac:dyDescent="0.25">
      <c r="A387" s="168"/>
      <c r="B387" s="169"/>
      <c r="C387" s="90" t="s">
        <v>813</v>
      </c>
      <c r="D387" s="91"/>
      <c r="E387" s="17"/>
      <c r="F387" s="91"/>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92">
        <f t="shared" ref="BD387:CB387" si="344">COUNTIFS($S$7:$S$315,"x",BD$7:BD$315,"0")</f>
        <v>0</v>
      </c>
      <c r="BE387" s="92">
        <f t="shared" si="344"/>
        <v>0</v>
      </c>
      <c r="BF387" s="92">
        <f t="shared" si="344"/>
        <v>0</v>
      </c>
      <c r="BG387" s="92">
        <f t="shared" si="344"/>
        <v>0</v>
      </c>
      <c r="BH387" s="92">
        <f t="shared" si="344"/>
        <v>0</v>
      </c>
      <c r="BI387" s="92">
        <f t="shared" si="344"/>
        <v>0</v>
      </c>
      <c r="BJ387" s="92">
        <f t="shared" si="344"/>
        <v>0</v>
      </c>
      <c r="BK387" s="92">
        <f t="shared" si="344"/>
        <v>0</v>
      </c>
      <c r="BL387" s="92">
        <f t="shared" si="344"/>
        <v>0</v>
      </c>
      <c r="BM387" s="92">
        <f t="shared" si="344"/>
        <v>0</v>
      </c>
      <c r="BN387" s="92">
        <f t="shared" si="344"/>
        <v>0</v>
      </c>
      <c r="BO387" s="92">
        <f t="shared" si="344"/>
        <v>0</v>
      </c>
      <c r="BP387" s="92">
        <f t="shared" si="344"/>
        <v>0</v>
      </c>
      <c r="BQ387" s="92">
        <f t="shared" si="344"/>
        <v>0</v>
      </c>
      <c r="BR387" s="92">
        <f t="shared" si="344"/>
        <v>0</v>
      </c>
      <c r="BS387" s="92">
        <f t="shared" si="344"/>
        <v>0</v>
      </c>
      <c r="BT387" s="92">
        <f t="shared" si="344"/>
        <v>0</v>
      </c>
      <c r="BU387" s="92">
        <f t="shared" si="344"/>
        <v>0</v>
      </c>
      <c r="BV387" s="92">
        <f t="shared" si="344"/>
        <v>0</v>
      </c>
      <c r="BW387" s="92">
        <f t="shared" si="344"/>
        <v>0</v>
      </c>
      <c r="BX387" s="92">
        <f t="shared" si="344"/>
        <v>0</v>
      </c>
      <c r="BY387" s="92">
        <f t="shared" si="344"/>
        <v>0</v>
      </c>
      <c r="BZ387" s="92">
        <f t="shared" si="344"/>
        <v>0</v>
      </c>
      <c r="CA387" s="92">
        <f t="shared" si="344"/>
        <v>0</v>
      </c>
      <c r="CB387" s="92">
        <f t="shared" si="344"/>
        <v>0</v>
      </c>
      <c r="CC387" s="14"/>
      <c r="CD387" s="14"/>
      <c r="CE387" s="14"/>
      <c r="CF387" s="14"/>
      <c r="CG387" s="14"/>
      <c r="CH387" s="14"/>
      <c r="CI387" s="14"/>
      <c r="CJ387" s="14"/>
      <c r="CK387" s="1"/>
      <c r="CL387" s="1"/>
      <c r="CM387" s="1"/>
      <c r="CN387" s="1"/>
      <c r="CO387" s="1"/>
      <c r="CP387" s="1"/>
      <c r="CQ387" s="1"/>
      <c r="CR387" s="1"/>
      <c r="CS387" s="1"/>
      <c r="CT387" s="1"/>
      <c r="CU387" s="1"/>
      <c r="CV387" s="1"/>
      <c r="CW387" s="1"/>
      <c r="CX387" s="1"/>
      <c r="CY387" s="1"/>
      <c r="CZ387" s="1"/>
      <c r="DA387" s="1"/>
      <c r="DB387" s="1"/>
      <c r="DC387" s="1"/>
      <c r="DD387" s="1"/>
    </row>
    <row r="388" spans="1:108" customFormat="1" ht="15.75" hidden="1" customHeight="1" x14ac:dyDescent="0.25">
      <c r="A388" s="168"/>
      <c r="B388" s="169"/>
      <c r="C388" s="198" t="s">
        <v>814</v>
      </c>
      <c r="D388" s="91"/>
      <c r="E388" s="17"/>
      <c r="F388" s="91"/>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93">
        <f t="shared" ref="BD388:CB388" si="345">(((BD385*2)+(BD386*1)+(BD387*0)))/(BD385+BD386+BD387)</f>
        <v>1.5</v>
      </c>
      <c r="BE388" s="93">
        <f t="shared" si="345"/>
        <v>2</v>
      </c>
      <c r="BF388" s="93">
        <f t="shared" si="345"/>
        <v>2</v>
      </c>
      <c r="BG388" s="93">
        <f t="shared" si="345"/>
        <v>2</v>
      </c>
      <c r="BH388" s="93">
        <f t="shared" si="345"/>
        <v>2</v>
      </c>
      <c r="BI388" s="93">
        <f t="shared" si="345"/>
        <v>1.5</v>
      </c>
      <c r="BJ388" s="93">
        <f t="shared" si="345"/>
        <v>2</v>
      </c>
      <c r="BK388" s="93">
        <f t="shared" si="345"/>
        <v>1.5</v>
      </c>
      <c r="BL388" s="93">
        <f t="shared" si="345"/>
        <v>2</v>
      </c>
      <c r="BM388" s="93">
        <f t="shared" si="345"/>
        <v>2</v>
      </c>
      <c r="BN388" s="93">
        <f t="shared" si="345"/>
        <v>2</v>
      </c>
      <c r="BO388" s="93">
        <f t="shared" si="345"/>
        <v>2</v>
      </c>
      <c r="BP388" s="93">
        <f t="shared" si="345"/>
        <v>1.5</v>
      </c>
      <c r="BQ388" s="93">
        <f t="shared" si="345"/>
        <v>2</v>
      </c>
      <c r="BR388" s="93">
        <f t="shared" si="345"/>
        <v>1.5</v>
      </c>
      <c r="BS388" s="93">
        <f t="shared" si="345"/>
        <v>1.5</v>
      </c>
      <c r="BT388" s="93">
        <f t="shared" si="345"/>
        <v>1.5</v>
      </c>
      <c r="BU388" s="93">
        <f t="shared" si="345"/>
        <v>1.5</v>
      </c>
      <c r="BV388" s="93">
        <f t="shared" si="345"/>
        <v>2</v>
      </c>
      <c r="BW388" s="93">
        <f t="shared" si="345"/>
        <v>2</v>
      </c>
      <c r="BX388" s="93">
        <f t="shared" si="345"/>
        <v>1.5</v>
      </c>
      <c r="BY388" s="93">
        <f t="shared" si="345"/>
        <v>2</v>
      </c>
      <c r="BZ388" s="93">
        <f t="shared" si="345"/>
        <v>2</v>
      </c>
      <c r="CA388" s="93">
        <f t="shared" si="345"/>
        <v>1.5</v>
      </c>
      <c r="CB388" s="93">
        <f t="shared" si="345"/>
        <v>1.5</v>
      </c>
      <c r="CC388" s="199">
        <f>COUNTIF($BD389:$CB389,"Đ")</f>
        <v>14</v>
      </c>
      <c r="CD388" s="200">
        <f>CC388/COUNTA($BD389:$CB389)</f>
        <v>0.56000000000000005</v>
      </c>
      <c r="CE388" s="199">
        <f>COUNTIF($BD389:$CB389,"CCG")</f>
        <v>11</v>
      </c>
      <c r="CF388" s="200">
        <f>CE388/COUNTA($BD389:$CB389)</f>
        <v>0.44</v>
      </c>
      <c r="CG388" s="199">
        <f>COUNTIF($BD389:$CB389,"CĐ")</f>
        <v>0</v>
      </c>
      <c r="CH388" s="200">
        <f>CG388/COUNTA($BD389:$CB389)</f>
        <v>0</v>
      </c>
      <c r="CI388" s="203">
        <f>(((CC388*2)+(CE388*1)+(CG388*0)))/(CC388+CE388+CG388)</f>
        <v>1.56</v>
      </c>
      <c r="CJ388" s="203" t="str">
        <f>IF(CI388&gt;=1.6,"Đạt mục tiêu",IF(CI388&gt;=1,"Cần cố gắng","Chưa đạt"))</f>
        <v>Cần cố gắng</v>
      </c>
      <c r="CK388" s="1"/>
      <c r="CL388" s="1"/>
      <c r="CM388" s="1"/>
      <c r="CN388" s="1"/>
      <c r="CO388" s="1"/>
      <c r="CP388" s="1"/>
      <c r="CQ388" s="1"/>
      <c r="CR388" s="1"/>
      <c r="CS388" s="1"/>
      <c r="CT388" s="1"/>
      <c r="CU388" s="1"/>
      <c r="CV388" s="1"/>
      <c r="CW388" s="1"/>
      <c r="CX388" s="1"/>
      <c r="CY388" s="1"/>
      <c r="CZ388" s="1"/>
      <c r="DA388" s="1"/>
      <c r="DB388" s="1"/>
      <c r="DC388" s="1"/>
      <c r="DD388" s="1"/>
    </row>
    <row r="389" spans="1:108" customFormat="1" ht="15.75" hidden="1" customHeight="1" x14ac:dyDescent="0.25">
      <c r="A389" s="170"/>
      <c r="B389" s="171"/>
      <c r="C389" s="165"/>
      <c r="D389" s="91"/>
      <c r="E389" s="17"/>
      <c r="F389" s="91"/>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93" t="str">
        <f t="shared" ref="BD389:CB389" si="346">IF(BD388&lt;1,"CĐ",IF(BD388&lt;1.6,"CCG","Đ"))</f>
        <v>CCG</v>
      </c>
      <c r="BE389" s="93" t="str">
        <f t="shared" si="346"/>
        <v>Đ</v>
      </c>
      <c r="BF389" s="93" t="str">
        <f t="shared" si="346"/>
        <v>Đ</v>
      </c>
      <c r="BG389" s="93" t="str">
        <f t="shared" si="346"/>
        <v>Đ</v>
      </c>
      <c r="BH389" s="93" t="str">
        <f t="shared" si="346"/>
        <v>Đ</v>
      </c>
      <c r="BI389" s="93" t="str">
        <f t="shared" si="346"/>
        <v>CCG</v>
      </c>
      <c r="BJ389" s="93" t="str">
        <f t="shared" si="346"/>
        <v>Đ</v>
      </c>
      <c r="BK389" s="93" t="str">
        <f t="shared" si="346"/>
        <v>CCG</v>
      </c>
      <c r="BL389" s="93" t="str">
        <f t="shared" si="346"/>
        <v>Đ</v>
      </c>
      <c r="BM389" s="93" t="str">
        <f t="shared" si="346"/>
        <v>Đ</v>
      </c>
      <c r="BN389" s="93" t="str">
        <f t="shared" si="346"/>
        <v>Đ</v>
      </c>
      <c r="BO389" s="93" t="str">
        <f t="shared" si="346"/>
        <v>Đ</v>
      </c>
      <c r="BP389" s="93" t="str">
        <f t="shared" si="346"/>
        <v>CCG</v>
      </c>
      <c r="BQ389" s="93" t="str">
        <f t="shared" si="346"/>
        <v>Đ</v>
      </c>
      <c r="BR389" s="93" t="str">
        <f t="shared" si="346"/>
        <v>CCG</v>
      </c>
      <c r="BS389" s="93" t="str">
        <f t="shared" si="346"/>
        <v>CCG</v>
      </c>
      <c r="BT389" s="93" t="str">
        <f t="shared" si="346"/>
        <v>CCG</v>
      </c>
      <c r="BU389" s="93" t="str">
        <f t="shared" si="346"/>
        <v>CCG</v>
      </c>
      <c r="BV389" s="93" t="str">
        <f t="shared" si="346"/>
        <v>Đ</v>
      </c>
      <c r="BW389" s="93" t="str">
        <f t="shared" si="346"/>
        <v>Đ</v>
      </c>
      <c r="BX389" s="93" t="str">
        <f t="shared" si="346"/>
        <v>CCG</v>
      </c>
      <c r="BY389" s="93" t="str">
        <f t="shared" si="346"/>
        <v>Đ</v>
      </c>
      <c r="BZ389" s="93" t="str">
        <f t="shared" si="346"/>
        <v>Đ</v>
      </c>
      <c r="CA389" s="93" t="str">
        <f t="shared" si="346"/>
        <v>CCG</v>
      </c>
      <c r="CB389" s="93" t="str">
        <f t="shared" si="346"/>
        <v>CCG</v>
      </c>
      <c r="CC389" s="165"/>
      <c r="CD389" s="165"/>
      <c r="CE389" s="165"/>
      <c r="CF389" s="165"/>
      <c r="CG389" s="165"/>
      <c r="CH389" s="165"/>
      <c r="CI389" s="165"/>
      <c r="CJ389" s="165"/>
      <c r="CK389" s="1"/>
      <c r="CL389" s="1"/>
      <c r="CM389" s="1"/>
      <c r="CN389" s="1"/>
      <c r="CO389" s="1"/>
      <c r="CP389" s="1"/>
      <c r="CQ389" s="1"/>
      <c r="CR389" s="1"/>
      <c r="CS389" s="1"/>
      <c r="CT389" s="1"/>
      <c r="CU389" s="1"/>
      <c r="CV389" s="1"/>
      <c r="CW389" s="1"/>
      <c r="CX389" s="1"/>
      <c r="CY389" s="1"/>
      <c r="CZ389" s="1"/>
      <c r="DA389" s="1"/>
      <c r="DB389" s="1"/>
      <c r="DC389" s="1"/>
      <c r="DD389" s="1"/>
    </row>
    <row r="390" spans="1:108" customFormat="1" ht="31.5" hidden="1" customHeight="1" x14ac:dyDescent="0.25">
      <c r="A390" s="205" t="s">
        <v>824</v>
      </c>
      <c r="B390" s="206" t="s">
        <v>10</v>
      </c>
      <c r="C390" s="87" t="s">
        <v>811</v>
      </c>
      <c r="D390" s="37"/>
      <c r="E390" s="85"/>
      <c r="F390" s="37"/>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86">
        <f t="shared" ref="BD390:CB390" si="347">COUNTIFS($J$7:$J$315,"Thể chất",BD$7:BD$315,"2")</f>
        <v>26</v>
      </c>
      <c r="BE390" s="86">
        <f t="shared" si="347"/>
        <v>25</v>
      </c>
      <c r="BF390" s="86">
        <f t="shared" si="347"/>
        <v>28</v>
      </c>
      <c r="BG390" s="86">
        <f t="shared" si="347"/>
        <v>27</v>
      </c>
      <c r="BH390" s="86">
        <f t="shared" si="347"/>
        <v>29</v>
      </c>
      <c r="BI390" s="86">
        <f t="shared" si="347"/>
        <v>30</v>
      </c>
      <c r="BJ390" s="86">
        <f t="shared" si="347"/>
        <v>23</v>
      </c>
      <c r="BK390" s="86">
        <f t="shared" si="347"/>
        <v>27</v>
      </c>
      <c r="BL390" s="86">
        <f t="shared" si="347"/>
        <v>26</v>
      </c>
      <c r="BM390" s="86">
        <f t="shared" si="347"/>
        <v>26</v>
      </c>
      <c r="BN390" s="86">
        <f t="shared" si="347"/>
        <v>29</v>
      </c>
      <c r="BO390" s="86">
        <f t="shared" si="347"/>
        <v>26</v>
      </c>
      <c r="BP390" s="86">
        <f t="shared" si="347"/>
        <v>29</v>
      </c>
      <c r="BQ390" s="86">
        <f t="shared" si="347"/>
        <v>29</v>
      </c>
      <c r="BR390" s="86">
        <f t="shared" si="347"/>
        <v>25</v>
      </c>
      <c r="BS390" s="86">
        <f t="shared" si="347"/>
        <v>24</v>
      </c>
      <c r="BT390" s="86">
        <f t="shared" si="347"/>
        <v>27</v>
      </c>
      <c r="BU390" s="86">
        <f t="shared" si="347"/>
        <v>26</v>
      </c>
      <c r="BV390" s="86">
        <f t="shared" si="347"/>
        <v>24</v>
      </c>
      <c r="BW390" s="86">
        <f t="shared" si="347"/>
        <v>28</v>
      </c>
      <c r="BX390" s="86">
        <f t="shared" si="347"/>
        <v>29</v>
      </c>
      <c r="BY390" s="86">
        <f t="shared" si="347"/>
        <v>26</v>
      </c>
      <c r="BZ390" s="86">
        <f t="shared" si="347"/>
        <v>26</v>
      </c>
      <c r="CA390" s="86">
        <f t="shared" si="347"/>
        <v>29</v>
      </c>
      <c r="CB390" s="86">
        <f t="shared" si="347"/>
        <v>21</v>
      </c>
      <c r="CC390" s="5"/>
      <c r="CD390" s="5"/>
      <c r="CE390" s="5"/>
      <c r="CF390" s="5"/>
      <c r="CG390" s="5"/>
      <c r="CH390" s="5"/>
      <c r="CI390" s="5"/>
      <c r="CJ390" s="5"/>
      <c r="CK390" s="1"/>
      <c r="CL390" s="1"/>
      <c r="CM390" s="1"/>
      <c r="CN390" s="1"/>
      <c r="CO390" s="1"/>
      <c r="CP390" s="1"/>
      <c r="CQ390" s="1"/>
      <c r="CR390" s="1"/>
      <c r="CS390" s="1"/>
      <c r="CT390" s="1"/>
      <c r="CU390" s="1"/>
      <c r="CV390" s="1"/>
      <c r="CW390" s="1"/>
      <c r="CX390" s="1"/>
      <c r="CY390" s="1"/>
      <c r="CZ390" s="1"/>
      <c r="DA390" s="1"/>
      <c r="DB390" s="1"/>
      <c r="DC390" s="1"/>
      <c r="DD390" s="1"/>
    </row>
    <row r="391" spans="1:108" customFormat="1" ht="31.5" hidden="1" customHeight="1" x14ac:dyDescent="0.25">
      <c r="A391" s="164"/>
      <c r="B391" s="164"/>
      <c r="C391" s="87" t="s">
        <v>812</v>
      </c>
      <c r="D391" s="37"/>
      <c r="E391" s="85"/>
      <c r="F391" s="37"/>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86">
        <f t="shared" ref="BD391:CB391" si="348">COUNTIFS($J$7:$J$315,"Thể chất",BD$7:BD$315,"1")</f>
        <v>7</v>
      </c>
      <c r="BE391" s="86">
        <f t="shared" si="348"/>
        <v>9</v>
      </c>
      <c r="BF391" s="86">
        <f t="shared" si="348"/>
        <v>5</v>
      </c>
      <c r="BG391" s="86">
        <f t="shared" si="348"/>
        <v>6</v>
      </c>
      <c r="BH391" s="86">
        <f t="shared" si="348"/>
        <v>5</v>
      </c>
      <c r="BI391" s="86">
        <f t="shared" si="348"/>
        <v>4</v>
      </c>
      <c r="BJ391" s="86">
        <f t="shared" si="348"/>
        <v>4</v>
      </c>
      <c r="BK391" s="86">
        <f t="shared" si="348"/>
        <v>6</v>
      </c>
      <c r="BL391" s="86">
        <f t="shared" si="348"/>
        <v>6</v>
      </c>
      <c r="BM391" s="86">
        <f t="shared" si="348"/>
        <v>6</v>
      </c>
      <c r="BN391" s="86">
        <f t="shared" si="348"/>
        <v>5</v>
      </c>
      <c r="BO391" s="86">
        <f t="shared" si="348"/>
        <v>6</v>
      </c>
      <c r="BP391" s="86">
        <f t="shared" si="348"/>
        <v>5</v>
      </c>
      <c r="BQ391" s="86">
        <f t="shared" si="348"/>
        <v>5</v>
      </c>
      <c r="BR391" s="86">
        <f t="shared" si="348"/>
        <v>6</v>
      </c>
      <c r="BS391" s="86">
        <f t="shared" si="348"/>
        <v>10</v>
      </c>
      <c r="BT391" s="86">
        <f t="shared" si="348"/>
        <v>7</v>
      </c>
      <c r="BU391" s="86">
        <f t="shared" si="348"/>
        <v>7</v>
      </c>
      <c r="BV391" s="86">
        <f t="shared" si="348"/>
        <v>4</v>
      </c>
      <c r="BW391" s="86">
        <f t="shared" si="348"/>
        <v>5</v>
      </c>
      <c r="BX391" s="86">
        <f t="shared" si="348"/>
        <v>5</v>
      </c>
      <c r="BY391" s="86">
        <f t="shared" si="348"/>
        <v>8</v>
      </c>
      <c r="BZ391" s="86">
        <f t="shared" si="348"/>
        <v>7</v>
      </c>
      <c r="CA391" s="86">
        <f t="shared" si="348"/>
        <v>5</v>
      </c>
      <c r="CB391" s="86">
        <f t="shared" si="348"/>
        <v>10</v>
      </c>
      <c r="CC391" s="5"/>
      <c r="CD391" s="5"/>
      <c r="CE391" s="5"/>
      <c r="CF391" s="5"/>
      <c r="CG391" s="5"/>
      <c r="CH391" s="5"/>
      <c r="CI391" s="5"/>
      <c r="CJ391" s="5"/>
      <c r="CK391" s="1"/>
      <c r="CL391" s="1"/>
      <c r="CM391" s="1"/>
      <c r="CN391" s="1"/>
      <c r="CO391" s="1"/>
      <c r="CP391" s="1"/>
      <c r="CQ391" s="1"/>
      <c r="CR391" s="1"/>
      <c r="CS391" s="1"/>
      <c r="CT391" s="1"/>
      <c r="CU391" s="1"/>
      <c r="CV391" s="1"/>
      <c r="CW391" s="1"/>
      <c r="CX391" s="1"/>
      <c r="CY391" s="1"/>
      <c r="CZ391" s="1"/>
      <c r="DA391" s="1"/>
      <c r="DB391" s="1"/>
      <c r="DC391" s="1"/>
      <c r="DD391" s="1"/>
    </row>
    <row r="392" spans="1:108" customFormat="1" ht="31.5" hidden="1" customHeight="1" x14ac:dyDescent="0.25">
      <c r="A392" s="164"/>
      <c r="B392" s="164"/>
      <c r="C392" s="87" t="s">
        <v>813</v>
      </c>
      <c r="D392" s="37"/>
      <c r="E392" s="85"/>
      <c r="F392" s="37"/>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86">
        <f t="shared" ref="BD392:CB392" si="349">COUNTIFS($J$7:$J$315,"Thể chất",BD$7:BD$315,"0")</f>
        <v>1</v>
      </c>
      <c r="BE392" s="86">
        <f t="shared" si="349"/>
        <v>0</v>
      </c>
      <c r="BF392" s="86">
        <f t="shared" si="349"/>
        <v>1</v>
      </c>
      <c r="BG392" s="86">
        <f t="shared" si="349"/>
        <v>1</v>
      </c>
      <c r="BH392" s="86">
        <f t="shared" si="349"/>
        <v>0</v>
      </c>
      <c r="BI392" s="86">
        <f t="shared" si="349"/>
        <v>0</v>
      </c>
      <c r="BJ392" s="86">
        <f t="shared" si="349"/>
        <v>7</v>
      </c>
      <c r="BK392" s="86">
        <f t="shared" si="349"/>
        <v>1</v>
      </c>
      <c r="BL392" s="86">
        <f t="shared" si="349"/>
        <v>2</v>
      </c>
      <c r="BM392" s="86">
        <f t="shared" si="349"/>
        <v>2</v>
      </c>
      <c r="BN392" s="86">
        <f t="shared" si="349"/>
        <v>0</v>
      </c>
      <c r="BO392" s="86">
        <f t="shared" si="349"/>
        <v>2</v>
      </c>
      <c r="BP392" s="86">
        <f t="shared" si="349"/>
        <v>0</v>
      </c>
      <c r="BQ392" s="86">
        <f t="shared" si="349"/>
        <v>0</v>
      </c>
      <c r="BR392" s="86">
        <f t="shared" si="349"/>
        <v>3</v>
      </c>
      <c r="BS392" s="86">
        <f t="shared" si="349"/>
        <v>0</v>
      </c>
      <c r="BT392" s="86">
        <f t="shared" si="349"/>
        <v>0</v>
      </c>
      <c r="BU392" s="86">
        <f t="shared" si="349"/>
        <v>1</v>
      </c>
      <c r="BV392" s="86">
        <f t="shared" si="349"/>
        <v>6</v>
      </c>
      <c r="BW392" s="86">
        <f t="shared" si="349"/>
        <v>1</v>
      </c>
      <c r="BX392" s="86">
        <f t="shared" si="349"/>
        <v>0</v>
      </c>
      <c r="BY392" s="86">
        <f t="shared" si="349"/>
        <v>0</v>
      </c>
      <c r="BZ392" s="86">
        <f t="shared" si="349"/>
        <v>1</v>
      </c>
      <c r="CA392" s="86">
        <f t="shared" si="349"/>
        <v>0</v>
      </c>
      <c r="CB392" s="86">
        <f t="shared" si="349"/>
        <v>3</v>
      </c>
      <c r="CC392" s="5"/>
      <c r="CD392" s="5"/>
      <c r="CE392" s="5"/>
      <c r="CF392" s="5"/>
      <c r="CG392" s="5"/>
      <c r="CH392" s="5"/>
      <c r="CI392" s="5"/>
      <c r="CJ392" s="5"/>
      <c r="CK392" s="1"/>
      <c r="CL392" s="1"/>
      <c r="CM392" s="1"/>
      <c r="CN392" s="1"/>
      <c r="CO392" s="1"/>
      <c r="CP392" s="1"/>
      <c r="CQ392" s="1"/>
      <c r="CR392" s="1"/>
      <c r="CS392" s="1"/>
      <c r="CT392" s="1"/>
      <c r="CU392" s="1"/>
      <c r="CV392" s="1"/>
      <c r="CW392" s="1"/>
      <c r="CX392" s="1"/>
      <c r="CY392" s="1"/>
      <c r="CZ392" s="1"/>
      <c r="DA392" s="1"/>
      <c r="DB392" s="1"/>
      <c r="DC392" s="1"/>
      <c r="DD392" s="1"/>
    </row>
    <row r="393" spans="1:108" customFormat="1" ht="15.75" hidden="1" customHeight="1" x14ac:dyDescent="0.25">
      <c r="A393" s="164"/>
      <c r="B393" s="164"/>
      <c r="C393" s="204" t="s">
        <v>825</v>
      </c>
      <c r="D393" s="37"/>
      <c r="E393" s="85"/>
      <c r="F393" s="37"/>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89">
        <f t="shared" ref="BD393:CB393" si="350">(((BD390*2)+(BD391*1)+(BD392*0)))/(BD390+BD391+BD392)</f>
        <v>1.7352941176470589</v>
      </c>
      <c r="BE393" s="89">
        <f t="shared" si="350"/>
        <v>1.7352941176470589</v>
      </c>
      <c r="BF393" s="89">
        <f t="shared" si="350"/>
        <v>1.7941176470588236</v>
      </c>
      <c r="BG393" s="89">
        <f t="shared" si="350"/>
        <v>1.7647058823529411</v>
      </c>
      <c r="BH393" s="89">
        <f t="shared" si="350"/>
        <v>1.8529411764705883</v>
      </c>
      <c r="BI393" s="89">
        <f t="shared" si="350"/>
        <v>1.8823529411764706</v>
      </c>
      <c r="BJ393" s="89">
        <f t="shared" si="350"/>
        <v>1.4705882352941178</v>
      </c>
      <c r="BK393" s="89">
        <f t="shared" si="350"/>
        <v>1.7647058823529411</v>
      </c>
      <c r="BL393" s="89">
        <f t="shared" si="350"/>
        <v>1.7058823529411764</v>
      </c>
      <c r="BM393" s="89">
        <f t="shared" si="350"/>
        <v>1.7058823529411764</v>
      </c>
      <c r="BN393" s="89">
        <f t="shared" si="350"/>
        <v>1.8529411764705883</v>
      </c>
      <c r="BO393" s="89">
        <f t="shared" si="350"/>
        <v>1.7058823529411764</v>
      </c>
      <c r="BP393" s="89">
        <f t="shared" si="350"/>
        <v>1.8529411764705883</v>
      </c>
      <c r="BQ393" s="89">
        <f t="shared" si="350"/>
        <v>1.8529411764705883</v>
      </c>
      <c r="BR393" s="89">
        <f t="shared" si="350"/>
        <v>1.6470588235294117</v>
      </c>
      <c r="BS393" s="89">
        <f t="shared" si="350"/>
        <v>1.7058823529411764</v>
      </c>
      <c r="BT393" s="89">
        <f t="shared" si="350"/>
        <v>1.7941176470588236</v>
      </c>
      <c r="BU393" s="89">
        <f t="shared" si="350"/>
        <v>1.7352941176470589</v>
      </c>
      <c r="BV393" s="89">
        <f t="shared" si="350"/>
        <v>1.5294117647058822</v>
      </c>
      <c r="BW393" s="89">
        <f t="shared" si="350"/>
        <v>1.7941176470588236</v>
      </c>
      <c r="BX393" s="89">
        <f t="shared" si="350"/>
        <v>1.8529411764705883</v>
      </c>
      <c r="BY393" s="89">
        <f t="shared" si="350"/>
        <v>1.7647058823529411</v>
      </c>
      <c r="BZ393" s="89">
        <f t="shared" si="350"/>
        <v>1.7352941176470589</v>
      </c>
      <c r="CA393" s="89">
        <f t="shared" si="350"/>
        <v>1.8529411764705883</v>
      </c>
      <c r="CB393" s="89">
        <f t="shared" si="350"/>
        <v>1.5294117647058822</v>
      </c>
      <c r="CC393" s="194">
        <f>COUNTIF($BD394:$CB394,"Đ")</f>
        <v>22</v>
      </c>
      <c r="CD393" s="195">
        <f>CC393/COUNTA($BD394:$CB394)</f>
        <v>0.88</v>
      </c>
      <c r="CE393" s="194">
        <f>COUNTIF($BD394:$CB394,"CCG")</f>
        <v>3</v>
      </c>
      <c r="CF393" s="195">
        <f>CE393/COUNTA($BD394:$CB394)</f>
        <v>0.12</v>
      </c>
      <c r="CG393" s="194">
        <f>COUNTIF($BD394:$CB394,"CĐ")</f>
        <v>0</v>
      </c>
      <c r="CH393" s="195">
        <f>CG393/COUNTA($BD394:$CB394)</f>
        <v>0</v>
      </c>
      <c r="CI393" s="196">
        <f>(((CC393*2)+(CE393*1)+(CG393*0)))/(CC393+CE393+CG393)</f>
        <v>1.88</v>
      </c>
      <c r="CJ393" s="196" t="str">
        <f>IF(CI393&gt;=1.6,"Đạt mục tiêu",IF(CI393&gt;=1,"Cần cố gắng","Chưa đạt"))</f>
        <v>Đạt mục tiêu</v>
      </c>
      <c r="CK393" s="1"/>
      <c r="CL393" s="1"/>
      <c r="CM393" s="1"/>
      <c r="CN393" s="1"/>
      <c r="CO393" s="1"/>
      <c r="CP393" s="1"/>
      <c r="CQ393" s="1"/>
      <c r="CR393" s="1"/>
      <c r="CS393" s="1"/>
      <c r="CT393" s="1"/>
      <c r="CU393" s="1"/>
      <c r="CV393" s="1"/>
      <c r="CW393" s="1"/>
      <c r="CX393" s="1"/>
      <c r="CY393" s="1"/>
      <c r="CZ393" s="1"/>
      <c r="DA393" s="1"/>
      <c r="DB393" s="1"/>
      <c r="DC393" s="1"/>
      <c r="DD393" s="1"/>
    </row>
    <row r="394" spans="1:108" customFormat="1" ht="15.75" hidden="1" customHeight="1" x14ac:dyDescent="0.25">
      <c r="A394" s="164"/>
      <c r="B394" s="165"/>
      <c r="C394" s="165"/>
      <c r="D394" s="37"/>
      <c r="E394" s="85"/>
      <c r="F394" s="37"/>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89" t="str">
        <f t="shared" ref="BD394:CB394" si="351">IF(BD393&lt;1,"CĐ",IF(BD393&lt;1.6,"CCG","Đ"))</f>
        <v>Đ</v>
      </c>
      <c r="BE394" s="89" t="str">
        <f t="shared" si="351"/>
        <v>Đ</v>
      </c>
      <c r="BF394" s="89" t="str">
        <f t="shared" si="351"/>
        <v>Đ</v>
      </c>
      <c r="BG394" s="89" t="str">
        <f t="shared" si="351"/>
        <v>Đ</v>
      </c>
      <c r="BH394" s="89" t="str">
        <f t="shared" si="351"/>
        <v>Đ</v>
      </c>
      <c r="BI394" s="89" t="str">
        <f t="shared" si="351"/>
        <v>Đ</v>
      </c>
      <c r="BJ394" s="89" t="str">
        <f t="shared" si="351"/>
        <v>CCG</v>
      </c>
      <c r="BK394" s="89" t="str">
        <f t="shared" si="351"/>
        <v>Đ</v>
      </c>
      <c r="BL394" s="89" t="str">
        <f t="shared" si="351"/>
        <v>Đ</v>
      </c>
      <c r="BM394" s="89" t="str">
        <f t="shared" si="351"/>
        <v>Đ</v>
      </c>
      <c r="BN394" s="89" t="str">
        <f t="shared" si="351"/>
        <v>Đ</v>
      </c>
      <c r="BO394" s="89" t="str">
        <f t="shared" si="351"/>
        <v>Đ</v>
      </c>
      <c r="BP394" s="89" t="str">
        <f t="shared" si="351"/>
        <v>Đ</v>
      </c>
      <c r="BQ394" s="89" t="str">
        <f t="shared" si="351"/>
        <v>Đ</v>
      </c>
      <c r="BR394" s="89" t="str">
        <f t="shared" si="351"/>
        <v>Đ</v>
      </c>
      <c r="BS394" s="89" t="str">
        <f t="shared" si="351"/>
        <v>Đ</v>
      </c>
      <c r="BT394" s="89" t="str">
        <f t="shared" si="351"/>
        <v>Đ</v>
      </c>
      <c r="BU394" s="89" t="str">
        <f t="shared" si="351"/>
        <v>Đ</v>
      </c>
      <c r="BV394" s="89" t="str">
        <f t="shared" si="351"/>
        <v>CCG</v>
      </c>
      <c r="BW394" s="89" t="str">
        <f t="shared" si="351"/>
        <v>Đ</v>
      </c>
      <c r="BX394" s="89" t="str">
        <f t="shared" si="351"/>
        <v>Đ</v>
      </c>
      <c r="BY394" s="89" t="str">
        <f t="shared" si="351"/>
        <v>Đ</v>
      </c>
      <c r="BZ394" s="89" t="str">
        <f t="shared" si="351"/>
        <v>Đ</v>
      </c>
      <c r="CA394" s="89" t="str">
        <f t="shared" si="351"/>
        <v>Đ</v>
      </c>
      <c r="CB394" s="89" t="str">
        <f t="shared" si="351"/>
        <v>CCG</v>
      </c>
      <c r="CC394" s="165"/>
      <c r="CD394" s="165"/>
      <c r="CE394" s="165"/>
      <c r="CF394" s="165"/>
      <c r="CG394" s="165"/>
      <c r="CH394" s="165"/>
      <c r="CI394" s="165"/>
      <c r="CJ394" s="165"/>
      <c r="CK394" s="1"/>
      <c r="CL394" s="1"/>
      <c r="CM394" s="1"/>
      <c r="CN394" s="1"/>
      <c r="CO394" s="1"/>
      <c r="CP394" s="1"/>
      <c r="CQ394" s="1"/>
      <c r="CR394" s="1"/>
      <c r="CS394" s="1"/>
      <c r="CT394" s="1"/>
      <c r="CU394" s="1"/>
      <c r="CV394" s="1"/>
      <c r="CW394" s="1"/>
      <c r="CX394" s="1"/>
      <c r="CY394" s="1"/>
      <c r="CZ394" s="1"/>
      <c r="DA394" s="1"/>
      <c r="DB394" s="1"/>
      <c r="DC394" s="1"/>
      <c r="DD394" s="1"/>
    </row>
    <row r="395" spans="1:108" customFormat="1" ht="31.5" hidden="1" customHeight="1" x14ac:dyDescent="0.25">
      <c r="A395" s="164"/>
      <c r="B395" s="205" t="s">
        <v>136</v>
      </c>
      <c r="C395" s="62" t="s">
        <v>811</v>
      </c>
      <c r="D395" s="91"/>
      <c r="E395" s="17"/>
      <c r="F395" s="91"/>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92">
        <f t="shared" ref="BD395:CB395" si="352">COUNTIFS($J$7:$J$315,"Nhận thức",BD$7:BD$315,"2")</f>
        <v>15</v>
      </c>
      <c r="BE395" s="92">
        <f t="shared" si="352"/>
        <v>16</v>
      </c>
      <c r="BF395" s="92">
        <f t="shared" si="352"/>
        <v>15</v>
      </c>
      <c r="BG395" s="92">
        <f t="shared" si="352"/>
        <v>11</v>
      </c>
      <c r="BH395" s="92">
        <f t="shared" si="352"/>
        <v>15</v>
      </c>
      <c r="BI395" s="92">
        <f t="shared" si="352"/>
        <v>15</v>
      </c>
      <c r="BJ395" s="92">
        <f t="shared" si="352"/>
        <v>11</v>
      </c>
      <c r="BK395" s="92">
        <f t="shared" si="352"/>
        <v>16</v>
      </c>
      <c r="BL395" s="92">
        <f t="shared" si="352"/>
        <v>18</v>
      </c>
      <c r="BM395" s="92">
        <f t="shared" si="352"/>
        <v>12</v>
      </c>
      <c r="BN395" s="92">
        <f t="shared" si="352"/>
        <v>13</v>
      </c>
      <c r="BO395" s="92">
        <f t="shared" si="352"/>
        <v>16</v>
      </c>
      <c r="BP395" s="92">
        <f t="shared" si="352"/>
        <v>18</v>
      </c>
      <c r="BQ395" s="92">
        <f t="shared" si="352"/>
        <v>14</v>
      </c>
      <c r="BR395" s="92">
        <f t="shared" si="352"/>
        <v>16</v>
      </c>
      <c r="BS395" s="92">
        <f t="shared" si="352"/>
        <v>13</v>
      </c>
      <c r="BT395" s="92">
        <f t="shared" si="352"/>
        <v>17</v>
      </c>
      <c r="BU395" s="92">
        <f t="shared" si="352"/>
        <v>13</v>
      </c>
      <c r="BV395" s="92">
        <f t="shared" si="352"/>
        <v>8</v>
      </c>
      <c r="BW395" s="92">
        <f t="shared" si="352"/>
        <v>14</v>
      </c>
      <c r="BX395" s="92">
        <f t="shared" si="352"/>
        <v>13</v>
      </c>
      <c r="BY395" s="92">
        <f t="shared" si="352"/>
        <v>17</v>
      </c>
      <c r="BZ395" s="92">
        <f t="shared" si="352"/>
        <v>14</v>
      </c>
      <c r="CA395" s="92">
        <f t="shared" si="352"/>
        <v>12</v>
      </c>
      <c r="CB395" s="92">
        <f t="shared" si="352"/>
        <v>11</v>
      </c>
      <c r="CC395" s="14"/>
      <c r="CD395" s="14"/>
      <c r="CE395" s="14"/>
      <c r="CF395" s="14"/>
      <c r="CG395" s="14"/>
      <c r="CH395" s="14"/>
      <c r="CI395" s="14"/>
      <c r="CJ395" s="14"/>
      <c r="CK395" s="1"/>
      <c r="CL395" s="1"/>
      <c r="CM395" s="1"/>
      <c r="CN395" s="1"/>
      <c r="CO395" s="1"/>
      <c r="CP395" s="1"/>
      <c r="CQ395" s="1"/>
      <c r="CR395" s="1"/>
      <c r="CS395" s="1"/>
      <c r="CT395" s="1"/>
      <c r="CU395" s="1"/>
      <c r="CV395" s="1"/>
      <c r="CW395" s="1"/>
      <c r="CX395" s="1"/>
      <c r="CY395" s="1"/>
      <c r="CZ395" s="1"/>
      <c r="DA395" s="1"/>
      <c r="DB395" s="1"/>
      <c r="DC395" s="1"/>
      <c r="DD395" s="1"/>
    </row>
    <row r="396" spans="1:108" customFormat="1" ht="31.5" hidden="1" customHeight="1" x14ac:dyDescent="0.25">
      <c r="A396" s="164"/>
      <c r="B396" s="164"/>
      <c r="C396" s="62" t="s">
        <v>812</v>
      </c>
      <c r="D396" s="91"/>
      <c r="E396" s="17"/>
      <c r="F396" s="91"/>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92">
        <f t="shared" ref="BD396:CB396" si="353">COUNTIFS($J$7:$J$315,"Nhận thức",BD$7:BD$315,"1")</f>
        <v>2</v>
      </c>
      <c r="BE396" s="92">
        <f t="shared" si="353"/>
        <v>2</v>
      </c>
      <c r="BF396" s="92">
        <f t="shared" si="353"/>
        <v>2</v>
      </c>
      <c r="BG396" s="92">
        <f t="shared" si="353"/>
        <v>7</v>
      </c>
      <c r="BH396" s="92">
        <f t="shared" si="353"/>
        <v>3</v>
      </c>
      <c r="BI396" s="92">
        <f t="shared" si="353"/>
        <v>3</v>
      </c>
      <c r="BJ396" s="92">
        <f t="shared" si="353"/>
        <v>4</v>
      </c>
      <c r="BK396" s="92">
        <f t="shared" si="353"/>
        <v>2</v>
      </c>
      <c r="BL396" s="92">
        <f t="shared" si="353"/>
        <v>0</v>
      </c>
      <c r="BM396" s="92">
        <f t="shared" si="353"/>
        <v>6</v>
      </c>
      <c r="BN396" s="92">
        <f t="shared" si="353"/>
        <v>5</v>
      </c>
      <c r="BO396" s="92">
        <f t="shared" si="353"/>
        <v>2</v>
      </c>
      <c r="BP396" s="92">
        <f t="shared" si="353"/>
        <v>0</v>
      </c>
      <c r="BQ396" s="92">
        <f t="shared" si="353"/>
        <v>4</v>
      </c>
      <c r="BR396" s="92">
        <f t="shared" si="353"/>
        <v>2</v>
      </c>
      <c r="BS396" s="92">
        <f t="shared" si="353"/>
        <v>5</v>
      </c>
      <c r="BT396" s="92">
        <f t="shared" si="353"/>
        <v>1</v>
      </c>
      <c r="BU396" s="92">
        <f t="shared" si="353"/>
        <v>5</v>
      </c>
      <c r="BV396" s="92">
        <f t="shared" si="353"/>
        <v>6</v>
      </c>
      <c r="BW396" s="92">
        <f t="shared" si="353"/>
        <v>4</v>
      </c>
      <c r="BX396" s="92">
        <f t="shared" si="353"/>
        <v>4</v>
      </c>
      <c r="BY396" s="92">
        <f t="shared" si="353"/>
        <v>1</v>
      </c>
      <c r="BZ396" s="92">
        <f t="shared" si="353"/>
        <v>3</v>
      </c>
      <c r="CA396" s="92">
        <f t="shared" si="353"/>
        <v>6</v>
      </c>
      <c r="CB396" s="92">
        <f t="shared" si="353"/>
        <v>5</v>
      </c>
      <c r="CC396" s="14"/>
      <c r="CD396" s="14"/>
      <c r="CE396" s="14"/>
      <c r="CF396" s="14"/>
      <c r="CG396" s="14"/>
      <c r="CH396" s="14"/>
      <c r="CI396" s="14"/>
      <c r="CJ396" s="14"/>
      <c r="CK396" s="1"/>
      <c r="CL396" s="1"/>
      <c r="CM396" s="1"/>
      <c r="CN396" s="1"/>
      <c r="CO396" s="1"/>
      <c r="CP396" s="1"/>
      <c r="CQ396" s="1"/>
      <c r="CR396" s="1"/>
      <c r="CS396" s="1"/>
      <c r="CT396" s="1"/>
      <c r="CU396" s="1"/>
      <c r="CV396" s="1"/>
      <c r="CW396" s="1"/>
      <c r="CX396" s="1"/>
      <c r="CY396" s="1"/>
      <c r="CZ396" s="1"/>
      <c r="DA396" s="1"/>
      <c r="DB396" s="1"/>
      <c r="DC396" s="1"/>
      <c r="DD396" s="1"/>
    </row>
    <row r="397" spans="1:108" customFormat="1" ht="31.5" hidden="1" customHeight="1" x14ac:dyDescent="0.25">
      <c r="A397" s="164"/>
      <c r="B397" s="164"/>
      <c r="C397" s="62" t="s">
        <v>813</v>
      </c>
      <c r="D397" s="91"/>
      <c r="E397" s="17"/>
      <c r="F397" s="91"/>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92">
        <f t="shared" ref="BD397:CB397" si="354">COUNTIFS($J$7:$J$315,"Nhận thức",BD$7:BD$315,"0")</f>
        <v>1</v>
      </c>
      <c r="BE397" s="92">
        <f t="shared" si="354"/>
        <v>0</v>
      </c>
      <c r="BF397" s="92">
        <f t="shared" si="354"/>
        <v>1</v>
      </c>
      <c r="BG397" s="92">
        <f t="shared" si="354"/>
        <v>0</v>
      </c>
      <c r="BH397" s="92">
        <f t="shared" si="354"/>
        <v>0</v>
      </c>
      <c r="BI397" s="92">
        <f t="shared" si="354"/>
        <v>0</v>
      </c>
      <c r="BJ397" s="92">
        <f t="shared" si="354"/>
        <v>3</v>
      </c>
      <c r="BK397" s="92">
        <f t="shared" si="354"/>
        <v>0</v>
      </c>
      <c r="BL397" s="92">
        <f t="shared" si="354"/>
        <v>0</v>
      </c>
      <c r="BM397" s="92">
        <f t="shared" si="354"/>
        <v>0</v>
      </c>
      <c r="BN397" s="92">
        <f t="shared" si="354"/>
        <v>0</v>
      </c>
      <c r="BO397" s="92">
        <f t="shared" si="354"/>
        <v>0</v>
      </c>
      <c r="BP397" s="92">
        <f t="shared" si="354"/>
        <v>0</v>
      </c>
      <c r="BQ397" s="92">
        <f t="shared" si="354"/>
        <v>0</v>
      </c>
      <c r="BR397" s="92">
        <f t="shared" si="354"/>
        <v>0</v>
      </c>
      <c r="BS397" s="92">
        <f t="shared" si="354"/>
        <v>0</v>
      </c>
      <c r="BT397" s="92">
        <f t="shared" si="354"/>
        <v>0</v>
      </c>
      <c r="BU397" s="92">
        <f t="shared" si="354"/>
        <v>0</v>
      </c>
      <c r="BV397" s="92">
        <f t="shared" si="354"/>
        <v>4</v>
      </c>
      <c r="BW397" s="92">
        <f t="shared" si="354"/>
        <v>0</v>
      </c>
      <c r="BX397" s="92">
        <f t="shared" si="354"/>
        <v>1</v>
      </c>
      <c r="BY397" s="92">
        <f t="shared" si="354"/>
        <v>0</v>
      </c>
      <c r="BZ397" s="92">
        <f t="shared" si="354"/>
        <v>1</v>
      </c>
      <c r="CA397" s="92">
        <f t="shared" si="354"/>
        <v>0</v>
      </c>
      <c r="CB397" s="92">
        <f t="shared" si="354"/>
        <v>2</v>
      </c>
      <c r="CC397" s="14"/>
      <c r="CD397" s="14"/>
      <c r="CE397" s="14"/>
      <c r="CF397" s="14"/>
      <c r="CG397" s="14"/>
      <c r="CH397" s="14"/>
      <c r="CI397" s="14"/>
      <c r="CJ397" s="14"/>
      <c r="CK397" s="1"/>
      <c r="CL397" s="1"/>
      <c r="CM397" s="1"/>
      <c r="CN397" s="1"/>
      <c r="CO397" s="1"/>
      <c r="CP397" s="1"/>
      <c r="CQ397" s="1"/>
      <c r="CR397" s="1"/>
      <c r="CS397" s="1"/>
      <c r="CT397" s="1"/>
      <c r="CU397" s="1"/>
      <c r="CV397" s="1"/>
      <c r="CW397" s="1"/>
      <c r="CX397" s="1"/>
      <c r="CY397" s="1"/>
      <c r="CZ397" s="1"/>
      <c r="DA397" s="1"/>
      <c r="DB397" s="1"/>
      <c r="DC397" s="1"/>
      <c r="DD397" s="1"/>
    </row>
    <row r="398" spans="1:108" customFormat="1" ht="15.75" hidden="1" customHeight="1" x14ac:dyDescent="0.25">
      <c r="A398" s="164"/>
      <c r="B398" s="164"/>
      <c r="C398" s="198" t="s">
        <v>826</v>
      </c>
      <c r="D398" s="91"/>
      <c r="E398" s="17"/>
      <c r="F398" s="91"/>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93">
        <f t="shared" ref="BD398:CB398" si="355">(((BD395*2)+(BD396*1)+(BD397*0)))/(BD395+BD396+BD397)</f>
        <v>1.7777777777777777</v>
      </c>
      <c r="BE398" s="93">
        <f t="shared" si="355"/>
        <v>1.8888888888888888</v>
      </c>
      <c r="BF398" s="93">
        <f t="shared" si="355"/>
        <v>1.7777777777777777</v>
      </c>
      <c r="BG398" s="93">
        <f t="shared" si="355"/>
        <v>1.6111111111111112</v>
      </c>
      <c r="BH398" s="93">
        <f t="shared" si="355"/>
        <v>1.8333333333333333</v>
      </c>
      <c r="BI398" s="93">
        <f t="shared" si="355"/>
        <v>1.8333333333333333</v>
      </c>
      <c r="BJ398" s="93">
        <f t="shared" si="355"/>
        <v>1.4444444444444444</v>
      </c>
      <c r="BK398" s="93">
        <f t="shared" si="355"/>
        <v>1.8888888888888888</v>
      </c>
      <c r="BL398" s="93">
        <f t="shared" si="355"/>
        <v>2</v>
      </c>
      <c r="BM398" s="93">
        <f t="shared" si="355"/>
        <v>1.6666666666666667</v>
      </c>
      <c r="BN398" s="93">
        <f t="shared" si="355"/>
        <v>1.7222222222222223</v>
      </c>
      <c r="BO398" s="93">
        <f t="shared" si="355"/>
        <v>1.8888888888888888</v>
      </c>
      <c r="BP398" s="93">
        <f t="shared" si="355"/>
        <v>2</v>
      </c>
      <c r="BQ398" s="93">
        <f t="shared" si="355"/>
        <v>1.7777777777777777</v>
      </c>
      <c r="BR398" s="93">
        <f t="shared" si="355"/>
        <v>1.8888888888888888</v>
      </c>
      <c r="BS398" s="93">
        <f t="shared" si="355"/>
        <v>1.7222222222222223</v>
      </c>
      <c r="BT398" s="93">
        <f t="shared" si="355"/>
        <v>1.9444444444444444</v>
      </c>
      <c r="BU398" s="93">
        <f t="shared" si="355"/>
        <v>1.7222222222222223</v>
      </c>
      <c r="BV398" s="93">
        <f t="shared" si="355"/>
        <v>1.2222222222222223</v>
      </c>
      <c r="BW398" s="93">
        <f t="shared" si="355"/>
        <v>1.7777777777777777</v>
      </c>
      <c r="BX398" s="93">
        <f t="shared" si="355"/>
        <v>1.6666666666666667</v>
      </c>
      <c r="BY398" s="93">
        <f t="shared" si="355"/>
        <v>1.9444444444444444</v>
      </c>
      <c r="BZ398" s="93">
        <f t="shared" si="355"/>
        <v>1.7222222222222223</v>
      </c>
      <c r="CA398" s="93">
        <f t="shared" si="355"/>
        <v>1.6666666666666667</v>
      </c>
      <c r="CB398" s="93">
        <f t="shared" si="355"/>
        <v>1.5</v>
      </c>
      <c r="CC398" s="199">
        <f>COUNTIF($BD399:$CB399,"Đ")</f>
        <v>22</v>
      </c>
      <c r="CD398" s="200">
        <f>CC398/COUNTA($BD399:$CB399)</f>
        <v>0.88</v>
      </c>
      <c r="CE398" s="199">
        <f>COUNTIF($BD399:$CB399,"CCG")</f>
        <v>3</v>
      </c>
      <c r="CF398" s="200">
        <f>CE398/COUNTA($BD399:$CB399)</f>
        <v>0.12</v>
      </c>
      <c r="CG398" s="199">
        <f>COUNTIF($BD399:$CB399,"CĐ")</f>
        <v>0</v>
      </c>
      <c r="CH398" s="200">
        <f>CG398/COUNTA($BD399:$CB399)</f>
        <v>0</v>
      </c>
      <c r="CI398" s="203">
        <f>(((CC398*2)+(CE398*1)+(CG398*0)))/(CC398+CE398+CG398)</f>
        <v>1.88</v>
      </c>
      <c r="CJ398" s="203" t="str">
        <f>IF(CI398&gt;=1.6,"Đạt mục tiêu",IF(CI398&gt;=1,"Cần cố gắng","Chưa đạt"))</f>
        <v>Đạt mục tiêu</v>
      </c>
      <c r="CK398" s="1"/>
      <c r="CL398" s="1"/>
      <c r="CM398" s="1"/>
      <c r="CN398" s="1"/>
      <c r="CO398" s="1"/>
      <c r="CP398" s="1"/>
      <c r="CQ398" s="1"/>
      <c r="CR398" s="1"/>
      <c r="CS398" s="1"/>
      <c r="CT398" s="1"/>
      <c r="CU398" s="1"/>
      <c r="CV398" s="1"/>
      <c r="CW398" s="1"/>
      <c r="CX398" s="1"/>
      <c r="CY398" s="1"/>
      <c r="CZ398" s="1"/>
      <c r="DA398" s="1"/>
      <c r="DB398" s="1"/>
      <c r="DC398" s="1"/>
      <c r="DD398" s="1"/>
    </row>
    <row r="399" spans="1:108" customFormat="1" ht="15.75" hidden="1" customHeight="1" x14ac:dyDescent="0.25">
      <c r="A399" s="164"/>
      <c r="B399" s="165"/>
      <c r="C399" s="165"/>
      <c r="D399" s="91"/>
      <c r="E399" s="17"/>
      <c r="F399" s="91"/>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93" t="str">
        <f t="shared" ref="BD399:CB399" si="356">IF(BD398&lt;1,"CĐ",IF(BD398&lt;1.6,"CCG","Đ"))</f>
        <v>Đ</v>
      </c>
      <c r="BE399" s="93" t="str">
        <f t="shared" si="356"/>
        <v>Đ</v>
      </c>
      <c r="BF399" s="93" t="str">
        <f t="shared" si="356"/>
        <v>Đ</v>
      </c>
      <c r="BG399" s="93" t="str">
        <f t="shared" si="356"/>
        <v>Đ</v>
      </c>
      <c r="BH399" s="93" t="str">
        <f t="shared" si="356"/>
        <v>Đ</v>
      </c>
      <c r="BI399" s="93" t="str">
        <f t="shared" si="356"/>
        <v>Đ</v>
      </c>
      <c r="BJ399" s="93" t="str">
        <f t="shared" si="356"/>
        <v>CCG</v>
      </c>
      <c r="BK399" s="93" t="str">
        <f t="shared" si="356"/>
        <v>Đ</v>
      </c>
      <c r="BL399" s="93" t="str">
        <f t="shared" si="356"/>
        <v>Đ</v>
      </c>
      <c r="BM399" s="93" t="str">
        <f t="shared" si="356"/>
        <v>Đ</v>
      </c>
      <c r="BN399" s="93" t="str">
        <f t="shared" si="356"/>
        <v>Đ</v>
      </c>
      <c r="BO399" s="93" t="str">
        <f t="shared" si="356"/>
        <v>Đ</v>
      </c>
      <c r="BP399" s="93" t="str">
        <f t="shared" si="356"/>
        <v>Đ</v>
      </c>
      <c r="BQ399" s="93" t="str">
        <f t="shared" si="356"/>
        <v>Đ</v>
      </c>
      <c r="BR399" s="93" t="str">
        <f t="shared" si="356"/>
        <v>Đ</v>
      </c>
      <c r="BS399" s="93" t="str">
        <f t="shared" si="356"/>
        <v>Đ</v>
      </c>
      <c r="BT399" s="93" t="str">
        <f t="shared" si="356"/>
        <v>Đ</v>
      </c>
      <c r="BU399" s="93" t="str">
        <f t="shared" si="356"/>
        <v>Đ</v>
      </c>
      <c r="BV399" s="93" t="str">
        <f t="shared" si="356"/>
        <v>CCG</v>
      </c>
      <c r="BW399" s="93" t="str">
        <f t="shared" si="356"/>
        <v>Đ</v>
      </c>
      <c r="BX399" s="93" t="str">
        <f t="shared" si="356"/>
        <v>Đ</v>
      </c>
      <c r="BY399" s="93" t="str">
        <f t="shared" si="356"/>
        <v>Đ</v>
      </c>
      <c r="BZ399" s="93" t="str">
        <f t="shared" si="356"/>
        <v>Đ</v>
      </c>
      <c r="CA399" s="93" t="str">
        <f t="shared" si="356"/>
        <v>Đ</v>
      </c>
      <c r="CB399" s="93" t="str">
        <f t="shared" si="356"/>
        <v>CCG</v>
      </c>
      <c r="CC399" s="165"/>
      <c r="CD399" s="165"/>
      <c r="CE399" s="165"/>
      <c r="CF399" s="165"/>
      <c r="CG399" s="165"/>
      <c r="CH399" s="165"/>
      <c r="CI399" s="165"/>
      <c r="CJ399" s="165"/>
      <c r="CK399" s="1"/>
      <c r="CL399" s="1"/>
      <c r="CM399" s="1"/>
      <c r="CN399" s="1"/>
      <c r="CO399" s="1"/>
      <c r="CP399" s="1"/>
      <c r="CQ399" s="1"/>
      <c r="CR399" s="1"/>
      <c r="CS399" s="1"/>
      <c r="CT399" s="1"/>
      <c r="CU399" s="1"/>
      <c r="CV399" s="1"/>
      <c r="CW399" s="1"/>
      <c r="CX399" s="1"/>
      <c r="CY399" s="1"/>
      <c r="CZ399" s="1"/>
      <c r="DA399" s="1"/>
      <c r="DB399" s="1"/>
      <c r="DC399" s="1"/>
      <c r="DD399" s="1"/>
    </row>
    <row r="400" spans="1:108" customFormat="1" ht="31.5" hidden="1" customHeight="1" x14ac:dyDescent="0.25">
      <c r="A400" s="164"/>
      <c r="B400" s="206" t="s">
        <v>204</v>
      </c>
      <c r="C400" s="87" t="s">
        <v>811</v>
      </c>
      <c r="D400" s="37"/>
      <c r="E400" s="85"/>
      <c r="F400" s="37"/>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86">
        <f t="shared" ref="BD400:CB400" si="357">COUNTIFS($J$7:$J$315,"Ngôn ngữ",BD$7:BD$315,"2")</f>
        <v>8</v>
      </c>
      <c r="BE400" s="86">
        <f t="shared" si="357"/>
        <v>12</v>
      </c>
      <c r="BF400" s="86">
        <f t="shared" si="357"/>
        <v>9</v>
      </c>
      <c r="BG400" s="86">
        <f t="shared" si="357"/>
        <v>8</v>
      </c>
      <c r="BH400" s="86">
        <f t="shared" si="357"/>
        <v>10</v>
      </c>
      <c r="BI400" s="86">
        <f t="shared" si="357"/>
        <v>8</v>
      </c>
      <c r="BJ400" s="86">
        <f t="shared" si="357"/>
        <v>9</v>
      </c>
      <c r="BK400" s="86">
        <f t="shared" si="357"/>
        <v>10</v>
      </c>
      <c r="BL400" s="86">
        <f t="shared" si="357"/>
        <v>9</v>
      </c>
      <c r="BM400" s="86">
        <f t="shared" si="357"/>
        <v>10</v>
      </c>
      <c r="BN400" s="86">
        <f t="shared" si="357"/>
        <v>10</v>
      </c>
      <c r="BO400" s="86">
        <f t="shared" si="357"/>
        <v>10</v>
      </c>
      <c r="BP400" s="86">
        <f t="shared" si="357"/>
        <v>10</v>
      </c>
      <c r="BQ400" s="86">
        <f t="shared" si="357"/>
        <v>11</v>
      </c>
      <c r="BR400" s="86">
        <f t="shared" si="357"/>
        <v>9</v>
      </c>
      <c r="BS400" s="86">
        <f t="shared" si="357"/>
        <v>9</v>
      </c>
      <c r="BT400" s="86">
        <f t="shared" si="357"/>
        <v>7</v>
      </c>
      <c r="BU400" s="86">
        <f t="shared" si="357"/>
        <v>10</v>
      </c>
      <c r="BV400" s="86">
        <f t="shared" si="357"/>
        <v>6</v>
      </c>
      <c r="BW400" s="86">
        <f t="shared" si="357"/>
        <v>11</v>
      </c>
      <c r="BX400" s="86">
        <f t="shared" si="357"/>
        <v>10</v>
      </c>
      <c r="BY400" s="86">
        <f t="shared" si="357"/>
        <v>10</v>
      </c>
      <c r="BZ400" s="86">
        <f t="shared" si="357"/>
        <v>10</v>
      </c>
      <c r="CA400" s="86">
        <f t="shared" si="357"/>
        <v>9</v>
      </c>
      <c r="CB400" s="86">
        <f t="shared" si="357"/>
        <v>8</v>
      </c>
      <c r="CC400" s="5"/>
      <c r="CD400" s="5"/>
      <c r="CE400" s="5"/>
      <c r="CF400" s="5"/>
      <c r="CG400" s="5"/>
      <c r="CH400" s="5"/>
      <c r="CI400" s="5"/>
      <c r="CJ400" s="5"/>
      <c r="CK400" s="1"/>
      <c r="CL400" s="1"/>
      <c r="CM400" s="1"/>
      <c r="CN400" s="1"/>
      <c r="CO400" s="1"/>
      <c r="CP400" s="1"/>
      <c r="CQ400" s="1"/>
      <c r="CR400" s="1"/>
      <c r="CS400" s="1"/>
      <c r="CT400" s="1"/>
      <c r="CU400" s="1"/>
      <c r="CV400" s="1"/>
      <c r="CW400" s="1"/>
      <c r="CX400" s="1"/>
      <c r="CY400" s="1"/>
      <c r="CZ400" s="1"/>
      <c r="DA400" s="1"/>
      <c r="DB400" s="1"/>
      <c r="DC400" s="1"/>
      <c r="DD400" s="1"/>
    </row>
    <row r="401" spans="1:108" customFormat="1" ht="31.5" hidden="1" customHeight="1" x14ac:dyDescent="0.25">
      <c r="A401" s="164"/>
      <c r="B401" s="164"/>
      <c r="C401" s="87" t="s">
        <v>812</v>
      </c>
      <c r="D401" s="37"/>
      <c r="E401" s="85"/>
      <c r="F401" s="37"/>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86">
        <f t="shared" ref="BD401:CB401" si="358">COUNTIFS($J$7:$J$315,"Ngôn ngữ",BD$7:BD$315,"1")</f>
        <v>4</v>
      </c>
      <c r="BE401" s="86">
        <f t="shared" si="358"/>
        <v>0</v>
      </c>
      <c r="BF401" s="86">
        <f t="shared" si="358"/>
        <v>2</v>
      </c>
      <c r="BG401" s="86">
        <f t="shared" si="358"/>
        <v>2</v>
      </c>
      <c r="BH401" s="86">
        <f t="shared" si="358"/>
        <v>1</v>
      </c>
      <c r="BI401" s="86">
        <f t="shared" si="358"/>
        <v>3</v>
      </c>
      <c r="BJ401" s="86">
        <f t="shared" si="358"/>
        <v>2</v>
      </c>
      <c r="BK401" s="86">
        <f t="shared" si="358"/>
        <v>2</v>
      </c>
      <c r="BL401" s="86">
        <f t="shared" si="358"/>
        <v>2</v>
      </c>
      <c r="BM401" s="86">
        <f t="shared" si="358"/>
        <v>2</v>
      </c>
      <c r="BN401" s="86">
        <f t="shared" si="358"/>
        <v>2</v>
      </c>
      <c r="BO401" s="86">
        <f t="shared" si="358"/>
        <v>2</v>
      </c>
      <c r="BP401" s="86">
        <f t="shared" si="358"/>
        <v>2</v>
      </c>
      <c r="BQ401" s="86">
        <f t="shared" si="358"/>
        <v>1</v>
      </c>
      <c r="BR401" s="86">
        <f t="shared" si="358"/>
        <v>2</v>
      </c>
      <c r="BS401" s="86">
        <f t="shared" si="358"/>
        <v>3</v>
      </c>
      <c r="BT401" s="86">
        <f t="shared" si="358"/>
        <v>5</v>
      </c>
      <c r="BU401" s="86">
        <f t="shared" si="358"/>
        <v>2</v>
      </c>
      <c r="BV401" s="86">
        <f t="shared" si="358"/>
        <v>4</v>
      </c>
      <c r="BW401" s="86">
        <f t="shared" si="358"/>
        <v>1</v>
      </c>
      <c r="BX401" s="86">
        <f t="shared" si="358"/>
        <v>2</v>
      </c>
      <c r="BY401" s="86">
        <f t="shared" si="358"/>
        <v>2</v>
      </c>
      <c r="BZ401" s="86">
        <f t="shared" si="358"/>
        <v>2</v>
      </c>
      <c r="CA401" s="86">
        <f t="shared" si="358"/>
        <v>3</v>
      </c>
      <c r="CB401" s="86">
        <f t="shared" si="358"/>
        <v>4</v>
      </c>
      <c r="CC401" s="5"/>
      <c r="CD401" s="5"/>
      <c r="CE401" s="5"/>
      <c r="CF401" s="5"/>
      <c r="CG401" s="5"/>
      <c r="CH401" s="5"/>
      <c r="CI401" s="5"/>
      <c r="CJ401" s="5"/>
      <c r="CK401" s="1"/>
      <c r="CL401" s="1"/>
      <c r="CM401" s="1"/>
      <c r="CN401" s="1"/>
      <c r="CO401" s="1"/>
      <c r="CP401" s="1"/>
      <c r="CQ401" s="1"/>
      <c r="CR401" s="1"/>
      <c r="CS401" s="1"/>
      <c r="CT401" s="1"/>
      <c r="CU401" s="1"/>
      <c r="CV401" s="1"/>
      <c r="CW401" s="1"/>
      <c r="CX401" s="1"/>
      <c r="CY401" s="1"/>
      <c r="CZ401" s="1"/>
      <c r="DA401" s="1"/>
      <c r="DB401" s="1"/>
      <c r="DC401" s="1"/>
      <c r="DD401" s="1"/>
    </row>
    <row r="402" spans="1:108" customFormat="1" ht="31.5" hidden="1" customHeight="1" x14ac:dyDescent="0.25">
      <c r="A402" s="164"/>
      <c r="B402" s="164"/>
      <c r="C402" s="87" t="s">
        <v>813</v>
      </c>
      <c r="D402" s="37"/>
      <c r="E402" s="85"/>
      <c r="F402" s="37"/>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86">
        <f t="shared" ref="BD402:CB402" si="359">COUNTIFS($J$7:$J$315,"Ngôn ngữ",BD$7:BD$315,"0")</f>
        <v>0</v>
      </c>
      <c r="BE402" s="86">
        <f t="shared" si="359"/>
        <v>0</v>
      </c>
      <c r="BF402" s="86">
        <f t="shared" si="359"/>
        <v>1</v>
      </c>
      <c r="BG402" s="86">
        <f t="shared" si="359"/>
        <v>2</v>
      </c>
      <c r="BH402" s="86">
        <f t="shared" si="359"/>
        <v>1</v>
      </c>
      <c r="BI402" s="86">
        <f t="shared" si="359"/>
        <v>1</v>
      </c>
      <c r="BJ402" s="86">
        <f t="shared" si="359"/>
        <v>1</v>
      </c>
      <c r="BK402" s="86">
        <f t="shared" si="359"/>
        <v>0</v>
      </c>
      <c r="BL402" s="86">
        <f t="shared" si="359"/>
        <v>1</v>
      </c>
      <c r="BM402" s="86">
        <f t="shared" si="359"/>
        <v>0</v>
      </c>
      <c r="BN402" s="86">
        <f t="shared" si="359"/>
        <v>0</v>
      </c>
      <c r="BO402" s="86">
        <f t="shared" si="359"/>
        <v>0</v>
      </c>
      <c r="BP402" s="86">
        <f t="shared" si="359"/>
        <v>0</v>
      </c>
      <c r="BQ402" s="86">
        <f t="shared" si="359"/>
        <v>0</v>
      </c>
      <c r="BR402" s="86">
        <f t="shared" si="359"/>
        <v>1</v>
      </c>
      <c r="BS402" s="86">
        <f t="shared" si="359"/>
        <v>0</v>
      </c>
      <c r="BT402" s="86">
        <f t="shared" si="359"/>
        <v>0</v>
      </c>
      <c r="BU402" s="86">
        <f t="shared" si="359"/>
        <v>0</v>
      </c>
      <c r="BV402" s="86">
        <f t="shared" si="359"/>
        <v>2</v>
      </c>
      <c r="BW402" s="86">
        <f t="shared" si="359"/>
        <v>0</v>
      </c>
      <c r="BX402" s="86">
        <f t="shared" si="359"/>
        <v>0</v>
      </c>
      <c r="BY402" s="86">
        <f t="shared" si="359"/>
        <v>0</v>
      </c>
      <c r="BZ402" s="86">
        <f t="shared" si="359"/>
        <v>0</v>
      </c>
      <c r="CA402" s="86">
        <f t="shared" si="359"/>
        <v>0</v>
      </c>
      <c r="CB402" s="86">
        <f t="shared" si="359"/>
        <v>0</v>
      </c>
      <c r="CC402" s="5"/>
      <c r="CD402" s="5"/>
      <c r="CE402" s="5"/>
      <c r="CF402" s="5"/>
      <c r="CG402" s="5"/>
      <c r="CH402" s="5"/>
      <c r="CI402" s="5"/>
      <c r="CJ402" s="5"/>
      <c r="CK402" s="1"/>
      <c r="CL402" s="1"/>
      <c r="CM402" s="1"/>
      <c r="CN402" s="1"/>
      <c r="CO402" s="1"/>
      <c r="CP402" s="1"/>
      <c r="CQ402" s="1"/>
      <c r="CR402" s="1"/>
      <c r="CS402" s="1"/>
      <c r="CT402" s="1"/>
      <c r="CU402" s="1"/>
      <c r="CV402" s="1"/>
      <c r="CW402" s="1"/>
      <c r="CX402" s="1"/>
      <c r="CY402" s="1"/>
      <c r="CZ402" s="1"/>
      <c r="DA402" s="1"/>
      <c r="DB402" s="1"/>
      <c r="DC402" s="1"/>
      <c r="DD402" s="1"/>
    </row>
    <row r="403" spans="1:108" customFormat="1" ht="15.75" hidden="1" customHeight="1" x14ac:dyDescent="0.25">
      <c r="A403" s="164"/>
      <c r="B403" s="164"/>
      <c r="C403" s="204" t="s">
        <v>827</v>
      </c>
      <c r="D403" s="37"/>
      <c r="E403" s="85"/>
      <c r="F403" s="37"/>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89">
        <f t="shared" ref="BD403:CB403" si="360">(((BD400*2)+(BD401*1)+(BD402*0)))/(BD400+BD401+BD402)</f>
        <v>1.6666666666666667</v>
      </c>
      <c r="BE403" s="89">
        <f t="shared" si="360"/>
        <v>2</v>
      </c>
      <c r="BF403" s="89">
        <f t="shared" si="360"/>
        <v>1.6666666666666667</v>
      </c>
      <c r="BG403" s="89">
        <f t="shared" si="360"/>
        <v>1.5</v>
      </c>
      <c r="BH403" s="89">
        <f t="shared" si="360"/>
        <v>1.75</v>
      </c>
      <c r="BI403" s="89">
        <f t="shared" si="360"/>
        <v>1.5833333333333333</v>
      </c>
      <c r="BJ403" s="89">
        <f t="shared" si="360"/>
        <v>1.6666666666666667</v>
      </c>
      <c r="BK403" s="89">
        <f t="shared" si="360"/>
        <v>1.8333333333333333</v>
      </c>
      <c r="BL403" s="89">
        <f t="shared" si="360"/>
        <v>1.6666666666666667</v>
      </c>
      <c r="BM403" s="89">
        <f t="shared" si="360"/>
        <v>1.8333333333333333</v>
      </c>
      <c r="BN403" s="89">
        <f t="shared" si="360"/>
        <v>1.8333333333333333</v>
      </c>
      <c r="BO403" s="89">
        <f t="shared" si="360"/>
        <v>1.8333333333333333</v>
      </c>
      <c r="BP403" s="89">
        <f t="shared" si="360"/>
        <v>1.8333333333333333</v>
      </c>
      <c r="BQ403" s="89">
        <f t="shared" si="360"/>
        <v>1.9166666666666667</v>
      </c>
      <c r="BR403" s="89">
        <f t="shared" si="360"/>
        <v>1.6666666666666667</v>
      </c>
      <c r="BS403" s="89">
        <f t="shared" si="360"/>
        <v>1.75</v>
      </c>
      <c r="BT403" s="89">
        <f t="shared" si="360"/>
        <v>1.5833333333333333</v>
      </c>
      <c r="BU403" s="89">
        <f t="shared" si="360"/>
        <v>1.8333333333333333</v>
      </c>
      <c r="BV403" s="89">
        <f t="shared" si="360"/>
        <v>1.3333333333333333</v>
      </c>
      <c r="BW403" s="89">
        <f t="shared" si="360"/>
        <v>1.9166666666666667</v>
      </c>
      <c r="BX403" s="89">
        <f t="shared" si="360"/>
        <v>1.8333333333333333</v>
      </c>
      <c r="BY403" s="89">
        <f t="shared" si="360"/>
        <v>1.8333333333333333</v>
      </c>
      <c r="BZ403" s="89">
        <f t="shared" si="360"/>
        <v>1.8333333333333333</v>
      </c>
      <c r="CA403" s="89">
        <f t="shared" si="360"/>
        <v>1.75</v>
      </c>
      <c r="CB403" s="89">
        <f t="shared" si="360"/>
        <v>1.6666666666666667</v>
      </c>
      <c r="CC403" s="194">
        <f>COUNTIF($BD404:$CB404,"Đ")</f>
        <v>21</v>
      </c>
      <c r="CD403" s="195">
        <f>CC403/COUNTA($BD404:$CB404)</f>
        <v>0.84</v>
      </c>
      <c r="CE403" s="194">
        <f>COUNTIF($BD404:$CB404,"CCG")</f>
        <v>4</v>
      </c>
      <c r="CF403" s="195">
        <f>CE403/COUNTA($BD404:$CB404)</f>
        <v>0.16</v>
      </c>
      <c r="CG403" s="194">
        <f>COUNTIF($BD404:$CB404,"CĐ")</f>
        <v>0</v>
      </c>
      <c r="CH403" s="195">
        <f>CG403/COUNTA($BD404:$CB404)</f>
        <v>0</v>
      </c>
      <c r="CI403" s="196">
        <f>(((CC403*2)+(CE403*1)+(CG403*0)))/(CC403+CE403+CG403)</f>
        <v>1.84</v>
      </c>
      <c r="CJ403" s="196" t="str">
        <f>IF(CI403&gt;=1.6,"Đạt mục tiêu",IF(CI403&gt;=1,"Cần cố gắng","Chưa đạt"))</f>
        <v>Đạt mục tiêu</v>
      </c>
      <c r="CK403" s="1"/>
      <c r="CL403" s="1"/>
      <c r="CM403" s="1"/>
      <c r="CN403" s="1"/>
      <c r="CO403" s="1"/>
      <c r="CP403" s="1"/>
      <c r="CQ403" s="1"/>
      <c r="CR403" s="1"/>
      <c r="CS403" s="1"/>
      <c r="CT403" s="1"/>
      <c r="CU403" s="1"/>
      <c r="CV403" s="1"/>
      <c r="CW403" s="1"/>
      <c r="CX403" s="1"/>
      <c r="CY403" s="1"/>
      <c r="CZ403" s="1"/>
      <c r="DA403" s="1"/>
      <c r="DB403" s="1"/>
      <c r="DC403" s="1"/>
      <c r="DD403" s="1"/>
    </row>
    <row r="404" spans="1:108" customFormat="1" ht="15.75" hidden="1" customHeight="1" x14ac:dyDescent="0.25">
      <c r="A404" s="164"/>
      <c r="B404" s="165"/>
      <c r="C404" s="165"/>
      <c r="D404" s="37"/>
      <c r="E404" s="85"/>
      <c r="F404" s="37"/>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89" t="str">
        <f t="shared" ref="BD404:CB404" si="361">IF(BD403&lt;1,"CĐ",IF(BD403&lt;1.6,"CCG","Đ"))</f>
        <v>Đ</v>
      </c>
      <c r="BE404" s="89" t="str">
        <f t="shared" si="361"/>
        <v>Đ</v>
      </c>
      <c r="BF404" s="89" t="str">
        <f t="shared" si="361"/>
        <v>Đ</v>
      </c>
      <c r="BG404" s="89" t="str">
        <f t="shared" si="361"/>
        <v>CCG</v>
      </c>
      <c r="BH404" s="89" t="str">
        <f t="shared" si="361"/>
        <v>Đ</v>
      </c>
      <c r="BI404" s="89" t="str">
        <f t="shared" si="361"/>
        <v>CCG</v>
      </c>
      <c r="BJ404" s="89" t="str">
        <f t="shared" si="361"/>
        <v>Đ</v>
      </c>
      <c r="BK404" s="89" t="str">
        <f t="shared" si="361"/>
        <v>Đ</v>
      </c>
      <c r="BL404" s="89" t="str">
        <f t="shared" si="361"/>
        <v>Đ</v>
      </c>
      <c r="BM404" s="89" t="str">
        <f t="shared" si="361"/>
        <v>Đ</v>
      </c>
      <c r="BN404" s="89" t="str">
        <f t="shared" si="361"/>
        <v>Đ</v>
      </c>
      <c r="BO404" s="89" t="str">
        <f t="shared" si="361"/>
        <v>Đ</v>
      </c>
      <c r="BP404" s="89" t="str">
        <f t="shared" si="361"/>
        <v>Đ</v>
      </c>
      <c r="BQ404" s="89" t="str">
        <f t="shared" si="361"/>
        <v>Đ</v>
      </c>
      <c r="BR404" s="89" t="str">
        <f t="shared" si="361"/>
        <v>Đ</v>
      </c>
      <c r="BS404" s="89" t="str">
        <f t="shared" si="361"/>
        <v>Đ</v>
      </c>
      <c r="BT404" s="89" t="str">
        <f t="shared" si="361"/>
        <v>CCG</v>
      </c>
      <c r="BU404" s="89" t="str">
        <f t="shared" si="361"/>
        <v>Đ</v>
      </c>
      <c r="BV404" s="89" t="str">
        <f t="shared" si="361"/>
        <v>CCG</v>
      </c>
      <c r="BW404" s="89" t="str">
        <f t="shared" si="361"/>
        <v>Đ</v>
      </c>
      <c r="BX404" s="89" t="str">
        <f t="shared" si="361"/>
        <v>Đ</v>
      </c>
      <c r="BY404" s="89" t="str">
        <f t="shared" si="361"/>
        <v>Đ</v>
      </c>
      <c r="BZ404" s="89" t="str">
        <f t="shared" si="361"/>
        <v>Đ</v>
      </c>
      <c r="CA404" s="89" t="str">
        <f t="shared" si="361"/>
        <v>Đ</v>
      </c>
      <c r="CB404" s="89" t="str">
        <f t="shared" si="361"/>
        <v>Đ</v>
      </c>
      <c r="CC404" s="165"/>
      <c r="CD404" s="165"/>
      <c r="CE404" s="165"/>
      <c r="CF404" s="165"/>
      <c r="CG404" s="165"/>
      <c r="CH404" s="165"/>
      <c r="CI404" s="165"/>
      <c r="CJ404" s="165"/>
      <c r="CK404" s="1"/>
      <c r="CL404" s="1"/>
      <c r="CM404" s="1"/>
      <c r="CN404" s="1"/>
      <c r="CO404" s="1"/>
      <c r="CP404" s="1"/>
      <c r="CQ404" s="1"/>
      <c r="CR404" s="1"/>
      <c r="CS404" s="1"/>
      <c r="CT404" s="1"/>
      <c r="CU404" s="1"/>
      <c r="CV404" s="1"/>
      <c r="CW404" s="1"/>
      <c r="CX404" s="1"/>
      <c r="CY404" s="1"/>
      <c r="CZ404" s="1"/>
      <c r="DA404" s="1"/>
      <c r="DB404" s="1"/>
      <c r="DC404" s="1"/>
      <c r="DD404" s="1"/>
    </row>
    <row r="405" spans="1:108" customFormat="1" ht="31.5" hidden="1" customHeight="1" x14ac:dyDescent="0.25">
      <c r="A405" s="164"/>
      <c r="B405" s="205" t="s">
        <v>249</v>
      </c>
      <c r="C405" s="62" t="s">
        <v>811</v>
      </c>
      <c r="D405" s="91"/>
      <c r="E405" s="17"/>
      <c r="F405" s="91"/>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92">
        <f t="shared" ref="BD405:CB405" si="362">COUNTIFS($J$7:$J$315,"TCKNXH",BD$7:BD$315,"2")</f>
        <v>6</v>
      </c>
      <c r="BE405" s="92">
        <f t="shared" si="362"/>
        <v>7</v>
      </c>
      <c r="BF405" s="92">
        <f t="shared" si="362"/>
        <v>8</v>
      </c>
      <c r="BG405" s="92">
        <f t="shared" si="362"/>
        <v>7</v>
      </c>
      <c r="BH405" s="92">
        <f t="shared" si="362"/>
        <v>9</v>
      </c>
      <c r="BI405" s="92">
        <f t="shared" si="362"/>
        <v>9</v>
      </c>
      <c r="BJ405" s="92">
        <f t="shared" si="362"/>
        <v>6</v>
      </c>
      <c r="BK405" s="92">
        <f t="shared" si="362"/>
        <v>8</v>
      </c>
      <c r="BL405" s="92">
        <f t="shared" si="362"/>
        <v>8</v>
      </c>
      <c r="BM405" s="92">
        <f t="shared" si="362"/>
        <v>8</v>
      </c>
      <c r="BN405" s="92">
        <f t="shared" si="362"/>
        <v>8</v>
      </c>
      <c r="BO405" s="92">
        <f t="shared" si="362"/>
        <v>10</v>
      </c>
      <c r="BP405" s="92">
        <f t="shared" si="362"/>
        <v>9</v>
      </c>
      <c r="BQ405" s="92">
        <f t="shared" si="362"/>
        <v>10</v>
      </c>
      <c r="BR405" s="92">
        <f t="shared" si="362"/>
        <v>9</v>
      </c>
      <c r="BS405" s="92">
        <f t="shared" si="362"/>
        <v>9</v>
      </c>
      <c r="BT405" s="92">
        <f t="shared" si="362"/>
        <v>8</v>
      </c>
      <c r="BU405" s="92">
        <f t="shared" si="362"/>
        <v>10</v>
      </c>
      <c r="BV405" s="92">
        <f t="shared" si="362"/>
        <v>6</v>
      </c>
      <c r="BW405" s="92">
        <f t="shared" si="362"/>
        <v>10</v>
      </c>
      <c r="BX405" s="92">
        <f t="shared" si="362"/>
        <v>8</v>
      </c>
      <c r="BY405" s="92">
        <f t="shared" si="362"/>
        <v>9</v>
      </c>
      <c r="BZ405" s="92">
        <f t="shared" si="362"/>
        <v>7</v>
      </c>
      <c r="CA405" s="92">
        <f t="shared" si="362"/>
        <v>6</v>
      </c>
      <c r="CB405" s="92">
        <f t="shared" si="362"/>
        <v>7</v>
      </c>
      <c r="CC405" s="14"/>
      <c r="CD405" s="14"/>
      <c r="CE405" s="14"/>
      <c r="CF405" s="14"/>
      <c r="CG405" s="14"/>
      <c r="CH405" s="14"/>
      <c r="CI405" s="14"/>
      <c r="CJ405" s="14"/>
      <c r="CK405" s="1"/>
      <c r="CL405" s="1"/>
      <c r="CM405" s="1"/>
      <c r="CN405" s="1"/>
      <c r="CO405" s="1"/>
      <c r="CP405" s="1"/>
      <c r="CQ405" s="1"/>
      <c r="CR405" s="1"/>
      <c r="CS405" s="1"/>
      <c r="CT405" s="1"/>
      <c r="CU405" s="1"/>
      <c r="CV405" s="1"/>
      <c r="CW405" s="1"/>
      <c r="CX405" s="1"/>
      <c r="CY405" s="1"/>
      <c r="CZ405" s="1"/>
      <c r="DA405" s="1"/>
      <c r="DB405" s="1"/>
      <c r="DC405" s="1"/>
      <c r="DD405" s="1"/>
    </row>
    <row r="406" spans="1:108" customFormat="1" ht="31.5" hidden="1" customHeight="1" x14ac:dyDescent="0.25">
      <c r="A406" s="164"/>
      <c r="B406" s="164"/>
      <c r="C406" s="62" t="s">
        <v>812</v>
      </c>
      <c r="D406" s="91"/>
      <c r="E406" s="17"/>
      <c r="F406" s="91"/>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92">
        <f t="shared" ref="BD406:CB406" si="363">COUNTIFS($J$7:$J$315,"TCKNXH",BD$7:BD$315,"1")</f>
        <v>1</v>
      </c>
      <c r="BE406" s="92">
        <f t="shared" si="363"/>
        <v>4</v>
      </c>
      <c r="BF406" s="92">
        <f t="shared" si="363"/>
        <v>3</v>
      </c>
      <c r="BG406" s="92">
        <f t="shared" si="363"/>
        <v>2</v>
      </c>
      <c r="BH406" s="92">
        <f t="shared" si="363"/>
        <v>2</v>
      </c>
      <c r="BI406" s="92">
        <f t="shared" si="363"/>
        <v>1</v>
      </c>
      <c r="BJ406" s="92">
        <f t="shared" si="363"/>
        <v>4</v>
      </c>
      <c r="BK406" s="92">
        <f t="shared" si="363"/>
        <v>3</v>
      </c>
      <c r="BL406" s="92">
        <f t="shared" si="363"/>
        <v>3</v>
      </c>
      <c r="BM406" s="92">
        <f t="shared" si="363"/>
        <v>3</v>
      </c>
      <c r="BN406" s="92">
        <f t="shared" si="363"/>
        <v>3</v>
      </c>
      <c r="BO406" s="92">
        <f t="shared" si="363"/>
        <v>1</v>
      </c>
      <c r="BP406" s="92">
        <f t="shared" si="363"/>
        <v>2</v>
      </c>
      <c r="BQ406" s="92">
        <f t="shared" si="363"/>
        <v>1</v>
      </c>
      <c r="BR406" s="92">
        <f t="shared" si="363"/>
        <v>2</v>
      </c>
      <c r="BS406" s="92">
        <f t="shared" si="363"/>
        <v>1</v>
      </c>
      <c r="BT406" s="92">
        <f t="shared" si="363"/>
        <v>3</v>
      </c>
      <c r="BU406" s="92">
        <f t="shared" si="363"/>
        <v>0</v>
      </c>
      <c r="BV406" s="92">
        <f t="shared" si="363"/>
        <v>3</v>
      </c>
      <c r="BW406" s="92">
        <f t="shared" si="363"/>
        <v>1</v>
      </c>
      <c r="BX406" s="92">
        <f t="shared" si="363"/>
        <v>2</v>
      </c>
      <c r="BY406" s="92">
        <f t="shared" si="363"/>
        <v>2</v>
      </c>
      <c r="BZ406" s="92">
        <f t="shared" si="363"/>
        <v>4</v>
      </c>
      <c r="CA406" s="92">
        <f t="shared" si="363"/>
        <v>5</v>
      </c>
      <c r="CB406" s="92">
        <f t="shared" si="363"/>
        <v>4</v>
      </c>
      <c r="CC406" s="14"/>
      <c r="CD406" s="14"/>
      <c r="CE406" s="14"/>
      <c r="CF406" s="14"/>
      <c r="CG406" s="14"/>
      <c r="CH406" s="14"/>
      <c r="CI406" s="14"/>
      <c r="CJ406" s="14"/>
      <c r="CK406" s="1"/>
      <c r="CL406" s="1"/>
      <c r="CM406" s="1"/>
      <c r="CN406" s="1"/>
      <c r="CO406" s="1"/>
      <c r="CP406" s="1"/>
      <c r="CQ406" s="1"/>
      <c r="CR406" s="1"/>
      <c r="CS406" s="1"/>
      <c r="CT406" s="1"/>
      <c r="CU406" s="1"/>
      <c r="CV406" s="1"/>
      <c r="CW406" s="1"/>
      <c r="CX406" s="1"/>
      <c r="CY406" s="1"/>
      <c r="CZ406" s="1"/>
      <c r="DA406" s="1"/>
      <c r="DB406" s="1"/>
      <c r="DC406" s="1"/>
      <c r="DD406" s="1"/>
    </row>
    <row r="407" spans="1:108" customFormat="1" ht="31.5" hidden="1" customHeight="1" x14ac:dyDescent="0.25">
      <c r="A407" s="164"/>
      <c r="B407" s="164"/>
      <c r="C407" s="62" t="s">
        <v>813</v>
      </c>
      <c r="D407" s="91"/>
      <c r="E407" s="17"/>
      <c r="F407" s="91"/>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92">
        <f t="shared" ref="BD407:CB407" si="364">COUNTIFS($J$7:$J$315,"TCKNXH",BD$7:BD$315,"0")</f>
        <v>0</v>
      </c>
      <c r="BE407" s="92">
        <f t="shared" si="364"/>
        <v>0</v>
      </c>
      <c r="BF407" s="92">
        <f t="shared" si="364"/>
        <v>0</v>
      </c>
      <c r="BG407" s="92">
        <f t="shared" si="364"/>
        <v>2</v>
      </c>
      <c r="BH407" s="92">
        <f t="shared" si="364"/>
        <v>0</v>
      </c>
      <c r="BI407" s="92">
        <f t="shared" si="364"/>
        <v>1</v>
      </c>
      <c r="BJ407" s="92">
        <f t="shared" si="364"/>
        <v>1</v>
      </c>
      <c r="BK407" s="92">
        <f t="shared" si="364"/>
        <v>0</v>
      </c>
      <c r="BL407" s="92">
        <f t="shared" si="364"/>
        <v>0</v>
      </c>
      <c r="BM407" s="92">
        <f t="shared" si="364"/>
        <v>0</v>
      </c>
      <c r="BN407" s="92">
        <f t="shared" si="364"/>
        <v>0</v>
      </c>
      <c r="BO407" s="92">
        <f t="shared" si="364"/>
        <v>0</v>
      </c>
      <c r="BP407" s="92">
        <f t="shared" si="364"/>
        <v>0</v>
      </c>
      <c r="BQ407" s="92">
        <f t="shared" si="364"/>
        <v>0</v>
      </c>
      <c r="BR407" s="92">
        <f t="shared" si="364"/>
        <v>0</v>
      </c>
      <c r="BS407" s="92">
        <f t="shared" si="364"/>
        <v>1</v>
      </c>
      <c r="BT407" s="92">
        <f t="shared" si="364"/>
        <v>0</v>
      </c>
      <c r="BU407" s="92">
        <f t="shared" si="364"/>
        <v>1</v>
      </c>
      <c r="BV407" s="92">
        <f t="shared" si="364"/>
        <v>2</v>
      </c>
      <c r="BW407" s="92">
        <f t="shared" si="364"/>
        <v>0</v>
      </c>
      <c r="BX407" s="92">
        <f t="shared" si="364"/>
        <v>1</v>
      </c>
      <c r="BY407" s="92">
        <f t="shared" si="364"/>
        <v>0</v>
      </c>
      <c r="BZ407" s="92">
        <f t="shared" si="364"/>
        <v>0</v>
      </c>
      <c r="CA407" s="92">
        <f t="shared" si="364"/>
        <v>0</v>
      </c>
      <c r="CB407" s="92">
        <f t="shared" si="364"/>
        <v>0</v>
      </c>
      <c r="CC407" s="14"/>
      <c r="CD407" s="14"/>
      <c r="CE407" s="14"/>
      <c r="CF407" s="14"/>
      <c r="CG407" s="14"/>
      <c r="CH407" s="14"/>
      <c r="CI407" s="14"/>
      <c r="CJ407" s="14"/>
      <c r="CK407" s="1"/>
      <c r="CL407" s="1"/>
      <c r="CM407" s="1"/>
      <c r="CN407" s="1"/>
      <c r="CO407" s="1"/>
      <c r="CP407" s="1"/>
      <c r="CQ407" s="1"/>
      <c r="CR407" s="1"/>
      <c r="CS407" s="1"/>
      <c r="CT407" s="1"/>
      <c r="CU407" s="1"/>
      <c r="CV407" s="1"/>
      <c r="CW407" s="1"/>
      <c r="CX407" s="1"/>
      <c r="CY407" s="1"/>
      <c r="CZ407" s="1"/>
      <c r="DA407" s="1"/>
      <c r="DB407" s="1"/>
      <c r="DC407" s="1"/>
      <c r="DD407" s="1"/>
    </row>
    <row r="408" spans="1:108" customFormat="1" ht="15.75" hidden="1" customHeight="1" x14ac:dyDescent="0.25">
      <c r="A408" s="164"/>
      <c r="B408" s="164"/>
      <c r="C408" s="198" t="s">
        <v>828</v>
      </c>
      <c r="D408" s="91"/>
      <c r="E408" s="17"/>
      <c r="F408" s="91"/>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93">
        <f t="shared" ref="BD408:CB408" si="365">(((BD405*2)+(BD406*1)+(BD407*0)))/(BD405+BD406+BD407)</f>
        <v>1.8571428571428572</v>
      </c>
      <c r="BE408" s="93">
        <f t="shared" si="365"/>
        <v>1.6363636363636365</v>
      </c>
      <c r="BF408" s="93">
        <f t="shared" si="365"/>
        <v>1.7272727272727273</v>
      </c>
      <c r="BG408" s="93">
        <f t="shared" si="365"/>
        <v>1.4545454545454546</v>
      </c>
      <c r="BH408" s="93">
        <f t="shared" si="365"/>
        <v>1.8181818181818181</v>
      </c>
      <c r="BI408" s="93">
        <f t="shared" si="365"/>
        <v>1.7272727272727273</v>
      </c>
      <c r="BJ408" s="93">
        <f t="shared" si="365"/>
        <v>1.4545454545454546</v>
      </c>
      <c r="BK408" s="93">
        <f t="shared" si="365"/>
        <v>1.7272727272727273</v>
      </c>
      <c r="BL408" s="93">
        <f t="shared" si="365"/>
        <v>1.7272727272727273</v>
      </c>
      <c r="BM408" s="93">
        <f t="shared" si="365"/>
        <v>1.7272727272727273</v>
      </c>
      <c r="BN408" s="93">
        <f t="shared" si="365"/>
        <v>1.7272727272727273</v>
      </c>
      <c r="BO408" s="93">
        <f t="shared" si="365"/>
        <v>1.9090909090909092</v>
      </c>
      <c r="BP408" s="93">
        <f t="shared" si="365"/>
        <v>1.8181818181818181</v>
      </c>
      <c r="BQ408" s="93">
        <f t="shared" si="365"/>
        <v>1.9090909090909092</v>
      </c>
      <c r="BR408" s="93">
        <f t="shared" si="365"/>
        <v>1.8181818181818181</v>
      </c>
      <c r="BS408" s="93">
        <f t="shared" si="365"/>
        <v>1.7272727272727273</v>
      </c>
      <c r="BT408" s="93">
        <f t="shared" si="365"/>
        <v>1.7272727272727273</v>
      </c>
      <c r="BU408" s="93">
        <f t="shared" si="365"/>
        <v>1.8181818181818181</v>
      </c>
      <c r="BV408" s="93">
        <f t="shared" si="365"/>
        <v>1.3636363636363635</v>
      </c>
      <c r="BW408" s="93">
        <f t="shared" si="365"/>
        <v>1.9090909090909092</v>
      </c>
      <c r="BX408" s="93">
        <f t="shared" si="365"/>
        <v>1.6363636363636365</v>
      </c>
      <c r="BY408" s="93">
        <f t="shared" si="365"/>
        <v>1.8181818181818181</v>
      </c>
      <c r="BZ408" s="93">
        <f t="shared" si="365"/>
        <v>1.6363636363636365</v>
      </c>
      <c r="CA408" s="93">
        <f t="shared" si="365"/>
        <v>1.5454545454545454</v>
      </c>
      <c r="CB408" s="93">
        <f t="shared" si="365"/>
        <v>1.6363636363636365</v>
      </c>
      <c r="CC408" s="199">
        <f>COUNTIF($BD409:$CB409,"Đ")</f>
        <v>21</v>
      </c>
      <c r="CD408" s="200">
        <f>CC408/COUNTA($BD409:$CB409)</f>
        <v>0.84</v>
      </c>
      <c r="CE408" s="199">
        <f>COUNTIF($BD409:$CB409,"CCG")</f>
        <v>4</v>
      </c>
      <c r="CF408" s="200">
        <f>CE408/COUNTA($BD409:$CB409)</f>
        <v>0.16</v>
      </c>
      <c r="CG408" s="199">
        <f>COUNTIF($BD409:$CB409,"CĐ")</f>
        <v>0</v>
      </c>
      <c r="CH408" s="200">
        <f>CG408/COUNTA($BD409:$CB409)</f>
        <v>0</v>
      </c>
      <c r="CI408" s="203">
        <f>(((CC408*2)+(CE408*1)+(CG408*0)))/(CC408+CE408+CG408)</f>
        <v>1.84</v>
      </c>
      <c r="CJ408" s="203" t="str">
        <f>IF(CI408&gt;=1.6,"Đạt mục tiêu",IF(CI408&gt;=1,"Cần cố gắng","Chưa đạt"))</f>
        <v>Đạt mục tiêu</v>
      </c>
      <c r="CK408" s="1"/>
      <c r="CL408" s="1"/>
      <c r="CM408" s="1"/>
      <c r="CN408" s="1"/>
      <c r="CO408" s="1"/>
      <c r="CP408" s="1"/>
      <c r="CQ408" s="1"/>
      <c r="CR408" s="1"/>
      <c r="CS408" s="1"/>
      <c r="CT408" s="1"/>
      <c r="CU408" s="1"/>
      <c r="CV408" s="1"/>
      <c r="CW408" s="1"/>
      <c r="CX408" s="1"/>
      <c r="CY408" s="1"/>
      <c r="CZ408" s="1"/>
      <c r="DA408" s="1"/>
      <c r="DB408" s="1"/>
      <c r="DC408" s="1"/>
      <c r="DD408" s="1"/>
    </row>
    <row r="409" spans="1:108" customFormat="1" ht="15.75" hidden="1" customHeight="1" x14ac:dyDescent="0.25">
      <c r="A409" s="164"/>
      <c r="B409" s="165"/>
      <c r="C409" s="165"/>
      <c r="D409" s="91"/>
      <c r="E409" s="17"/>
      <c r="F409" s="91"/>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93" t="str">
        <f t="shared" ref="BD409:CB409" si="366">IF(BD408&lt;1,"CĐ",IF(BD408&lt;1.6,"CCG","Đ"))</f>
        <v>Đ</v>
      </c>
      <c r="BE409" s="93" t="str">
        <f t="shared" si="366"/>
        <v>Đ</v>
      </c>
      <c r="BF409" s="93" t="str">
        <f t="shared" si="366"/>
        <v>Đ</v>
      </c>
      <c r="BG409" s="93" t="str">
        <f t="shared" si="366"/>
        <v>CCG</v>
      </c>
      <c r="BH409" s="93" t="str">
        <f t="shared" si="366"/>
        <v>Đ</v>
      </c>
      <c r="BI409" s="93" t="str">
        <f t="shared" si="366"/>
        <v>Đ</v>
      </c>
      <c r="BJ409" s="93" t="str">
        <f t="shared" si="366"/>
        <v>CCG</v>
      </c>
      <c r="BK409" s="93" t="str">
        <f t="shared" si="366"/>
        <v>Đ</v>
      </c>
      <c r="BL409" s="93" t="str">
        <f t="shared" si="366"/>
        <v>Đ</v>
      </c>
      <c r="BM409" s="93" t="str">
        <f t="shared" si="366"/>
        <v>Đ</v>
      </c>
      <c r="BN409" s="93" t="str">
        <f t="shared" si="366"/>
        <v>Đ</v>
      </c>
      <c r="BO409" s="93" t="str">
        <f t="shared" si="366"/>
        <v>Đ</v>
      </c>
      <c r="BP409" s="93" t="str">
        <f t="shared" si="366"/>
        <v>Đ</v>
      </c>
      <c r="BQ409" s="93" t="str">
        <f t="shared" si="366"/>
        <v>Đ</v>
      </c>
      <c r="BR409" s="93" t="str">
        <f t="shared" si="366"/>
        <v>Đ</v>
      </c>
      <c r="BS409" s="93" t="str">
        <f t="shared" si="366"/>
        <v>Đ</v>
      </c>
      <c r="BT409" s="93" t="str">
        <f t="shared" si="366"/>
        <v>Đ</v>
      </c>
      <c r="BU409" s="93" t="str">
        <f t="shared" si="366"/>
        <v>Đ</v>
      </c>
      <c r="BV409" s="93" t="str">
        <f t="shared" si="366"/>
        <v>CCG</v>
      </c>
      <c r="BW409" s="93" t="str">
        <f t="shared" si="366"/>
        <v>Đ</v>
      </c>
      <c r="BX409" s="93" t="str">
        <f t="shared" si="366"/>
        <v>Đ</v>
      </c>
      <c r="BY409" s="93" t="str">
        <f t="shared" si="366"/>
        <v>Đ</v>
      </c>
      <c r="BZ409" s="93" t="str">
        <f t="shared" si="366"/>
        <v>Đ</v>
      </c>
      <c r="CA409" s="93" t="str">
        <f t="shared" si="366"/>
        <v>CCG</v>
      </c>
      <c r="CB409" s="93" t="str">
        <f t="shared" si="366"/>
        <v>Đ</v>
      </c>
      <c r="CC409" s="165"/>
      <c r="CD409" s="165"/>
      <c r="CE409" s="165"/>
      <c r="CF409" s="165"/>
      <c r="CG409" s="165"/>
      <c r="CH409" s="165"/>
      <c r="CI409" s="165"/>
      <c r="CJ409" s="165"/>
      <c r="CK409" s="1"/>
      <c r="CL409" s="1"/>
      <c r="CM409" s="1"/>
      <c r="CN409" s="1"/>
      <c r="CO409" s="1"/>
      <c r="CP409" s="1"/>
      <c r="CQ409" s="1"/>
      <c r="CR409" s="1"/>
      <c r="CS409" s="1"/>
      <c r="CT409" s="1"/>
      <c r="CU409" s="1"/>
      <c r="CV409" s="1"/>
      <c r="CW409" s="1"/>
      <c r="CX409" s="1"/>
      <c r="CY409" s="1"/>
      <c r="CZ409" s="1"/>
      <c r="DA409" s="1"/>
      <c r="DB409" s="1"/>
      <c r="DC409" s="1"/>
      <c r="DD409" s="1"/>
    </row>
    <row r="410" spans="1:108" customFormat="1" ht="31.5" hidden="1" customHeight="1" x14ac:dyDescent="0.25">
      <c r="A410" s="164"/>
      <c r="B410" s="206" t="s">
        <v>286</v>
      </c>
      <c r="C410" s="87" t="s">
        <v>811</v>
      </c>
      <c r="D410" s="37"/>
      <c r="E410" s="85"/>
      <c r="F410" s="37"/>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86">
        <f t="shared" ref="BD410:CB410" si="367">COUNTIFS($J$7:$J$315,"Thẩm mỹ",BD$7:BD$315,"2")</f>
        <v>11</v>
      </c>
      <c r="BE410" s="86">
        <f t="shared" si="367"/>
        <v>10</v>
      </c>
      <c r="BF410" s="86">
        <f t="shared" si="367"/>
        <v>11</v>
      </c>
      <c r="BG410" s="86">
        <f t="shared" si="367"/>
        <v>6</v>
      </c>
      <c r="BH410" s="86">
        <f t="shared" si="367"/>
        <v>5</v>
      </c>
      <c r="BI410" s="86">
        <f t="shared" si="367"/>
        <v>11</v>
      </c>
      <c r="BJ410" s="86">
        <f t="shared" si="367"/>
        <v>7</v>
      </c>
      <c r="BK410" s="86">
        <f t="shared" si="367"/>
        <v>10</v>
      </c>
      <c r="BL410" s="86">
        <f t="shared" si="367"/>
        <v>9</v>
      </c>
      <c r="BM410" s="86">
        <f t="shared" si="367"/>
        <v>8</v>
      </c>
      <c r="BN410" s="86">
        <f t="shared" si="367"/>
        <v>8</v>
      </c>
      <c r="BO410" s="86">
        <f t="shared" si="367"/>
        <v>10</v>
      </c>
      <c r="BP410" s="86">
        <f t="shared" si="367"/>
        <v>6</v>
      </c>
      <c r="BQ410" s="86">
        <f t="shared" si="367"/>
        <v>9</v>
      </c>
      <c r="BR410" s="86">
        <f t="shared" si="367"/>
        <v>10</v>
      </c>
      <c r="BS410" s="86">
        <f t="shared" si="367"/>
        <v>9</v>
      </c>
      <c r="BT410" s="86">
        <f t="shared" si="367"/>
        <v>11</v>
      </c>
      <c r="BU410" s="86">
        <f t="shared" si="367"/>
        <v>11</v>
      </c>
      <c r="BV410" s="86">
        <f t="shared" si="367"/>
        <v>5</v>
      </c>
      <c r="BW410" s="86">
        <f t="shared" si="367"/>
        <v>9</v>
      </c>
      <c r="BX410" s="86">
        <f t="shared" si="367"/>
        <v>12</v>
      </c>
      <c r="BY410" s="86">
        <f t="shared" si="367"/>
        <v>11</v>
      </c>
      <c r="BZ410" s="86">
        <f t="shared" si="367"/>
        <v>10</v>
      </c>
      <c r="CA410" s="86">
        <f t="shared" si="367"/>
        <v>8</v>
      </c>
      <c r="CB410" s="86">
        <f t="shared" si="367"/>
        <v>10</v>
      </c>
      <c r="CC410" s="5"/>
      <c r="CD410" s="5"/>
      <c r="CE410" s="5"/>
      <c r="CF410" s="5"/>
      <c r="CG410" s="5"/>
      <c r="CH410" s="5"/>
      <c r="CI410" s="5"/>
      <c r="CJ410" s="5"/>
      <c r="CK410" s="1"/>
      <c r="CL410" s="1"/>
      <c r="CM410" s="1"/>
      <c r="CN410" s="1"/>
      <c r="CO410" s="1"/>
      <c r="CP410" s="1"/>
      <c r="CQ410" s="1"/>
      <c r="CR410" s="1"/>
      <c r="CS410" s="1"/>
      <c r="CT410" s="1"/>
      <c r="CU410" s="1"/>
      <c r="CV410" s="1"/>
      <c r="CW410" s="1"/>
      <c r="CX410" s="1"/>
      <c r="CY410" s="1"/>
      <c r="CZ410" s="1"/>
      <c r="DA410" s="1"/>
      <c r="DB410" s="1"/>
      <c r="DC410" s="1"/>
      <c r="DD410" s="1"/>
    </row>
    <row r="411" spans="1:108" customFormat="1" ht="31.5" hidden="1" customHeight="1" x14ac:dyDescent="0.25">
      <c r="A411" s="164"/>
      <c r="B411" s="164"/>
      <c r="C411" s="87" t="s">
        <v>812</v>
      </c>
      <c r="D411" s="37"/>
      <c r="E411" s="85"/>
      <c r="F411" s="37"/>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86">
        <f t="shared" ref="BD411:CB411" si="368">COUNTIFS($J$7:$J$315,"Thẩm mỹ",BD$7:BD$315,"1")</f>
        <v>0</v>
      </c>
      <c r="BE411" s="86">
        <f t="shared" si="368"/>
        <v>2</v>
      </c>
      <c r="BF411" s="86">
        <f t="shared" si="368"/>
        <v>1</v>
      </c>
      <c r="BG411" s="86">
        <f t="shared" si="368"/>
        <v>6</v>
      </c>
      <c r="BH411" s="86">
        <f t="shared" si="368"/>
        <v>6</v>
      </c>
      <c r="BI411" s="86">
        <f t="shared" si="368"/>
        <v>1</v>
      </c>
      <c r="BJ411" s="86">
        <f t="shared" si="368"/>
        <v>3</v>
      </c>
      <c r="BK411" s="86">
        <f t="shared" si="368"/>
        <v>2</v>
      </c>
      <c r="BL411" s="86">
        <f t="shared" si="368"/>
        <v>2</v>
      </c>
      <c r="BM411" s="86">
        <f t="shared" si="368"/>
        <v>4</v>
      </c>
      <c r="BN411" s="86">
        <f t="shared" si="368"/>
        <v>4</v>
      </c>
      <c r="BO411" s="86">
        <f t="shared" si="368"/>
        <v>1</v>
      </c>
      <c r="BP411" s="86">
        <f t="shared" si="368"/>
        <v>6</v>
      </c>
      <c r="BQ411" s="86">
        <f t="shared" si="368"/>
        <v>2</v>
      </c>
      <c r="BR411" s="86">
        <f t="shared" si="368"/>
        <v>2</v>
      </c>
      <c r="BS411" s="86">
        <f t="shared" si="368"/>
        <v>3</v>
      </c>
      <c r="BT411" s="86">
        <f t="shared" si="368"/>
        <v>1</v>
      </c>
      <c r="BU411" s="86">
        <f t="shared" si="368"/>
        <v>1</v>
      </c>
      <c r="BV411" s="86">
        <f t="shared" si="368"/>
        <v>5</v>
      </c>
      <c r="BW411" s="86">
        <f t="shared" si="368"/>
        <v>3</v>
      </c>
      <c r="BX411" s="86">
        <f t="shared" si="368"/>
        <v>0</v>
      </c>
      <c r="BY411" s="86">
        <f t="shared" si="368"/>
        <v>1</v>
      </c>
      <c r="BZ411" s="86">
        <f t="shared" si="368"/>
        <v>2</v>
      </c>
      <c r="CA411" s="86">
        <f t="shared" si="368"/>
        <v>4</v>
      </c>
      <c r="CB411" s="86">
        <f t="shared" si="368"/>
        <v>2</v>
      </c>
      <c r="CC411" s="5"/>
      <c r="CD411" s="5"/>
      <c r="CE411" s="5"/>
      <c r="CF411" s="5"/>
      <c r="CG411" s="5"/>
      <c r="CH411" s="5"/>
      <c r="CI411" s="5"/>
      <c r="CJ411" s="5"/>
      <c r="CK411" s="1"/>
      <c r="CL411" s="1"/>
      <c r="CM411" s="1"/>
      <c r="CN411" s="1"/>
      <c r="CO411" s="1"/>
      <c r="CP411" s="1"/>
      <c r="CQ411" s="1"/>
      <c r="CR411" s="1"/>
      <c r="CS411" s="1"/>
      <c r="CT411" s="1"/>
      <c r="CU411" s="1"/>
      <c r="CV411" s="1"/>
      <c r="CW411" s="1"/>
      <c r="CX411" s="1"/>
      <c r="CY411" s="1"/>
      <c r="CZ411" s="1"/>
      <c r="DA411" s="1"/>
      <c r="DB411" s="1"/>
      <c r="DC411" s="1"/>
      <c r="DD411" s="1"/>
    </row>
    <row r="412" spans="1:108" customFormat="1" ht="31.5" hidden="1" customHeight="1" x14ac:dyDescent="0.25">
      <c r="A412" s="164"/>
      <c r="B412" s="164"/>
      <c r="C412" s="87" t="s">
        <v>813</v>
      </c>
      <c r="D412" s="37"/>
      <c r="E412" s="85"/>
      <c r="F412" s="37"/>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86">
        <f t="shared" ref="BD412:CB412" si="369">COUNTIFS($J$7:$J$315,"Thẩm mỹ",BD$7:BD$315,"0")</f>
        <v>0</v>
      </c>
      <c r="BE412" s="86">
        <f t="shared" si="369"/>
        <v>0</v>
      </c>
      <c r="BF412" s="86">
        <f t="shared" si="369"/>
        <v>0</v>
      </c>
      <c r="BG412" s="86">
        <f t="shared" si="369"/>
        <v>0</v>
      </c>
      <c r="BH412" s="86">
        <f t="shared" si="369"/>
        <v>1</v>
      </c>
      <c r="BI412" s="86">
        <f t="shared" si="369"/>
        <v>0</v>
      </c>
      <c r="BJ412" s="86">
        <f t="shared" si="369"/>
        <v>2</v>
      </c>
      <c r="BK412" s="86">
        <f t="shared" si="369"/>
        <v>0</v>
      </c>
      <c r="BL412" s="86">
        <f t="shared" si="369"/>
        <v>1</v>
      </c>
      <c r="BM412" s="86">
        <f t="shared" si="369"/>
        <v>0</v>
      </c>
      <c r="BN412" s="86">
        <f t="shared" si="369"/>
        <v>0</v>
      </c>
      <c r="BO412" s="86">
        <f t="shared" si="369"/>
        <v>1</v>
      </c>
      <c r="BP412" s="86">
        <f t="shared" si="369"/>
        <v>0</v>
      </c>
      <c r="BQ412" s="86">
        <f t="shared" si="369"/>
        <v>1</v>
      </c>
      <c r="BR412" s="86">
        <f t="shared" si="369"/>
        <v>0</v>
      </c>
      <c r="BS412" s="86">
        <f t="shared" si="369"/>
        <v>0</v>
      </c>
      <c r="BT412" s="86">
        <f t="shared" si="369"/>
        <v>0</v>
      </c>
      <c r="BU412" s="86">
        <f t="shared" si="369"/>
        <v>0</v>
      </c>
      <c r="BV412" s="86">
        <f t="shared" si="369"/>
        <v>2</v>
      </c>
      <c r="BW412" s="86">
        <f t="shared" si="369"/>
        <v>0</v>
      </c>
      <c r="BX412" s="86">
        <f t="shared" si="369"/>
        <v>0</v>
      </c>
      <c r="BY412" s="86">
        <f t="shared" si="369"/>
        <v>0</v>
      </c>
      <c r="BZ412" s="86">
        <f t="shared" si="369"/>
        <v>0</v>
      </c>
      <c r="CA412" s="86">
        <f t="shared" si="369"/>
        <v>0</v>
      </c>
      <c r="CB412" s="86">
        <f t="shared" si="369"/>
        <v>0</v>
      </c>
      <c r="CC412" s="5"/>
      <c r="CD412" s="5"/>
      <c r="CE412" s="5"/>
      <c r="CF412" s="5"/>
      <c r="CG412" s="5"/>
      <c r="CH412" s="5"/>
      <c r="CI412" s="5"/>
      <c r="CJ412" s="5"/>
      <c r="CK412" s="1"/>
      <c r="CL412" s="1"/>
      <c r="CM412" s="1"/>
      <c r="CN412" s="1"/>
      <c r="CO412" s="1"/>
      <c r="CP412" s="1"/>
      <c r="CQ412" s="1"/>
      <c r="CR412" s="1"/>
      <c r="CS412" s="1"/>
      <c r="CT412" s="1"/>
      <c r="CU412" s="1"/>
      <c r="CV412" s="1"/>
      <c r="CW412" s="1"/>
      <c r="CX412" s="1"/>
      <c r="CY412" s="1"/>
      <c r="CZ412" s="1"/>
      <c r="DA412" s="1"/>
      <c r="DB412" s="1"/>
      <c r="DC412" s="1"/>
      <c r="DD412" s="1"/>
    </row>
    <row r="413" spans="1:108" customFormat="1" ht="15.75" hidden="1" customHeight="1" x14ac:dyDescent="0.25">
      <c r="A413" s="164"/>
      <c r="B413" s="164"/>
      <c r="C413" s="204" t="s">
        <v>829</v>
      </c>
      <c r="D413" s="37"/>
      <c r="E413" s="85"/>
      <c r="F413" s="37"/>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89">
        <f t="shared" ref="BD413:CB413" si="370">(((BD410*2)+(BD411*1)+(BD412*0)))/(BD410+BD411+BD412)</f>
        <v>2</v>
      </c>
      <c r="BE413" s="89">
        <f t="shared" si="370"/>
        <v>1.8333333333333333</v>
      </c>
      <c r="BF413" s="89">
        <f t="shared" si="370"/>
        <v>1.9166666666666667</v>
      </c>
      <c r="BG413" s="89">
        <f t="shared" si="370"/>
        <v>1.5</v>
      </c>
      <c r="BH413" s="89">
        <f t="shared" si="370"/>
        <v>1.3333333333333333</v>
      </c>
      <c r="BI413" s="89">
        <f t="shared" si="370"/>
        <v>1.9166666666666667</v>
      </c>
      <c r="BJ413" s="89">
        <f t="shared" si="370"/>
        <v>1.4166666666666667</v>
      </c>
      <c r="BK413" s="89">
        <f t="shared" si="370"/>
        <v>1.8333333333333333</v>
      </c>
      <c r="BL413" s="89">
        <f t="shared" si="370"/>
        <v>1.6666666666666667</v>
      </c>
      <c r="BM413" s="89">
        <f t="shared" si="370"/>
        <v>1.6666666666666667</v>
      </c>
      <c r="BN413" s="89">
        <f t="shared" si="370"/>
        <v>1.6666666666666667</v>
      </c>
      <c r="BO413" s="89">
        <f t="shared" si="370"/>
        <v>1.75</v>
      </c>
      <c r="BP413" s="89">
        <f t="shared" si="370"/>
        <v>1.5</v>
      </c>
      <c r="BQ413" s="89">
        <f t="shared" si="370"/>
        <v>1.6666666666666667</v>
      </c>
      <c r="BR413" s="89">
        <f t="shared" si="370"/>
        <v>1.8333333333333333</v>
      </c>
      <c r="BS413" s="89">
        <f t="shared" si="370"/>
        <v>1.75</v>
      </c>
      <c r="BT413" s="89">
        <f t="shared" si="370"/>
        <v>1.9166666666666667</v>
      </c>
      <c r="BU413" s="89">
        <f t="shared" si="370"/>
        <v>1.9166666666666667</v>
      </c>
      <c r="BV413" s="89">
        <f t="shared" si="370"/>
        <v>1.25</v>
      </c>
      <c r="BW413" s="89">
        <f t="shared" si="370"/>
        <v>1.75</v>
      </c>
      <c r="BX413" s="89">
        <f t="shared" si="370"/>
        <v>2</v>
      </c>
      <c r="BY413" s="89">
        <f t="shared" si="370"/>
        <v>1.9166666666666667</v>
      </c>
      <c r="BZ413" s="89">
        <f t="shared" si="370"/>
        <v>1.8333333333333333</v>
      </c>
      <c r="CA413" s="89">
        <f t="shared" si="370"/>
        <v>1.6666666666666667</v>
      </c>
      <c r="CB413" s="89">
        <f t="shared" si="370"/>
        <v>1.8333333333333333</v>
      </c>
      <c r="CC413" s="194">
        <f>COUNTIF($BD414:$CB414,"Đ")</f>
        <v>20</v>
      </c>
      <c r="CD413" s="195">
        <f>CC413/COUNTA($BD414:$CB414)</f>
        <v>0.8</v>
      </c>
      <c r="CE413" s="194">
        <f>COUNTIF($BD414:$CB414,"CCG")</f>
        <v>5</v>
      </c>
      <c r="CF413" s="195">
        <f>CE413/COUNTA($BD414:$CB414)</f>
        <v>0.2</v>
      </c>
      <c r="CG413" s="194">
        <f>COUNTIF($BD414:$CB414,"CĐ")</f>
        <v>0</v>
      </c>
      <c r="CH413" s="195">
        <f>CG413/COUNTA($BD414:$CB414)</f>
        <v>0</v>
      </c>
      <c r="CI413" s="196">
        <f>(((CC413*2)+(CE413*1)+(CG413*0)))/(CC413+CE413+CG413)</f>
        <v>1.8</v>
      </c>
      <c r="CJ413" s="196" t="str">
        <f>IF(CI413&gt;=1.6,"Đạt mục tiêu",IF(CI413&gt;=1,"Cần cố gắng","Chưa đạt"))</f>
        <v>Đạt mục tiêu</v>
      </c>
      <c r="CK413" s="1"/>
      <c r="CL413" s="1"/>
      <c r="CM413" s="1"/>
      <c r="CN413" s="1"/>
      <c r="CO413" s="1"/>
      <c r="CP413" s="1"/>
      <c r="CQ413" s="1"/>
      <c r="CR413" s="1"/>
      <c r="CS413" s="1"/>
      <c r="CT413" s="1"/>
      <c r="CU413" s="1"/>
      <c r="CV413" s="1"/>
      <c r="CW413" s="1"/>
      <c r="CX413" s="1"/>
      <c r="CY413" s="1"/>
      <c r="CZ413" s="1"/>
      <c r="DA413" s="1"/>
      <c r="DB413" s="1"/>
      <c r="DC413" s="1"/>
      <c r="DD413" s="1"/>
    </row>
    <row r="414" spans="1:108" customFormat="1" ht="15.75" hidden="1" customHeight="1" x14ac:dyDescent="0.25">
      <c r="A414" s="164"/>
      <c r="B414" s="165"/>
      <c r="C414" s="165"/>
      <c r="D414" s="37"/>
      <c r="E414" s="85"/>
      <c r="F414" s="37"/>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89" t="str">
        <f t="shared" ref="BD414:CB414" si="371">IF(BD413&lt;1,"CĐ",IF(BD413&lt;1.6,"CCG","Đ"))</f>
        <v>Đ</v>
      </c>
      <c r="BE414" s="89" t="str">
        <f t="shared" si="371"/>
        <v>Đ</v>
      </c>
      <c r="BF414" s="89" t="str">
        <f t="shared" si="371"/>
        <v>Đ</v>
      </c>
      <c r="BG414" s="89" t="str">
        <f t="shared" si="371"/>
        <v>CCG</v>
      </c>
      <c r="BH414" s="89" t="str">
        <f t="shared" si="371"/>
        <v>CCG</v>
      </c>
      <c r="BI414" s="89" t="str">
        <f t="shared" si="371"/>
        <v>Đ</v>
      </c>
      <c r="BJ414" s="89" t="str">
        <f t="shared" si="371"/>
        <v>CCG</v>
      </c>
      <c r="BK414" s="89" t="str">
        <f t="shared" si="371"/>
        <v>Đ</v>
      </c>
      <c r="BL414" s="89" t="str">
        <f t="shared" si="371"/>
        <v>Đ</v>
      </c>
      <c r="BM414" s="89" t="str">
        <f t="shared" si="371"/>
        <v>Đ</v>
      </c>
      <c r="BN414" s="89" t="str">
        <f t="shared" si="371"/>
        <v>Đ</v>
      </c>
      <c r="BO414" s="89" t="str">
        <f t="shared" si="371"/>
        <v>Đ</v>
      </c>
      <c r="BP414" s="89" t="str">
        <f t="shared" si="371"/>
        <v>CCG</v>
      </c>
      <c r="BQ414" s="89" t="str">
        <f t="shared" si="371"/>
        <v>Đ</v>
      </c>
      <c r="BR414" s="89" t="str">
        <f t="shared" si="371"/>
        <v>Đ</v>
      </c>
      <c r="BS414" s="89" t="str">
        <f t="shared" si="371"/>
        <v>Đ</v>
      </c>
      <c r="BT414" s="89" t="str">
        <f t="shared" si="371"/>
        <v>Đ</v>
      </c>
      <c r="BU414" s="89" t="str">
        <f t="shared" si="371"/>
        <v>Đ</v>
      </c>
      <c r="BV414" s="89" t="str">
        <f t="shared" si="371"/>
        <v>CCG</v>
      </c>
      <c r="BW414" s="89" t="str">
        <f t="shared" si="371"/>
        <v>Đ</v>
      </c>
      <c r="BX414" s="89" t="str">
        <f t="shared" si="371"/>
        <v>Đ</v>
      </c>
      <c r="BY414" s="89" t="str">
        <f t="shared" si="371"/>
        <v>Đ</v>
      </c>
      <c r="BZ414" s="89" t="str">
        <f t="shared" si="371"/>
        <v>Đ</v>
      </c>
      <c r="CA414" s="89" t="str">
        <f t="shared" si="371"/>
        <v>Đ</v>
      </c>
      <c r="CB414" s="89" t="str">
        <f t="shared" si="371"/>
        <v>Đ</v>
      </c>
      <c r="CC414" s="165"/>
      <c r="CD414" s="165"/>
      <c r="CE414" s="165"/>
      <c r="CF414" s="165"/>
      <c r="CG414" s="165"/>
      <c r="CH414" s="165"/>
      <c r="CI414" s="165"/>
      <c r="CJ414" s="165"/>
      <c r="CK414" s="1"/>
      <c r="CL414" s="1"/>
      <c r="CM414" s="1"/>
      <c r="CN414" s="1"/>
      <c r="CO414" s="1"/>
      <c r="CP414" s="1"/>
      <c r="CQ414" s="1"/>
      <c r="CR414" s="1"/>
      <c r="CS414" s="1"/>
      <c r="CT414" s="1"/>
      <c r="CU414" s="1"/>
      <c r="CV414" s="1"/>
      <c r="CW414" s="1"/>
      <c r="CX414" s="1"/>
      <c r="CY414" s="1"/>
      <c r="CZ414" s="1"/>
      <c r="DA414" s="1"/>
      <c r="DB414" s="1"/>
      <c r="DC414" s="1"/>
      <c r="DD414" s="1"/>
    </row>
    <row r="415" spans="1:108" customFormat="1" ht="31.5" hidden="1" customHeight="1" x14ac:dyDescent="0.25">
      <c r="A415" s="164"/>
      <c r="B415" s="205" t="s">
        <v>353</v>
      </c>
      <c r="C415" s="62" t="s">
        <v>811</v>
      </c>
      <c r="D415" s="91"/>
      <c r="E415" s="17"/>
      <c r="F415" s="91"/>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92">
        <f t="shared" ref="BD415:CB417" si="372">BD390+BD395+BD400+BD405+BD410</f>
        <v>66</v>
      </c>
      <c r="BE415" s="92">
        <f t="shared" si="372"/>
        <v>70</v>
      </c>
      <c r="BF415" s="92">
        <f t="shared" si="372"/>
        <v>71</v>
      </c>
      <c r="BG415" s="92">
        <f t="shared" si="372"/>
        <v>59</v>
      </c>
      <c r="BH415" s="92">
        <f t="shared" si="372"/>
        <v>68</v>
      </c>
      <c r="BI415" s="92">
        <f t="shared" si="372"/>
        <v>73</v>
      </c>
      <c r="BJ415" s="92">
        <f t="shared" si="372"/>
        <v>56</v>
      </c>
      <c r="BK415" s="92">
        <f t="shared" si="372"/>
        <v>71</v>
      </c>
      <c r="BL415" s="92">
        <f t="shared" si="372"/>
        <v>70</v>
      </c>
      <c r="BM415" s="92">
        <f t="shared" si="372"/>
        <v>64</v>
      </c>
      <c r="BN415" s="92">
        <f t="shared" si="372"/>
        <v>68</v>
      </c>
      <c r="BO415" s="92">
        <f t="shared" si="372"/>
        <v>72</v>
      </c>
      <c r="BP415" s="92">
        <f t="shared" si="372"/>
        <v>72</v>
      </c>
      <c r="BQ415" s="92">
        <f t="shared" si="372"/>
        <v>73</v>
      </c>
      <c r="BR415" s="92">
        <f t="shared" si="372"/>
        <v>69</v>
      </c>
      <c r="BS415" s="92">
        <f t="shared" si="372"/>
        <v>64</v>
      </c>
      <c r="BT415" s="92">
        <f t="shared" si="372"/>
        <v>70</v>
      </c>
      <c r="BU415" s="92">
        <f t="shared" si="372"/>
        <v>70</v>
      </c>
      <c r="BV415" s="92">
        <f t="shared" si="372"/>
        <v>49</v>
      </c>
      <c r="BW415" s="92">
        <f t="shared" si="372"/>
        <v>72</v>
      </c>
      <c r="BX415" s="92">
        <f t="shared" si="372"/>
        <v>72</v>
      </c>
      <c r="BY415" s="92">
        <f t="shared" si="372"/>
        <v>73</v>
      </c>
      <c r="BZ415" s="92">
        <f t="shared" si="372"/>
        <v>67</v>
      </c>
      <c r="CA415" s="92">
        <f t="shared" si="372"/>
        <v>64</v>
      </c>
      <c r="CB415" s="92">
        <f t="shared" si="372"/>
        <v>57</v>
      </c>
      <c r="CC415" s="14"/>
      <c r="CD415" s="14"/>
      <c r="CE415" s="14"/>
      <c r="CF415" s="14"/>
      <c r="CG415" s="14"/>
      <c r="CH415" s="14"/>
      <c r="CI415" s="14"/>
      <c r="CJ415" s="14"/>
      <c r="CK415" s="1"/>
      <c r="CL415" s="1"/>
      <c r="CM415" s="1"/>
      <c r="CN415" s="1"/>
      <c r="CO415" s="1"/>
      <c r="CP415" s="1"/>
      <c r="CQ415" s="1"/>
      <c r="CR415" s="1"/>
      <c r="CS415" s="1"/>
      <c r="CT415" s="1"/>
      <c r="CU415" s="1"/>
      <c r="CV415" s="1"/>
      <c r="CW415" s="1"/>
      <c r="CX415" s="1"/>
      <c r="CY415" s="1"/>
      <c r="CZ415" s="1"/>
      <c r="DA415" s="1"/>
      <c r="DB415" s="1"/>
      <c r="DC415" s="1"/>
      <c r="DD415" s="1"/>
    </row>
    <row r="416" spans="1:108" customFormat="1" ht="31.5" hidden="1" customHeight="1" x14ac:dyDescent="0.25">
      <c r="A416" s="164"/>
      <c r="B416" s="164"/>
      <c r="C416" s="62" t="s">
        <v>812</v>
      </c>
      <c r="D416" s="91"/>
      <c r="E416" s="17"/>
      <c r="F416" s="91"/>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92">
        <f t="shared" si="372"/>
        <v>14</v>
      </c>
      <c r="BE416" s="92">
        <f t="shared" si="372"/>
        <v>17</v>
      </c>
      <c r="BF416" s="92">
        <f t="shared" si="372"/>
        <v>13</v>
      </c>
      <c r="BG416" s="92">
        <f t="shared" si="372"/>
        <v>23</v>
      </c>
      <c r="BH416" s="92">
        <f t="shared" si="372"/>
        <v>17</v>
      </c>
      <c r="BI416" s="92">
        <f t="shared" si="372"/>
        <v>12</v>
      </c>
      <c r="BJ416" s="92">
        <f t="shared" si="372"/>
        <v>17</v>
      </c>
      <c r="BK416" s="92">
        <f t="shared" si="372"/>
        <v>15</v>
      </c>
      <c r="BL416" s="92">
        <f t="shared" si="372"/>
        <v>13</v>
      </c>
      <c r="BM416" s="92">
        <f t="shared" si="372"/>
        <v>21</v>
      </c>
      <c r="BN416" s="92">
        <f t="shared" si="372"/>
        <v>19</v>
      </c>
      <c r="BO416" s="92">
        <f t="shared" si="372"/>
        <v>12</v>
      </c>
      <c r="BP416" s="92">
        <f t="shared" si="372"/>
        <v>15</v>
      </c>
      <c r="BQ416" s="92">
        <f t="shared" si="372"/>
        <v>13</v>
      </c>
      <c r="BR416" s="92">
        <f t="shared" si="372"/>
        <v>14</v>
      </c>
      <c r="BS416" s="92">
        <f t="shared" si="372"/>
        <v>22</v>
      </c>
      <c r="BT416" s="92">
        <f t="shared" si="372"/>
        <v>17</v>
      </c>
      <c r="BU416" s="92">
        <f t="shared" si="372"/>
        <v>15</v>
      </c>
      <c r="BV416" s="92">
        <f t="shared" si="372"/>
        <v>22</v>
      </c>
      <c r="BW416" s="92">
        <f t="shared" si="372"/>
        <v>14</v>
      </c>
      <c r="BX416" s="92">
        <f t="shared" si="372"/>
        <v>13</v>
      </c>
      <c r="BY416" s="92">
        <f t="shared" si="372"/>
        <v>14</v>
      </c>
      <c r="BZ416" s="92">
        <f t="shared" si="372"/>
        <v>18</v>
      </c>
      <c r="CA416" s="92">
        <f t="shared" si="372"/>
        <v>23</v>
      </c>
      <c r="CB416" s="92">
        <f t="shared" si="372"/>
        <v>25</v>
      </c>
      <c r="CC416" s="14"/>
      <c r="CD416" s="14"/>
      <c r="CE416" s="14"/>
      <c r="CF416" s="14"/>
      <c r="CG416" s="14"/>
      <c r="CH416" s="14"/>
      <c r="CI416" s="14"/>
      <c r="CJ416" s="14"/>
      <c r="CK416" s="1"/>
      <c r="CL416" s="1"/>
      <c r="CM416" s="1"/>
      <c r="CN416" s="1"/>
      <c r="CO416" s="1"/>
      <c r="CP416" s="1"/>
      <c r="CQ416" s="1"/>
      <c r="CR416" s="1"/>
      <c r="CS416" s="1"/>
      <c r="CT416" s="1"/>
      <c r="CU416" s="1"/>
      <c r="CV416" s="1"/>
      <c r="CW416" s="1"/>
      <c r="CX416" s="1"/>
      <c r="CY416" s="1"/>
      <c r="CZ416" s="1"/>
      <c r="DA416" s="1"/>
      <c r="DB416" s="1"/>
      <c r="DC416" s="1"/>
      <c r="DD416" s="1"/>
    </row>
    <row r="417" spans="1:108" customFormat="1" ht="31.5" hidden="1" customHeight="1" x14ac:dyDescent="0.25">
      <c r="A417" s="164"/>
      <c r="B417" s="164"/>
      <c r="C417" s="62" t="s">
        <v>813</v>
      </c>
      <c r="D417" s="91"/>
      <c r="E417" s="17"/>
      <c r="F417" s="91"/>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92">
        <f t="shared" si="372"/>
        <v>2</v>
      </c>
      <c r="BE417" s="92">
        <f t="shared" si="372"/>
        <v>0</v>
      </c>
      <c r="BF417" s="92">
        <f t="shared" si="372"/>
        <v>3</v>
      </c>
      <c r="BG417" s="92">
        <f t="shared" si="372"/>
        <v>5</v>
      </c>
      <c r="BH417" s="92">
        <f t="shared" si="372"/>
        <v>2</v>
      </c>
      <c r="BI417" s="92">
        <f t="shared" si="372"/>
        <v>2</v>
      </c>
      <c r="BJ417" s="92">
        <f t="shared" si="372"/>
        <v>14</v>
      </c>
      <c r="BK417" s="92">
        <f t="shared" si="372"/>
        <v>1</v>
      </c>
      <c r="BL417" s="92">
        <f t="shared" si="372"/>
        <v>4</v>
      </c>
      <c r="BM417" s="92">
        <f t="shared" si="372"/>
        <v>2</v>
      </c>
      <c r="BN417" s="92">
        <f t="shared" si="372"/>
        <v>0</v>
      </c>
      <c r="BO417" s="92">
        <f t="shared" si="372"/>
        <v>3</v>
      </c>
      <c r="BP417" s="92">
        <f t="shared" si="372"/>
        <v>0</v>
      </c>
      <c r="BQ417" s="92">
        <f t="shared" si="372"/>
        <v>1</v>
      </c>
      <c r="BR417" s="92">
        <f t="shared" si="372"/>
        <v>4</v>
      </c>
      <c r="BS417" s="92">
        <f t="shared" si="372"/>
        <v>1</v>
      </c>
      <c r="BT417" s="92">
        <f t="shared" si="372"/>
        <v>0</v>
      </c>
      <c r="BU417" s="92">
        <f t="shared" si="372"/>
        <v>2</v>
      </c>
      <c r="BV417" s="92">
        <f t="shared" si="372"/>
        <v>16</v>
      </c>
      <c r="BW417" s="92">
        <f t="shared" si="372"/>
        <v>1</v>
      </c>
      <c r="BX417" s="92">
        <f t="shared" si="372"/>
        <v>2</v>
      </c>
      <c r="BY417" s="92">
        <f t="shared" si="372"/>
        <v>0</v>
      </c>
      <c r="BZ417" s="92">
        <f t="shared" si="372"/>
        <v>2</v>
      </c>
      <c r="CA417" s="92">
        <f t="shared" si="372"/>
        <v>0</v>
      </c>
      <c r="CB417" s="92">
        <f t="shared" si="372"/>
        <v>5</v>
      </c>
      <c r="CC417" s="14"/>
      <c r="CD417" s="14"/>
      <c r="CE417" s="14"/>
      <c r="CF417" s="14"/>
      <c r="CG417" s="14"/>
      <c r="CH417" s="14"/>
      <c r="CI417" s="14"/>
      <c r="CJ417" s="14"/>
      <c r="CK417" s="1"/>
      <c r="CL417" s="1"/>
      <c r="CM417" s="1"/>
      <c r="CN417" s="1"/>
      <c r="CO417" s="1"/>
      <c r="CP417" s="1"/>
      <c r="CQ417" s="1"/>
      <c r="CR417" s="1"/>
      <c r="CS417" s="1"/>
      <c r="CT417" s="1"/>
      <c r="CU417" s="1"/>
      <c r="CV417" s="1"/>
      <c r="CW417" s="1"/>
      <c r="CX417" s="1"/>
      <c r="CY417" s="1"/>
      <c r="CZ417" s="1"/>
      <c r="DA417" s="1"/>
      <c r="DB417" s="1"/>
      <c r="DC417" s="1"/>
      <c r="DD417" s="1"/>
    </row>
    <row r="418" spans="1:108" customFormat="1" ht="15.75" hidden="1" customHeight="1" x14ac:dyDescent="0.25">
      <c r="A418" s="164"/>
      <c r="B418" s="164"/>
      <c r="C418" s="198" t="s">
        <v>814</v>
      </c>
      <c r="D418" s="91"/>
      <c r="E418" s="17"/>
      <c r="F418" s="91"/>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93">
        <f t="shared" ref="BD418:CB418" si="373">(((BD415*2)+(BD416*1)+(BD417*0)))/(BD415+BD416+BD417)</f>
        <v>1.7804878048780488</v>
      </c>
      <c r="BE418" s="93">
        <f t="shared" si="373"/>
        <v>1.8045977011494252</v>
      </c>
      <c r="BF418" s="93">
        <f t="shared" si="373"/>
        <v>1.7816091954022988</v>
      </c>
      <c r="BG418" s="93">
        <f t="shared" si="373"/>
        <v>1.6206896551724137</v>
      </c>
      <c r="BH418" s="93">
        <f t="shared" si="373"/>
        <v>1.7586206896551724</v>
      </c>
      <c r="BI418" s="93">
        <f t="shared" si="373"/>
        <v>1.8160919540229885</v>
      </c>
      <c r="BJ418" s="93">
        <f t="shared" si="373"/>
        <v>1.4827586206896552</v>
      </c>
      <c r="BK418" s="93">
        <f t="shared" si="373"/>
        <v>1.8045977011494252</v>
      </c>
      <c r="BL418" s="93">
        <f t="shared" si="373"/>
        <v>1.7586206896551724</v>
      </c>
      <c r="BM418" s="93">
        <f t="shared" si="373"/>
        <v>1.7126436781609196</v>
      </c>
      <c r="BN418" s="93">
        <f t="shared" si="373"/>
        <v>1.7816091954022988</v>
      </c>
      <c r="BO418" s="93">
        <f t="shared" si="373"/>
        <v>1.7931034482758621</v>
      </c>
      <c r="BP418" s="93">
        <f t="shared" si="373"/>
        <v>1.8275862068965518</v>
      </c>
      <c r="BQ418" s="93">
        <f t="shared" si="373"/>
        <v>1.8275862068965518</v>
      </c>
      <c r="BR418" s="93">
        <f t="shared" si="373"/>
        <v>1.7471264367816093</v>
      </c>
      <c r="BS418" s="93">
        <f t="shared" si="373"/>
        <v>1.7241379310344827</v>
      </c>
      <c r="BT418" s="93">
        <f t="shared" si="373"/>
        <v>1.8045977011494252</v>
      </c>
      <c r="BU418" s="93">
        <f t="shared" si="373"/>
        <v>1.7816091954022988</v>
      </c>
      <c r="BV418" s="93">
        <f t="shared" si="373"/>
        <v>1.3793103448275863</v>
      </c>
      <c r="BW418" s="93">
        <f t="shared" si="373"/>
        <v>1.8160919540229885</v>
      </c>
      <c r="BX418" s="93">
        <f t="shared" si="373"/>
        <v>1.8045977011494252</v>
      </c>
      <c r="BY418" s="93">
        <f t="shared" si="373"/>
        <v>1.8390804597701149</v>
      </c>
      <c r="BZ418" s="93">
        <f t="shared" si="373"/>
        <v>1.7471264367816093</v>
      </c>
      <c r="CA418" s="93">
        <f t="shared" si="373"/>
        <v>1.735632183908046</v>
      </c>
      <c r="CB418" s="93">
        <f t="shared" si="373"/>
        <v>1.5977011494252873</v>
      </c>
      <c r="CC418" s="199">
        <f>COUNTIF($BD419:$CB419,"Đ")</f>
        <v>22</v>
      </c>
      <c r="CD418" s="200">
        <f>CC418/COUNTA($BD419:$CB419)</f>
        <v>0.88</v>
      </c>
      <c r="CE418" s="199">
        <f>COUNTIF($BD419:$CB419,"CCG")</f>
        <v>3</v>
      </c>
      <c r="CF418" s="200">
        <f>CE418/COUNTA($BD419:$CB419)</f>
        <v>0.12</v>
      </c>
      <c r="CG418" s="199">
        <f>COUNTIF($BD419:$CB419,"CĐ")</f>
        <v>0</v>
      </c>
      <c r="CH418" s="200">
        <f>CG418/COUNTA($BD419:$CB419)</f>
        <v>0</v>
      </c>
      <c r="CI418" s="203">
        <f>(((CC418*2)+(CE418*1)+(CG418*0)))/(CC418+CE418+CG418)</f>
        <v>1.88</v>
      </c>
      <c r="CJ418" s="203" t="str">
        <f>IF(CI418&gt;=1.6,"Đạt mục tiêu",IF(CI418&gt;=1,"Cần cố gắng","Chưa đạt"))</f>
        <v>Đạt mục tiêu</v>
      </c>
      <c r="CK418" s="1"/>
      <c r="CL418" s="1"/>
      <c r="CM418" s="1"/>
      <c r="CN418" s="1"/>
      <c r="CO418" s="1"/>
      <c r="CP418" s="1"/>
      <c r="CQ418" s="1"/>
      <c r="CR418" s="1"/>
      <c r="CS418" s="1"/>
      <c r="CT418" s="1"/>
      <c r="CU418" s="1"/>
      <c r="CV418" s="1"/>
      <c r="CW418" s="1"/>
      <c r="CX418" s="1"/>
      <c r="CY418" s="1"/>
      <c r="CZ418" s="1"/>
      <c r="DA418" s="1"/>
      <c r="DB418" s="1"/>
      <c r="DC418" s="1"/>
      <c r="DD418" s="1"/>
    </row>
    <row r="419" spans="1:108" customFormat="1" ht="15.75" hidden="1" customHeight="1" x14ac:dyDescent="0.25">
      <c r="A419" s="165"/>
      <c r="B419" s="165"/>
      <c r="C419" s="165"/>
      <c r="D419" s="91"/>
      <c r="E419" s="17"/>
      <c r="F419" s="91"/>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93" t="str">
        <f t="shared" ref="BD419:CB419" si="374">IF(BD418&lt;1,"CĐ",IF(BD418&lt;1.6,"CCG","Đ"))</f>
        <v>Đ</v>
      </c>
      <c r="BE419" s="93" t="str">
        <f t="shared" si="374"/>
        <v>Đ</v>
      </c>
      <c r="BF419" s="93" t="str">
        <f t="shared" si="374"/>
        <v>Đ</v>
      </c>
      <c r="BG419" s="93" t="str">
        <f t="shared" si="374"/>
        <v>Đ</v>
      </c>
      <c r="BH419" s="93" t="str">
        <f t="shared" si="374"/>
        <v>Đ</v>
      </c>
      <c r="BI419" s="93" t="str">
        <f t="shared" si="374"/>
        <v>Đ</v>
      </c>
      <c r="BJ419" s="93" t="str">
        <f t="shared" si="374"/>
        <v>CCG</v>
      </c>
      <c r="BK419" s="93" t="str">
        <f t="shared" si="374"/>
        <v>Đ</v>
      </c>
      <c r="BL419" s="93" t="str">
        <f t="shared" si="374"/>
        <v>Đ</v>
      </c>
      <c r="BM419" s="93" t="str">
        <f t="shared" si="374"/>
        <v>Đ</v>
      </c>
      <c r="BN419" s="93" t="str">
        <f t="shared" si="374"/>
        <v>Đ</v>
      </c>
      <c r="BO419" s="93" t="str">
        <f t="shared" si="374"/>
        <v>Đ</v>
      </c>
      <c r="BP419" s="93" t="str">
        <f t="shared" si="374"/>
        <v>Đ</v>
      </c>
      <c r="BQ419" s="93" t="str">
        <f t="shared" si="374"/>
        <v>Đ</v>
      </c>
      <c r="BR419" s="93" t="str">
        <f t="shared" si="374"/>
        <v>Đ</v>
      </c>
      <c r="BS419" s="93" t="str">
        <f t="shared" si="374"/>
        <v>Đ</v>
      </c>
      <c r="BT419" s="93" t="str">
        <f t="shared" si="374"/>
        <v>Đ</v>
      </c>
      <c r="BU419" s="93" t="str">
        <f t="shared" si="374"/>
        <v>Đ</v>
      </c>
      <c r="BV419" s="93" t="str">
        <f t="shared" si="374"/>
        <v>CCG</v>
      </c>
      <c r="BW419" s="93" t="str">
        <f t="shared" si="374"/>
        <v>Đ</v>
      </c>
      <c r="BX419" s="93" t="str">
        <f t="shared" si="374"/>
        <v>Đ</v>
      </c>
      <c r="BY419" s="93" t="str">
        <f t="shared" si="374"/>
        <v>Đ</v>
      </c>
      <c r="BZ419" s="93" t="str">
        <f t="shared" si="374"/>
        <v>Đ</v>
      </c>
      <c r="CA419" s="93" t="str">
        <f t="shared" si="374"/>
        <v>Đ</v>
      </c>
      <c r="CB419" s="93" t="str">
        <f t="shared" si="374"/>
        <v>CCG</v>
      </c>
      <c r="CC419" s="165"/>
      <c r="CD419" s="165"/>
      <c r="CE419" s="165"/>
      <c r="CF419" s="165"/>
      <c r="CG419" s="165"/>
      <c r="CH419" s="165"/>
      <c r="CI419" s="165"/>
      <c r="CJ419" s="165"/>
      <c r="CK419" s="1"/>
      <c r="CL419" s="1"/>
      <c r="CM419" s="1"/>
      <c r="CN419" s="1"/>
      <c r="CO419" s="1"/>
      <c r="CP419" s="1"/>
      <c r="CQ419" s="1"/>
      <c r="CR419" s="1"/>
      <c r="CS419" s="1"/>
      <c r="CT419" s="1"/>
      <c r="CU419" s="1"/>
      <c r="CV419" s="1"/>
      <c r="CW419" s="1"/>
      <c r="CX419" s="1"/>
      <c r="CY419" s="1"/>
      <c r="CZ419" s="1"/>
      <c r="DA419" s="1"/>
      <c r="DB419" s="1"/>
      <c r="DC419" s="1"/>
      <c r="DD419" s="1"/>
    </row>
    <row r="420" spans="1:108" customFormat="1" ht="15.75" hidden="1" customHeight="1" x14ac:dyDescent="0.25">
      <c r="A420" s="4"/>
      <c r="B420" s="4"/>
      <c r="C420" s="3"/>
      <c r="D420" s="23"/>
      <c r="E420" s="3"/>
      <c r="F420" s="23"/>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row>
    <row r="422" spans="1:108" ht="19.5" customHeight="1" x14ac:dyDescent="0.25">
      <c r="E422" s="158" t="s">
        <v>867</v>
      </c>
      <c r="H422" s="157" t="s">
        <v>869</v>
      </c>
      <c r="K422" s="155" t="s">
        <v>868</v>
      </c>
      <c r="L422" s="156"/>
      <c r="M422" s="156"/>
      <c r="N422" s="156"/>
      <c r="O422" s="156"/>
      <c r="P422" s="156"/>
      <c r="Q422" s="156"/>
      <c r="R422" s="156"/>
      <c r="S422" s="156"/>
      <c r="T422" s="156"/>
      <c r="U422" s="155"/>
      <c r="V422" s="155"/>
    </row>
    <row r="423" spans="1:108" ht="27" customHeight="1" x14ac:dyDescent="0.25">
      <c r="E423" s="158"/>
      <c r="H423" s="157"/>
      <c r="K423" s="155"/>
      <c r="L423" s="156"/>
      <c r="M423" s="156"/>
      <c r="N423" s="156"/>
      <c r="O423" s="156"/>
      <c r="P423" s="156"/>
      <c r="Q423" s="156"/>
      <c r="R423" s="156"/>
      <c r="S423" s="156"/>
      <c r="T423" s="156"/>
      <c r="U423" s="155"/>
      <c r="V423" s="155"/>
    </row>
    <row r="425" spans="1:108" ht="15" customHeight="1" x14ac:dyDescent="0.25">
      <c r="E425" s="209" t="s">
        <v>875</v>
      </c>
      <c r="H425" s="209" t="s">
        <v>875</v>
      </c>
      <c r="U425" s="209" t="s">
        <v>875</v>
      </c>
    </row>
    <row r="429" spans="1:108" ht="21.75" customHeight="1" x14ac:dyDescent="0.3">
      <c r="E429" s="152" t="s">
        <v>318</v>
      </c>
      <c r="H429" s="152" t="s">
        <v>870</v>
      </c>
      <c r="K429" s="159" t="s">
        <v>795</v>
      </c>
      <c r="L429" s="160"/>
      <c r="M429" s="160"/>
      <c r="N429" s="160"/>
      <c r="O429" s="160"/>
      <c r="P429" s="160"/>
      <c r="Q429" s="160"/>
      <c r="R429" s="160"/>
      <c r="S429" s="160"/>
      <c r="T429" s="160"/>
      <c r="U429" s="159"/>
      <c r="V429" s="159"/>
    </row>
  </sheetData>
  <autoFilter ref="A6:CJ315">
    <filterColumn colId="10">
      <customFilters>
        <customFilter operator="notEqual" val=" "/>
      </customFilters>
    </filterColumn>
    <filterColumn colId="20">
      <filters>
        <filter val="HĐH+HĐC"/>
      </filters>
    </filterColumn>
  </autoFilter>
  <mergeCells count="241">
    <mergeCell ref="A1:AN2"/>
    <mergeCell ref="CI418:CI419"/>
    <mergeCell ref="CJ418:CJ419"/>
    <mergeCell ref="CF413:CF414"/>
    <mergeCell ref="CG413:CG414"/>
    <mergeCell ref="CH413:CH414"/>
    <mergeCell ref="CI413:CI414"/>
    <mergeCell ref="CJ413:CJ414"/>
    <mergeCell ref="CJ408:CJ409"/>
    <mergeCell ref="B410:B414"/>
    <mergeCell ref="C413:C414"/>
    <mergeCell ref="CC413:CC414"/>
    <mergeCell ref="CD413:CD414"/>
    <mergeCell ref="CE413:CE414"/>
    <mergeCell ref="CH403:CH404"/>
    <mergeCell ref="CI403:CI404"/>
    <mergeCell ref="CJ403:CJ404"/>
    <mergeCell ref="B405:B409"/>
    <mergeCell ref="C408:C409"/>
    <mergeCell ref="CC408:CC409"/>
    <mergeCell ref="CD408:CD409"/>
    <mergeCell ref="CE408:CE409"/>
    <mergeCell ref="CF408:CF409"/>
    <mergeCell ref="CG408:CG409"/>
    <mergeCell ref="CH408:CH409"/>
    <mergeCell ref="CI408:CI409"/>
    <mergeCell ref="CI393:CI394"/>
    <mergeCell ref="CJ393:CJ394"/>
    <mergeCell ref="B395:B399"/>
    <mergeCell ref="C398:C399"/>
    <mergeCell ref="CC398:CC399"/>
    <mergeCell ref="CD398:CD399"/>
    <mergeCell ref="CE398:CE399"/>
    <mergeCell ref="CF398:CF399"/>
    <mergeCell ref="CG398:CG399"/>
    <mergeCell ref="CH398:CH399"/>
    <mergeCell ref="CI398:CI399"/>
    <mergeCell ref="CJ398:CJ399"/>
    <mergeCell ref="A390:A419"/>
    <mergeCell ref="B390:B394"/>
    <mergeCell ref="C393:C394"/>
    <mergeCell ref="CC393:CC394"/>
    <mergeCell ref="CD393:CD394"/>
    <mergeCell ref="CE393:CE394"/>
    <mergeCell ref="CF393:CF394"/>
    <mergeCell ref="CG393:CG394"/>
    <mergeCell ref="CH393:CH394"/>
    <mergeCell ref="B400:B404"/>
    <mergeCell ref="C403:C404"/>
    <mergeCell ref="CC403:CC404"/>
    <mergeCell ref="CD403:CD404"/>
    <mergeCell ref="CE403:CE404"/>
    <mergeCell ref="B415:B419"/>
    <mergeCell ref="C418:C419"/>
    <mergeCell ref="CC418:CC419"/>
    <mergeCell ref="CD418:CD419"/>
    <mergeCell ref="CE418:CE419"/>
    <mergeCell ref="CF418:CF419"/>
    <mergeCell ref="CG418:CG419"/>
    <mergeCell ref="CH418:CH419"/>
    <mergeCell ref="CF403:CF404"/>
    <mergeCell ref="CG403:CG404"/>
    <mergeCell ref="CJ383:CJ384"/>
    <mergeCell ref="A385:B389"/>
    <mergeCell ref="C388:C389"/>
    <mergeCell ref="CC388:CC389"/>
    <mergeCell ref="CD388:CD389"/>
    <mergeCell ref="CE388:CE389"/>
    <mergeCell ref="CF388:CF389"/>
    <mergeCell ref="CG388:CG389"/>
    <mergeCell ref="CH388:CH389"/>
    <mergeCell ref="CI388:CI389"/>
    <mergeCell ref="CJ388:CJ389"/>
    <mergeCell ref="A380:B384"/>
    <mergeCell ref="C383:C384"/>
    <mergeCell ref="CC383:CC384"/>
    <mergeCell ref="CD383:CD384"/>
    <mergeCell ref="CE383:CE384"/>
    <mergeCell ref="CF383:CF384"/>
    <mergeCell ref="CG383:CG384"/>
    <mergeCell ref="CH383:CH384"/>
    <mergeCell ref="CI383:CI384"/>
    <mergeCell ref="CJ373:CJ374"/>
    <mergeCell ref="A375:B379"/>
    <mergeCell ref="C378:C379"/>
    <mergeCell ref="CC378:CC379"/>
    <mergeCell ref="CD378:CD379"/>
    <mergeCell ref="CE378:CE379"/>
    <mergeCell ref="CF378:CF379"/>
    <mergeCell ref="CG378:CG379"/>
    <mergeCell ref="CH378:CH379"/>
    <mergeCell ref="CI378:CI379"/>
    <mergeCell ref="CJ378:CJ379"/>
    <mergeCell ref="A370:B374"/>
    <mergeCell ref="C373:C374"/>
    <mergeCell ref="CC373:CC374"/>
    <mergeCell ref="CD373:CD374"/>
    <mergeCell ref="CE373:CE374"/>
    <mergeCell ref="CF373:CF374"/>
    <mergeCell ref="CG373:CG374"/>
    <mergeCell ref="CH373:CH374"/>
    <mergeCell ref="CI373:CI374"/>
    <mergeCell ref="CJ363:CJ364"/>
    <mergeCell ref="A365:B369"/>
    <mergeCell ref="C368:C369"/>
    <mergeCell ref="CC368:CC369"/>
    <mergeCell ref="CD368:CD369"/>
    <mergeCell ref="CE368:CE369"/>
    <mergeCell ref="CF368:CF369"/>
    <mergeCell ref="CG368:CG369"/>
    <mergeCell ref="CH368:CH369"/>
    <mergeCell ref="CI368:CI369"/>
    <mergeCell ref="CJ368:CJ369"/>
    <mergeCell ref="A360:B364"/>
    <mergeCell ref="C363:C364"/>
    <mergeCell ref="CC363:CC364"/>
    <mergeCell ref="CD363:CD364"/>
    <mergeCell ref="CE363:CE364"/>
    <mergeCell ref="CF363:CF364"/>
    <mergeCell ref="CG363:CG364"/>
    <mergeCell ref="CH363:CH364"/>
    <mergeCell ref="CI363:CI364"/>
    <mergeCell ref="CJ353:CJ354"/>
    <mergeCell ref="A355:B359"/>
    <mergeCell ref="C358:C359"/>
    <mergeCell ref="CC358:CC359"/>
    <mergeCell ref="CD358:CD359"/>
    <mergeCell ref="CE358:CE359"/>
    <mergeCell ref="CF358:CF359"/>
    <mergeCell ref="CG358:CG359"/>
    <mergeCell ref="CH358:CH359"/>
    <mergeCell ref="CI358:CI359"/>
    <mergeCell ref="CJ358:CJ359"/>
    <mergeCell ref="A350:B354"/>
    <mergeCell ref="C353:C354"/>
    <mergeCell ref="CC353:CC354"/>
    <mergeCell ref="CD353:CD354"/>
    <mergeCell ref="CE353:CE354"/>
    <mergeCell ref="CF353:CF354"/>
    <mergeCell ref="CG353:CG354"/>
    <mergeCell ref="CH353:CH354"/>
    <mergeCell ref="CI353:CI354"/>
    <mergeCell ref="CG343:CG344"/>
    <mergeCell ref="CH343:CH344"/>
    <mergeCell ref="CI343:CI344"/>
    <mergeCell ref="CJ343:CJ344"/>
    <mergeCell ref="A345:B349"/>
    <mergeCell ref="C348:C349"/>
    <mergeCell ref="CC348:CC349"/>
    <mergeCell ref="CD348:CD349"/>
    <mergeCell ref="CE348:CE349"/>
    <mergeCell ref="CF348:CF349"/>
    <mergeCell ref="A340:B344"/>
    <mergeCell ref="C343:C344"/>
    <mergeCell ref="CC343:CC344"/>
    <mergeCell ref="CD343:CD344"/>
    <mergeCell ref="CE343:CE344"/>
    <mergeCell ref="CF343:CF344"/>
    <mergeCell ref="CG348:CG349"/>
    <mergeCell ref="CH348:CH349"/>
    <mergeCell ref="CI348:CI349"/>
    <mergeCell ref="CJ348:CJ349"/>
    <mergeCell ref="G333:H333"/>
    <mergeCell ref="G334:H334"/>
    <mergeCell ref="G335:H335"/>
    <mergeCell ref="G336:H336"/>
    <mergeCell ref="G337:H337"/>
    <mergeCell ref="G338:H338"/>
    <mergeCell ref="G327:H327"/>
    <mergeCell ref="G328:H328"/>
    <mergeCell ref="G329:H329"/>
    <mergeCell ref="G330:H330"/>
    <mergeCell ref="G331:H331"/>
    <mergeCell ref="G332:H332"/>
    <mergeCell ref="CB323:CE323"/>
    <mergeCell ref="CG323:CJ323"/>
    <mergeCell ref="G324:H324"/>
    <mergeCell ref="G325:H325"/>
    <mergeCell ref="G326:H326"/>
    <mergeCell ref="BT318:BY319"/>
    <mergeCell ref="CE318:CI319"/>
    <mergeCell ref="G319:H319"/>
    <mergeCell ref="G320:H320"/>
    <mergeCell ref="G321:H321"/>
    <mergeCell ref="G322:H322"/>
    <mergeCell ref="G317:H317"/>
    <mergeCell ref="G318:H318"/>
    <mergeCell ref="C71:E71"/>
    <mergeCell ref="C81:E81"/>
    <mergeCell ref="C92:E92"/>
    <mergeCell ref="C97:H97"/>
    <mergeCell ref="C98:E98"/>
    <mergeCell ref="C99:E99"/>
    <mergeCell ref="BT323:BY323"/>
    <mergeCell ref="C102:E102"/>
    <mergeCell ref="C103:E103"/>
    <mergeCell ref="CC3:CH3"/>
    <mergeCell ref="C31:E31"/>
    <mergeCell ref="C38:E38"/>
    <mergeCell ref="C47:E47"/>
    <mergeCell ref="C51:E51"/>
    <mergeCell ref="C62:E62"/>
    <mergeCell ref="C106:E106"/>
    <mergeCell ref="C108:E108"/>
    <mergeCell ref="AG3:AJ4"/>
    <mergeCell ref="AK3:AN4"/>
    <mergeCell ref="K3:S3"/>
    <mergeCell ref="U3:X4"/>
    <mergeCell ref="C63:E63"/>
    <mergeCell ref="C7:H7"/>
    <mergeCell ref="C8:E8"/>
    <mergeCell ref="C9:E9"/>
    <mergeCell ref="C19:E19"/>
    <mergeCell ref="C20:E20"/>
    <mergeCell ref="C26:E26"/>
    <mergeCell ref="Y3:AB4"/>
    <mergeCell ref="AC3:AF4"/>
    <mergeCell ref="K422:V423"/>
    <mergeCell ref="H422:H423"/>
    <mergeCell ref="E422:E423"/>
    <mergeCell ref="K429:V429"/>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s>
  <dataValidations count="7">
    <dataValidation type="list" allowBlank="1" showErrorMessage="1" sqref="W307:W315 AS127:AS315 AS71:AS125 U10:BC70 AT71:BC315 X71:AR315 W71:W305 U71:V315">
      <formula1>"ĐTT,TDS,HĐH,HĐG,HĐNT,VS-AN,HĐC,TQDN,LH,x,#,HĐH+HĐG,HĐH+HĐNT,HĐH+HĐC"</formula1>
    </dataValidation>
    <dataValidation type="list" allowBlank="1" showErrorMessage="1" sqref="D10:D18 F10:F18 D21:D25 F21:F25 D27:D30 F27:F30 D32:D37 F32:F37 D39:D46 F39:F46 D48:D50 F48:F50 D52:D61 F52:F61 D104:D105 D72:D80 D82:D91 F82:F91 D93:D96 F93:F96 D100:D101 F100:F101 D64:D70 F104:F105 D107 F107 D109:D111 F109:F111 D114 F114 D116 F116 D118 F118 D120 F120 D122 F122 D126:D133 F126:F133 D135:D136 F135:F136 D138 F138 D140:D142 F140:F142 D144:D145 F144:F145 D147 F147 D150:D153 F150:F153 D155 F155 F254:F291 D157:D163 F72:F80 F166:F180 D182:D203 F182:F203 D205:D211 F205:F211 D215:D216 F215:F216 F313:F316 D166:D180 D228:D232 F228:F232 F218:F226 D244:D247 F244:F247 D250:D252 F250:F252 D218:D226 F293:F311 D313:D316 D235:D242 F64:F70 D254:D311 F235:F242 F157:F163">
      <formula1>"KQMĐ,NDCT,TLHD,BC,ĐP"</formula1>
    </dataValidation>
    <dataValidation type="list" allowBlank="1" showErrorMessage="1" sqref="BD10:CB18 BD21:CB25 BD27:CB30 BD32:CB37 BD39:CB46 BD48:CB50 BD52:CB53 BD55:CB61 BD72:CB80 BD82:CB91 BD93:CB96 BD100:CB101 BD104:CB105 BD107:CB107 BD109:CB111 BD114:CB114 BD116:CB116 BD118:CB118 BD120:CB120 BD122:CB122 BD126:CB133 BD135:CB136 BD138:CB138 BD140:CB142 BD144:CB145 BD147:CB147 BD150:CB153 BD155:CB155 BD157:CB163 BD166:CB180 BD182:CB203 BD205:CB211 BD215:CB216 BD218:CB226 BD228:CB232 BD235:CB242 BD244:CB247 BD250:CB252 BD254:CB311 BD313:CB316 BD64:CB70">
      <formula1>"2.0,1.0,0.0,KĐG,#"</formula1>
    </dataValidation>
    <dataValidation type="list" allowBlank="1" showErrorMessage="1" sqref="Q205:S210 R36 K64:K66 K90 K95 K182 M182 K202 Q211:R211 Q313:S315 Q316:T316 K203:N203 M202:N202 K183:N201 K313:P316 K205:P211 K36:P36 K254:S311 K250:S252 K244:S247 K235:S242 K228:S232 K218:S226 K215:S216 K166:S180 K157:S163 K155:S155 K150:S153 K147:S147 K144:S145 K140:S142 K138:S138 K135:S136 K126:S133 K122:S122 K120:S120 K118:S118 K116:S116 K114:S114 K109:S111 K107:S107 K104:S105 K100:S101 K96:S96 M95:S95 K93:S94 K91:S91 M90:S90 K82:S89 K72:S80 K52:S61 K48:S50 K39:S46 K37:S37 K32:S35 K27:S30 K23:S25 L22:S22 K21:S21 K10:S18 M64:S66 K66:S70 O182:S203">
      <formula1>"x"</formula1>
    </dataValidation>
    <dataValidation type="list" allowBlank="1" showErrorMessage="1" sqref="CJ11 U316:BC316">
      <formula1>"ĐTT,TDS,HĐH,HĐG,HĐNT,VS-AN,HĐC,TQDN,LH,x,#"</formula1>
    </dataValidation>
    <dataValidation type="list" allowBlank="1" showErrorMessage="1" sqref="J10:J18 J21:J25 J27:J30 J32:J37 J39:J46 J48:J50 J52:J61 J313:J316 J82:J91 J93:J96 J100:J101 J104:J105 J107 J109:J111 J114 J116 J118 J120 J122 J126:J133 J135:J136 J138 J140:J142 J144:J145 J147 J150:J153 J155 J254:J311 J166:J180 J182:J203 J205:J211 J215:J216 J72:J80 J228:J232 J218:J226 J244:J247 J250:J252 J235:J242 J64:J70 J157:J163">
      <formula1>"Thể chất,Nhận thức,Ngôn ngữ,TCKNXH,Thẩm mỹ"</formula1>
    </dataValidation>
    <dataValidation type="list" allowBlank="1" showErrorMessage="1" sqref="I10:I18 I21:I25 I27:I30 I32:I37 I39:I46 I48:I50 I52:I61 I313:I316 I82:I91 I93:I96 I100:I101 I104:I105 I107 I109:I111 I114 I116 I118 I120 I122 I126:I133 I135:I136 I138 I140:I142 I144:I145 I147 I150:I153 I155 I157:I163 I166:I180 I182:I203 I205:I211 I215:I216 I72:I80 I228:I232 I235:I242 I244:I247 I250:I252 I218:I226 I64:I70 I254:I311">
      <formula1>"Lớp học,Sân chơi,Phòng chức năng,Ngoài nhà trường"</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TMN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Thuy83</cp:lastModifiedBy>
  <cp:lastPrinted>2024-08-28T07:15:15Z</cp:lastPrinted>
  <dcterms:modified xsi:type="dcterms:W3CDTF">2024-10-29T07:34:38Z</dcterms:modified>
</cp:coreProperties>
</file>