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2024-2025\KẾ HOẠCH NĂM 2024-2025\KH CÁC CĐ\"/>
    </mc:Choice>
  </mc:AlternateContent>
  <bookViews>
    <workbookView xWindow="0" yWindow="0" windowWidth="16605" windowHeight="9435" tabRatio="605"/>
  </bookViews>
  <sheets>
    <sheet name=" Gia đình 23-24" sheetId="21" r:id="rId1"/>
  </sheets>
  <definedNames>
    <definedName name="_xlnm._FilterDatabase" localSheetId="0" hidden="1">' Gia đình 23-24'!$A$7:$DY$459</definedName>
  </definedNames>
  <calcPr calcId="162913"/>
</workbook>
</file>

<file path=xl/calcChain.xml><?xml version="1.0" encoding="utf-8"?>
<calcChain xmlns="http://schemas.openxmlformats.org/spreadsheetml/2006/main">
  <c r="BI506" i="21" l="1"/>
  <c r="CU509" i="21" l="1"/>
  <c r="CT509" i="21"/>
  <c r="CS509" i="21"/>
  <c r="CR509" i="21"/>
  <c r="CQ509" i="21"/>
  <c r="CP509" i="21"/>
  <c r="CO509" i="21"/>
  <c r="CN509" i="21"/>
  <c r="CM509" i="21"/>
  <c r="CL509" i="21"/>
  <c r="CK509" i="21"/>
  <c r="CJ509" i="21"/>
  <c r="CI509" i="21"/>
  <c r="CH509" i="21"/>
  <c r="CG509" i="21"/>
  <c r="CF509" i="21"/>
  <c r="CE509" i="21"/>
  <c r="CD509" i="21"/>
  <c r="CC509" i="21"/>
  <c r="CB509" i="21"/>
  <c r="CA509" i="21"/>
  <c r="BZ509" i="21"/>
  <c r="BY509" i="21"/>
  <c r="BX509" i="21"/>
  <c r="BW509" i="21"/>
  <c r="BV509" i="21"/>
  <c r="BU509" i="21"/>
  <c r="BT509" i="21"/>
  <c r="BS509" i="21"/>
  <c r="BR509" i="21"/>
  <c r="BQ509" i="21"/>
  <c r="BP509" i="21"/>
  <c r="BO509" i="21"/>
  <c r="BN509" i="21"/>
  <c r="BM509" i="21"/>
  <c r="BL509" i="21"/>
  <c r="BK509" i="21"/>
  <c r="BJ509" i="21"/>
  <c r="BI509" i="21"/>
  <c r="CU508" i="21"/>
  <c r="CT508" i="21"/>
  <c r="CS508" i="21"/>
  <c r="CR508" i="21"/>
  <c r="CQ508" i="21"/>
  <c r="CP508" i="21"/>
  <c r="CO508" i="21"/>
  <c r="CN508" i="21"/>
  <c r="CM508" i="21"/>
  <c r="CL508" i="21"/>
  <c r="CK508" i="21"/>
  <c r="CJ508" i="21"/>
  <c r="CI508" i="21"/>
  <c r="CH508" i="21"/>
  <c r="CG508" i="21"/>
  <c r="CF508" i="21"/>
  <c r="CE508" i="21"/>
  <c r="CD508" i="21"/>
  <c r="CC508" i="21"/>
  <c r="CB508" i="21"/>
  <c r="CA508" i="21"/>
  <c r="BZ508" i="21"/>
  <c r="BY508" i="21"/>
  <c r="BX508" i="21"/>
  <c r="BW508" i="21"/>
  <c r="BV508" i="21"/>
  <c r="BU508" i="21"/>
  <c r="BT508" i="21"/>
  <c r="BS508" i="21"/>
  <c r="BR508" i="21"/>
  <c r="BQ508" i="21"/>
  <c r="BP508" i="21"/>
  <c r="BO508" i="21"/>
  <c r="BN508" i="21"/>
  <c r="BM508" i="21"/>
  <c r="BL508" i="21"/>
  <c r="BK508" i="21"/>
  <c r="BJ508" i="21"/>
  <c r="BI508" i="21"/>
  <c r="CU507" i="21"/>
  <c r="CT507" i="21"/>
  <c r="CS507" i="21"/>
  <c r="CR507" i="21"/>
  <c r="CQ507" i="21"/>
  <c r="CP507" i="21"/>
  <c r="CO507" i="21"/>
  <c r="CN507" i="21"/>
  <c r="CM507" i="21"/>
  <c r="CL507" i="21"/>
  <c r="CK507" i="21"/>
  <c r="CJ507" i="21"/>
  <c r="CI507" i="21"/>
  <c r="CH507" i="21"/>
  <c r="CG507" i="21"/>
  <c r="CF507" i="21"/>
  <c r="CE507" i="21"/>
  <c r="CD507" i="21"/>
  <c r="CC507" i="21"/>
  <c r="CB507" i="21"/>
  <c r="CA507" i="21"/>
  <c r="BZ507" i="21"/>
  <c r="BY507" i="21"/>
  <c r="BX507" i="21"/>
  <c r="BW507" i="21"/>
  <c r="BV507" i="21"/>
  <c r="BU507" i="21"/>
  <c r="BT507" i="21"/>
  <c r="BS507" i="21"/>
  <c r="BR507" i="21"/>
  <c r="BQ507" i="21"/>
  <c r="BP507" i="21"/>
  <c r="BO507" i="21"/>
  <c r="BN507" i="21"/>
  <c r="BM507" i="21"/>
  <c r="BL507" i="21"/>
  <c r="BK507" i="21"/>
  <c r="BJ507" i="21"/>
  <c r="BI507" i="21"/>
  <c r="CU506" i="21"/>
  <c r="CT506" i="21"/>
  <c r="CS506" i="21"/>
  <c r="CR506" i="21"/>
  <c r="CQ506" i="21"/>
  <c r="CP506" i="21"/>
  <c r="CO506" i="21"/>
  <c r="CN506" i="21"/>
  <c r="CM506" i="21"/>
  <c r="CL506" i="21"/>
  <c r="CK506" i="21"/>
  <c r="CJ506" i="21"/>
  <c r="CI506" i="21"/>
  <c r="CH506" i="21"/>
  <c r="CG506" i="21"/>
  <c r="CF506" i="21"/>
  <c r="CE506" i="21"/>
  <c r="CD506" i="21"/>
  <c r="CC506" i="21"/>
  <c r="CB506" i="21"/>
  <c r="CA506" i="21"/>
  <c r="BZ506" i="21"/>
  <c r="BY506" i="21"/>
  <c r="BX506" i="21"/>
  <c r="BW506" i="21"/>
  <c r="BV506" i="21"/>
  <c r="BU506" i="21"/>
  <c r="BT506" i="21"/>
  <c r="BS506" i="21"/>
  <c r="BR506" i="21"/>
  <c r="BQ506" i="21"/>
  <c r="BP506" i="21"/>
  <c r="BO506" i="21"/>
  <c r="BN506" i="21"/>
  <c r="BM506" i="21"/>
  <c r="BL506" i="21"/>
  <c r="BK506" i="21"/>
  <c r="BJ506" i="21"/>
  <c r="CU502" i="21"/>
  <c r="CT502" i="21"/>
  <c r="CS502" i="21"/>
  <c r="CR502" i="21"/>
  <c r="CQ502" i="21"/>
  <c r="CP502" i="21"/>
  <c r="CO502" i="21"/>
  <c r="CN502" i="21"/>
  <c r="CM502" i="21"/>
  <c r="CL502" i="21"/>
  <c r="CK502" i="21"/>
  <c r="CJ502" i="21"/>
  <c r="CI502" i="21"/>
  <c r="CH502" i="21"/>
  <c r="CG502" i="21"/>
  <c r="CF502" i="21"/>
  <c r="CE502" i="21"/>
  <c r="CD502" i="21"/>
  <c r="CC502" i="21"/>
  <c r="CB502" i="21"/>
  <c r="CA502" i="21"/>
  <c r="BZ502" i="21"/>
  <c r="BY502" i="21"/>
  <c r="BX502" i="21"/>
  <c r="BW502" i="21"/>
  <c r="BV502" i="21"/>
  <c r="BU502" i="21"/>
  <c r="BT502" i="21"/>
  <c r="BS502" i="21"/>
  <c r="BR502" i="21"/>
  <c r="BQ502" i="21"/>
  <c r="BP502" i="21"/>
  <c r="BO502" i="21"/>
  <c r="BN502" i="21"/>
  <c r="BM502" i="21"/>
  <c r="BL502" i="21"/>
  <c r="BK502" i="21"/>
  <c r="BJ502" i="21"/>
  <c r="BI502" i="21"/>
  <c r="CU501" i="21"/>
  <c r="CT501" i="21"/>
  <c r="CS501" i="21"/>
  <c r="CR501" i="21"/>
  <c r="CQ501" i="21"/>
  <c r="CP501" i="21"/>
  <c r="CO501" i="21"/>
  <c r="CN501" i="21"/>
  <c r="CM501" i="21"/>
  <c r="CL501" i="21"/>
  <c r="CK501" i="21"/>
  <c r="CJ501" i="21"/>
  <c r="CI501" i="21"/>
  <c r="CH501" i="21"/>
  <c r="CG501" i="21"/>
  <c r="CF501" i="21"/>
  <c r="CE501" i="21"/>
  <c r="CD501" i="21"/>
  <c r="CC501" i="21"/>
  <c r="CB501" i="21"/>
  <c r="CA501" i="21"/>
  <c r="BZ501" i="21"/>
  <c r="BY501" i="21"/>
  <c r="BX501" i="21"/>
  <c r="BW501" i="21"/>
  <c r="BV501" i="21"/>
  <c r="BU501" i="21"/>
  <c r="BT501" i="21"/>
  <c r="BS501" i="21"/>
  <c r="BR501" i="21"/>
  <c r="BQ501" i="21"/>
  <c r="BP501" i="21"/>
  <c r="BO501" i="21"/>
  <c r="BN501" i="21"/>
  <c r="BM501" i="21"/>
  <c r="BL501" i="21"/>
  <c r="BK501" i="21"/>
  <c r="BJ501" i="21"/>
  <c r="BI501" i="21"/>
  <c r="CU500" i="21"/>
  <c r="CT500" i="21"/>
  <c r="CS500" i="21"/>
  <c r="CR500" i="21"/>
  <c r="CQ500" i="21"/>
  <c r="CP500" i="21"/>
  <c r="CO500" i="21"/>
  <c r="CN500" i="21"/>
  <c r="CM500" i="21"/>
  <c r="CL500" i="21"/>
  <c r="CK500" i="21"/>
  <c r="CJ500" i="21"/>
  <c r="CI500" i="21"/>
  <c r="CH500" i="21"/>
  <c r="CG500" i="21"/>
  <c r="CF500" i="21"/>
  <c r="CE500" i="21"/>
  <c r="CD500" i="21"/>
  <c r="CC500" i="21"/>
  <c r="CB500" i="21"/>
  <c r="CA500" i="21"/>
  <c r="BZ500" i="21"/>
  <c r="BY500" i="21"/>
  <c r="BX500" i="21"/>
  <c r="BW500" i="21"/>
  <c r="BV500" i="21"/>
  <c r="BU500" i="21"/>
  <c r="BT500" i="21"/>
  <c r="BS500" i="21"/>
  <c r="BR500" i="21"/>
  <c r="BQ500" i="21"/>
  <c r="BP500" i="21"/>
  <c r="BO500" i="21"/>
  <c r="BN500" i="21"/>
  <c r="BM500" i="21"/>
  <c r="BL500" i="21"/>
  <c r="BK500" i="21"/>
  <c r="BJ500" i="21"/>
  <c r="BI500" i="21"/>
  <c r="CU499" i="21"/>
  <c r="CT499" i="21"/>
  <c r="CS499" i="21"/>
  <c r="CR499" i="21"/>
  <c r="CQ499" i="21"/>
  <c r="CP499" i="21"/>
  <c r="CO499" i="21"/>
  <c r="CN499" i="21"/>
  <c r="CM499" i="21"/>
  <c r="CL499" i="21"/>
  <c r="CK499" i="21"/>
  <c r="CJ499" i="21"/>
  <c r="CI499" i="21"/>
  <c r="CH499" i="21"/>
  <c r="CG499" i="21"/>
  <c r="CF499" i="21"/>
  <c r="CE499" i="21"/>
  <c r="CD499" i="21"/>
  <c r="CC499" i="21"/>
  <c r="CB499" i="21"/>
  <c r="CA499" i="21"/>
  <c r="BZ499" i="21"/>
  <c r="BY499" i="21"/>
  <c r="BX499" i="21"/>
  <c r="BW499" i="21"/>
  <c r="BV499" i="21"/>
  <c r="BU499" i="21"/>
  <c r="BT499" i="21"/>
  <c r="BS499" i="21"/>
  <c r="BR499" i="21"/>
  <c r="BQ499" i="21"/>
  <c r="BP499" i="21"/>
  <c r="BO499" i="21"/>
  <c r="BN499" i="21"/>
  <c r="BM499" i="21"/>
  <c r="BL499" i="21"/>
  <c r="BK499" i="21"/>
  <c r="BJ499" i="21"/>
  <c r="BI499" i="21"/>
  <c r="BH498" i="21"/>
  <c r="BG498" i="21"/>
  <c r="BF498" i="21"/>
  <c r="BE498" i="21"/>
  <c r="BD498" i="21"/>
  <c r="BC498" i="21"/>
  <c r="BB498" i="21"/>
  <c r="BA498" i="21"/>
  <c r="AZ498" i="21"/>
  <c r="AX498" i="21"/>
  <c r="AW498" i="21"/>
  <c r="AV498" i="21"/>
  <c r="AU498" i="21"/>
  <c r="AT498" i="21"/>
  <c r="AS498" i="21"/>
  <c r="AR498" i="21"/>
  <c r="AQ498" i="21"/>
  <c r="AP498" i="21"/>
  <c r="AO498" i="21"/>
  <c r="AN498" i="21"/>
  <c r="AL498" i="21"/>
  <c r="AK498" i="21"/>
  <c r="AJ498" i="21"/>
  <c r="AI498" i="21"/>
  <c r="AH498" i="21"/>
  <c r="AG498" i="21"/>
  <c r="AF498" i="21"/>
  <c r="AE498" i="21"/>
  <c r="AD498" i="21"/>
  <c r="AC498" i="21"/>
  <c r="AB498" i="21"/>
  <c r="AA498" i="21"/>
  <c r="Z498" i="21"/>
  <c r="BH497" i="21"/>
  <c r="BG497" i="21"/>
  <c r="BF497" i="21"/>
  <c r="BE497" i="21"/>
  <c r="BD497" i="21"/>
  <c r="BC497" i="21"/>
  <c r="BB497" i="21"/>
  <c r="BA497" i="21"/>
  <c r="AZ497" i="21"/>
  <c r="AX497" i="21"/>
  <c r="AW497" i="21"/>
  <c r="AV497" i="21"/>
  <c r="AU497" i="21"/>
  <c r="AT497" i="21"/>
  <c r="AS497" i="21"/>
  <c r="AR497" i="21"/>
  <c r="AQ497" i="21"/>
  <c r="AP497" i="21"/>
  <c r="AO497" i="21"/>
  <c r="AN497" i="21"/>
  <c r="AL497" i="21"/>
  <c r="AK497" i="21"/>
  <c r="AJ497" i="21"/>
  <c r="AI497" i="21"/>
  <c r="AH497" i="21"/>
  <c r="AG497" i="21"/>
  <c r="AF497" i="21"/>
  <c r="AE497" i="21"/>
  <c r="AD497" i="21"/>
  <c r="AC497" i="21"/>
  <c r="AB497" i="21"/>
  <c r="AA497" i="21"/>
  <c r="Z497" i="21"/>
  <c r="BH496" i="21"/>
  <c r="BG496" i="21"/>
  <c r="BF496" i="21"/>
  <c r="BE496" i="21"/>
  <c r="BD496" i="21"/>
  <c r="BC496" i="21"/>
  <c r="BB496" i="21"/>
  <c r="BA496" i="21"/>
  <c r="AZ496" i="21"/>
  <c r="AX496" i="21"/>
  <c r="AW496" i="21"/>
  <c r="AV496" i="21"/>
  <c r="AU496" i="21"/>
  <c r="AT496" i="21"/>
  <c r="AS496" i="21"/>
  <c r="AR496" i="21"/>
  <c r="AQ496" i="21"/>
  <c r="AP496" i="21"/>
  <c r="AO496" i="21"/>
  <c r="AN496" i="21"/>
  <c r="AL496" i="21"/>
  <c r="AK496" i="21"/>
  <c r="AJ496" i="21"/>
  <c r="AI496" i="21"/>
  <c r="AH496" i="21"/>
  <c r="AG496" i="21"/>
  <c r="AF496" i="21"/>
  <c r="AE496" i="21"/>
  <c r="AD496" i="21"/>
  <c r="AC496" i="21"/>
  <c r="AB496" i="21"/>
  <c r="AA496" i="21"/>
  <c r="Z496" i="21"/>
  <c r="BH495" i="21"/>
  <c r="BG495" i="21"/>
  <c r="BF495" i="21"/>
  <c r="BE495" i="21"/>
  <c r="BD495" i="21"/>
  <c r="BC495" i="21"/>
  <c r="BB495" i="21"/>
  <c r="BA495" i="21"/>
  <c r="AZ495" i="21"/>
  <c r="AX495" i="21"/>
  <c r="AW495" i="21"/>
  <c r="AV495" i="21"/>
  <c r="AU495" i="21"/>
  <c r="AT495" i="21"/>
  <c r="AS495" i="21"/>
  <c r="AR495" i="21"/>
  <c r="AQ495" i="21"/>
  <c r="AP495" i="21"/>
  <c r="AO495" i="21"/>
  <c r="AN495" i="21"/>
  <c r="AL495" i="21"/>
  <c r="AK495" i="21"/>
  <c r="AJ495" i="21"/>
  <c r="AI495" i="21"/>
  <c r="AH495" i="21"/>
  <c r="AG495" i="21"/>
  <c r="AF495" i="21"/>
  <c r="AE495" i="21"/>
  <c r="AD495" i="21"/>
  <c r="AC495" i="21"/>
  <c r="AB495" i="21"/>
  <c r="AA495" i="21"/>
  <c r="Z495" i="21"/>
  <c r="CU494" i="21"/>
  <c r="CT494" i="21"/>
  <c r="CS494" i="21"/>
  <c r="CK494" i="21"/>
  <c r="CJ494" i="21"/>
  <c r="CI494" i="21"/>
  <c r="CH494" i="21"/>
  <c r="CG494" i="21"/>
  <c r="CF494" i="21"/>
  <c r="CE494" i="21"/>
  <c r="CD494" i="21"/>
  <c r="CC494" i="21"/>
  <c r="CB494" i="21"/>
  <c r="CA494" i="21"/>
  <c r="BZ494" i="21"/>
  <c r="BY494" i="21"/>
  <c r="BX494" i="21"/>
  <c r="BV494" i="21"/>
  <c r="BU494" i="21"/>
  <c r="BT494" i="21"/>
  <c r="BS494" i="21"/>
  <c r="BR494" i="21"/>
  <c r="BQ494" i="21"/>
  <c r="BL494" i="21"/>
  <c r="BK494" i="21"/>
  <c r="BJ494" i="21"/>
  <c r="BI494" i="21"/>
  <c r="BH494" i="21"/>
  <c r="BG494" i="21"/>
  <c r="BF494" i="21"/>
  <c r="BE494" i="21"/>
  <c r="BD494" i="21"/>
  <c r="BC494" i="21"/>
  <c r="BB494" i="21"/>
  <c r="BA494" i="21"/>
  <c r="AZ494" i="21"/>
  <c r="AX494" i="21"/>
  <c r="AW494" i="21"/>
  <c r="AV494" i="21"/>
  <c r="AU494" i="21"/>
  <c r="AT494" i="21"/>
  <c r="AS494" i="21"/>
  <c r="AR494" i="21"/>
  <c r="AQ494" i="21"/>
  <c r="AP494" i="21"/>
  <c r="AO494" i="21"/>
  <c r="AN494" i="21"/>
  <c r="AL494" i="21"/>
  <c r="AK494" i="21"/>
  <c r="AJ494" i="21"/>
  <c r="AI494" i="21"/>
  <c r="AH494" i="21"/>
  <c r="AG494" i="21"/>
  <c r="AF494" i="21"/>
  <c r="AE494" i="21"/>
  <c r="AD494" i="21"/>
  <c r="AC494" i="21"/>
  <c r="AB494" i="21"/>
  <c r="AA494" i="21"/>
  <c r="Z494" i="21"/>
  <c r="BH493" i="21"/>
  <c r="BG493" i="21"/>
  <c r="BF493" i="21"/>
  <c r="BE493" i="21"/>
  <c r="BD493" i="21"/>
  <c r="BC493" i="21"/>
  <c r="BB493" i="21"/>
  <c r="BA493" i="21"/>
  <c r="AZ493" i="21"/>
  <c r="AX493" i="21"/>
  <c r="AW493" i="21"/>
  <c r="AV493" i="21"/>
  <c r="AU493" i="21"/>
  <c r="AT493" i="21"/>
  <c r="AS493" i="21"/>
  <c r="AR493" i="21"/>
  <c r="AQ493" i="21"/>
  <c r="AP493" i="21"/>
  <c r="AO493" i="21"/>
  <c r="AN493" i="21"/>
  <c r="AL493" i="21"/>
  <c r="AK493" i="21"/>
  <c r="AJ493" i="21"/>
  <c r="AI493" i="21"/>
  <c r="AH493" i="21"/>
  <c r="AG493" i="21"/>
  <c r="AF493" i="21"/>
  <c r="AE493" i="21"/>
  <c r="AD493" i="21"/>
  <c r="AC493" i="21"/>
  <c r="AB493" i="21"/>
  <c r="AA493" i="21"/>
  <c r="Z493" i="21"/>
  <c r="BH492" i="21"/>
  <c r="BG492" i="21"/>
  <c r="BF492" i="21"/>
  <c r="BE492" i="21"/>
  <c r="BD492" i="21"/>
  <c r="BC492" i="21"/>
  <c r="BB492" i="21"/>
  <c r="BA492" i="21"/>
  <c r="AZ492" i="21"/>
  <c r="AX492" i="21"/>
  <c r="AW492" i="21"/>
  <c r="AV492" i="21"/>
  <c r="AU492" i="21"/>
  <c r="AT492" i="21"/>
  <c r="AS492" i="21"/>
  <c r="AR492" i="21"/>
  <c r="AQ492" i="21"/>
  <c r="AP492" i="21"/>
  <c r="AO492" i="21"/>
  <c r="AN492" i="21"/>
  <c r="AL492" i="21"/>
  <c r="AK492" i="21"/>
  <c r="AJ492" i="21"/>
  <c r="AI492" i="21"/>
  <c r="AH492" i="21"/>
  <c r="AG492" i="21"/>
  <c r="AF492" i="21"/>
  <c r="AE492" i="21"/>
  <c r="AD492" i="21"/>
  <c r="AC492" i="21"/>
  <c r="AB492" i="21"/>
  <c r="AA492" i="21"/>
  <c r="Z492" i="21"/>
  <c r="BH491" i="21"/>
  <c r="BG491" i="21"/>
  <c r="BF491" i="21"/>
  <c r="BE491" i="21"/>
  <c r="BD491" i="21"/>
  <c r="BC491" i="21"/>
  <c r="BB491" i="21"/>
  <c r="BA491" i="21"/>
  <c r="AZ491" i="21"/>
  <c r="AX491" i="21"/>
  <c r="AW491" i="21"/>
  <c r="AV491" i="21"/>
  <c r="AU491" i="21"/>
  <c r="AT491" i="21"/>
  <c r="AS491" i="21"/>
  <c r="AR491" i="21"/>
  <c r="AQ491" i="21"/>
  <c r="AP491" i="21"/>
  <c r="AO491" i="21"/>
  <c r="AN491" i="21"/>
  <c r="AL491" i="21"/>
  <c r="AK491" i="21"/>
  <c r="AJ491" i="21"/>
  <c r="AI491" i="21"/>
  <c r="AH491" i="21"/>
  <c r="AG491" i="21"/>
  <c r="AF491" i="21"/>
  <c r="AE491" i="21"/>
  <c r="AD491" i="21"/>
  <c r="AC491" i="21"/>
  <c r="AB491" i="21"/>
  <c r="AA491" i="21"/>
  <c r="Z491" i="21"/>
  <c r="BH490" i="21"/>
  <c r="BG490" i="21"/>
  <c r="BF490" i="21"/>
  <c r="BE490" i="21"/>
  <c r="BD490" i="21"/>
  <c r="BC490" i="21"/>
  <c r="BB490" i="21"/>
  <c r="BA490" i="21"/>
  <c r="AZ490" i="21"/>
  <c r="AX490" i="21"/>
  <c r="AW490" i="21"/>
  <c r="AV490" i="21"/>
  <c r="AU490" i="21"/>
  <c r="AT490" i="21"/>
  <c r="AS490" i="21"/>
  <c r="AR490" i="21"/>
  <c r="AQ490" i="21"/>
  <c r="AP490" i="21"/>
  <c r="AO490" i="21"/>
  <c r="AN490" i="21"/>
  <c r="AL490" i="21"/>
  <c r="AK490" i="21"/>
  <c r="AJ490" i="21"/>
  <c r="AI490" i="21"/>
  <c r="AH490" i="21"/>
  <c r="AG490" i="21"/>
  <c r="AF490" i="21"/>
  <c r="AE490" i="21"/>
  <c r="AD490" i="21"/>
  <c r="AC490" i="21"/>
  <c r="AB490" i="21"/>
  <c r="AA490" i="21"/>
  <c r="Z490" i="21"/>
  <c r="BH489" i="21"/>
  <c r="BG489" i="21"/>
  <c r="BF489" i="21"/>
  <c r="BE489" i="21"/>
  <c r="BD489" i="21"/>
  <c r="BC489" i="21"/>
  <c r="BB489" i="21"/>
  <c r="BA489" i="21"/>
  <c r="AZ489" i="21"/>
  <c r="AX489" i="21"/>
  <c r="AW489" i="21"/>
  <c r="AV489" i="21"/>
  <c r="AU489" i="21"/>
  <c r="AT489" i="21"/>
  <c r="AS489" i="21"/>
  <c r="AR489" i="21"/>
  <c r="AQ489" i="21"/>
  <c r="AP489" i="21"/>
  <c r="AO489" i="21"/>
  <c r="AN489" i="21"/>
  <c r="AL489" i="21"/>
  <c r="AK489" i="21"/>
  <c r="AJ489" i="21"/>
  <c r="AI489" i="21"/>
  <c r="AH489" i="21"/>
  <c r="AG489" i="21"/>
  <c r="AF489" i="21"/>
  <c r="AE489" i="21"/>
  <c r="AD489" i="21"/>
  <c r="AC489" i="21"/>
  <c r="AB489" i="21"/>
  <c r="AA489" i="21"/>
  <c r="Z489" i="21"/>
  <c r="BH488" i="21"/>
  <c r="BG488" i="21"/>
  <c r="BF488" i="21"/>
  <c r="BE488" i="21"/>
  <c r="BD488" i="21"/>
  <c r="BC488" i="21"/>
  <c r="BB488" i="21"/>
  <c r="BA488" i="21"/>
  <c r="AZ488" i="21"/>
  <c r="AX488" i="21"/>
  <c r="AW488" i="21"/>
  <c r="AV488" i="21"/>
  <c r="AU488" i="21"/>
  <c r="AT488" i="21"/>
  <c r="AS488" i="21"/>
  <c r="AR488" i="21"/>
  <c r="AQ488" i="21"/>
  <c r="AP488" i="21"/>
  <c r="AO488" i="21"/>
  <c r="AN488" i="21"/>
  <c r="AL488" i="21"/>
  <c r="AK488" i="21"/>
  <c r="AJ488" i="21"/>
  <c r="AI488" i="21"/>
  <c r="AH488" i="21"/>
  <c r="AG488" i="21"/>
  <c r="AF488" i="21"/>
  <c r="AE488" i="21"/>
  <c r="AD488" i="21"/>
  <c r="AC488" i="21"/>
  <c r="AB488" i="21"/>
  <c r="AA488" i="21"/>
  <c r="Z488" i="21"/>
  <c r="BH487" i="21"/>
  <c r="BG487" i="21"/>
  <c r="BF487" i="21"/>
  <c r="BE487" i="21"/>
  <c r="BD487" i="21"/>
  <c r="BC487" i="21"/>
  <c r="BB487" i="21"/>
  <c r="BA487" i="21"/>
  <c r="AZ487" i="21"/>
  <c r="AX487" i="21"/>
  <c r="AW487" i="21"/>
  <c r="AV487" i="21"/>
  <c r="AU487" i="21"/>
  <c r="AT487" i="21"/>
  <c r="AS487" i="21"/>
  <c r="AR487" i="21"/>
  <c r="AQ487" i="21"/>
  <c r="AP487" i="21"/>
  <c r="AO487" i="21"/>
  <c r="AN487" i="21"/>
  <c r="AL487" i="21"/>
  <c r="AK487" i="21"/>
  <c r="AJ487" i="21"/>
  <c r="AI487" i="21"/>
  <c r="AH487" i="21"/>
  <c r="AG487" i="21"/>
  <c r="AF487" i="21"/>
  <c r="AE487" i="21"/>
  <c r="AD487" i="21"/>
  <c r="AC487" i="21"/>
  <c r="AB487" i="21"/>
  <c r="AA487" i="21"/>
  <c r="Z487" i="21"/>
  <c r="BH486" i="21"/>
  <c r="BG486" i="21"/>
  <c r="BF486" i="21"/>
  <c r="BE486" i="21"/>
  <c r="BD486" i="21"/>
  <c r="BC486" i="21"/>
  <c r="BB486" i="21"/>
  <c r="BA486" i="21"/>
  <c r="AZ486" i="21"/>
  <c r="AX486" i="21"/>
  <c r="AW486" i="21"/>
  <c r="AV486" i="21"/>
  <c r="AU486" i="21"/>
  <c r="AT486" i="21"/>
  <c r="AS486" i="21"/>
  <c r="AR486" i="21"/>
  <c r="AQ486" i="21"/>
  <c r="AP486" i="21"/>
  <c r="AO486" i="21"/>
  <c r="AN486" i="21"/>
  <c r="AL486" i="21"/>
  <c r="AK486" i="21"/>
  <c r="AJ486" i="21"/>
  <c r="AI486" i="21"/>
  <c r="AH486" i="21"/>
  <c r="AG486" i="21"/>
  <c r="AF486" i="21"/>
  <c r="AE486" i="21"/>
  <c r="AD486" i="21"/>
  <c r="AC486" i="21"/>
  <c r="AB486" i="21"/>
  <c r="AA486" i="21"/>
  <c r="Z486" i="21"/>
  <c r="CU485" i="21"/>
  <c r="CT485" i="21"/>
  <c r="CS485" i="21"/>
  <c r="CK485" i="21"/>
  <c r="CJ485" i="21"/>
  <c r="CI485" i="21"/>
  <c r="CH485" i="21"/>
  <c r="CG485" i="21"/>
  <c r="CF485" i="21"/>
  <c r="CE485" i="21"/>
  <c r="CD485" i="21"/>
  <c r="CC485" i="21"/>
  <c r="CB485" i="21"/>
  <c r="CA485" i="21"/>
  <c r="BZ485" i="21"/>
  <c r="BY485" i="21"/>
  <c r="BX485" i="21"/>
  <c r="BV485" i="21"/>
  <c r="BU485" i="21"/>
  <c r="BT485" i="21"/>
  <c r="BS485" i="21"/>
  <c r="BR485" i="21"/>
  <c r="BQ485" i="21"/>
  <c r="BL485" i="21"/>
  <c r="BK485" i="21"/>
  <c r="BJ485" i="21"/>
  <c r="BI485" i="21"/>
  <c r="BH485" i="21"/>
  <c r="BG485" i="21"/>
  <c r="BF485" i="21"/>
  <c r="BE485" i="21"/>
  <c r="BD485" i="21"/>
  <c r="BC485" i="21"/>
  <c r="BB485" i="21"/>
  <c r="BA485" i="21"/>
  <c r="AZ485" i="21"/>
  <c r="AX485" i="21"/>
  <c r="AW485" i="21"/>
  <c r="AV485" i="21"/>
  <c r="AU485" i="21"/>
  <c r="AT485" i="21"/>
  <c r="AS485" i="21"/>
  <c r="AR485" i="21"/>
  <c r="AQ485" i="21"/>
  <c r="AP485" i="21"/>
  <c r="AO485" i="21"/>
  <c r="AN485" i="21"/>
  <c r="AL485" i="21"/>
  <c r="AK485" i="21"/>
  <c r="AJ485" i="21"/>
  <c r="AI485" i="21"/>
  <c r="AH485" i="21"/>
  <c r="AG485" i="21"/>
  <c r="AF485" i="21"/>
  <c r="AE485" i="21"/>
  <c r="AD485" i="21"/>
  <c r="AC485" i="21"/>
  <c r="AB485" i="21"/>
  <c r="AA485" i="21"/>
  <c r="Z485" i="21"/>
  <c r="BG483" i="21"/>
  <c r="BF483" i="21"/>
  <c r="BE483" i="21"/>
  <c r="BD483" i="21"/>
  <c r="BC483" i="21"/>
  <c r="BB483" i="21"/>
  <c r="BA483" i="21"/>
  <c r="AZ483" i="21"/>
  <c r="AX483" i="21"/>
  <c r="AW483" i="21"/>
  <c r="AV483" i="21"/>
  <c r="AU483" i="21"/>
  <c r="AT483" i="21"/>
  <c r="AS483" i="21"/>
  <c r="AR483" i="21"/>
  <c r="AQ483" i="21"/>
  <c r="AP483" i="21"/>
  <c r="AO483" i="21"/>
  <c r="AN483" i="21"/>
  <c r="AL483" i="21"/>
  <c r="AK483" i="21"/>
  <c r="AJ483" i="21"/>
  <c r="AI483" i="21"/>
  <c r="AH483" i="21"/>
  <c r="AG483" i="21"/>
  <c r="AF483" i="21"/>
  <c r="AE483" i="21"/>
  <c r="AD483" i="21"/>
  <c r="AC483" i="21"/>
  <c r="AB483" i="21"/>
  <c r="AA483" i="21"/>
  <c r="Z483" i="21"/>
  <c r="V483" i="21"/>
  <c r="BG482" i="21"/>
  <c r="BF482" i="21"/>
  <c r="BE482" i="21"/>
  <c r="BD482" i="21"/>
  <c r="BC482" i="21"/>
  <c r="BB482" i="21"/>
  <c r="BA482" i="21"/>
  <c r="AZ482" i="21"/>
  <c r="AX482" i="21"/>
  <c r="AW482" i="21"/>
  <c r="AV482" i="21"/>
  <c r="AU482" i="21"/>
  <c r="AT482" i="21"/>
  <c r="AS482" i="21"/>
  <c r="AR482" i="21"/>
  <c r="AQ482" i="21"/>
  <c r="AP482" i="21"/>
  <c r="AO482" i="21"/>
  <c r="AN482" i="21"/>
  <c r="AL482" i="21"/>
  <c r="AK482" i="21"/>
  <c r="AJ482" i="21"/>
  <c r="AI482" i="21"/>
  <c r="AH482" i="21"/>
  <c r="AG482" i="21"/>
  <c r="AF482" i="21"/>
  <c r="AE482" i="21"/>
  <c r="AD482" i="21"/>
  <c r="AC482" i="21"/>
  <c r="AB482" i="21"/>
  <c r="AA482" i="21"/>
  <c r="Z482" i="21"/>
  <c r="V482" i="21"/>
  <c r="BG481" i="21"/>
  <c r="BF481" i="21"/>
  <c r="BE481" i="21"/>
  <c r="BD481" i="21"/>
  <c r="BC481" i="21"/>
  <c r="BB481" i="21"/>
  <c r="BA481" i="21"/>
  <c r="AZ481" i="21"/>
  <c r="AX481" i="21"/>
  <c r="AW481" i="21"/>
  <c r="AV481" i="21"/>
  <c r="AU481" i="21"/>
  <c r="AT481" i="21"/>
  <c r="AS481" i="21"/>
  <c r="AR481" i="21"/>
  <c r="AQ481" i="21"/>
  <c r="AP481" i="21"/>
  <c r="AO481" i="21"/>
  <c r="AN481" i="21"/>
  <c r="AL481" i="21"/>
  <c r="AK481" i="21"/>
  <c r="AJ481" i="21"/>
  <c r="AI481" i="21"/>
  <c r="AH481" i="21"/>
  <c r="AG481" i="21"/>
  <c r="AF481" i="21"/>
  <c r="AE481" i="21"/>
  <c r="AD481" i="21"/>
  <c r="AC481" i="21"/>
  <c r="AB481" i="21"/>
  <c r="AA481" i="21"/>
  <c r="Z481" i="21"/>
  <c r="V481" i="21"/>
  <c r="BG480" i="21"/>
  <c r="BF480" i="21"/>
  <c r="BE480" i="21"/>
  <c r="BD480" i="21"/>
  <c r="BC480" i="21"/>
  <c r="BB480" i="21"/>
  <c r="BA480" i="21"/>
  <c r="AZ480" i="21"/>
  <c r="AX480" i="21"/>
  <c r="AW480" i="21"/>
  <c r="AV480" i="21"/>
  <c r="AU480" i="21"/>
  <c r="AT480" i="21"/>
  <c r="AS480" i="21"/>
  <c r="AR480" i="21"/>
  <c r="AQ480" i="21"/>
  <c r="AP480" i="21"/>
  <c r="AO480" i="21"/>
  <c r="AN480" i="21"/>
  <c r="AL480" i="21"/>
  <c r="AK480" i="21"/>
  <c r="AJ480" i="21"/>
  <c r="AI480" i="21"/>
  <c r="AH480" i="21"/>
  <c r="AG480" i="21"/>
  <c r="AF480" i="21"/>
  <c r="AE480" i="21"/>
  <c r="AD480" i="21"/>
  <c r="AC480" i="21"/>
  <c r="AB480" i="21"/>
  <c r="AA480" i="21"/>
  <c r="Z480" i="21"/>
  <c r="V480" i="21"/>
  <c r="BG479" i="21"/>
  <c r="BF479" i="21"/>
  <c r="BE479" i="21"/>
  <c r="BD479" i="21"/>
  <c r="BC479" i="21"/>
  <c r="BB479" i="21"/>
  <c r="BA479" i="21"/>
  <c r="AZ479" i="21"/>
  <c r="AX479" i="21"/>
  <c r="AW479" i="21"/>
  <c r="AV479" i="21"/>
  <c r="AU479" i="21"/>
  <c r="AT479" i="21"/>
  <c r="AS479" i="21"/>
  <c r="AR479" i="21"/>
  <c r="AQ479" i="21"/>
  <c r="AP479" i="21"/>
  <c r="AO479" i="21"/>
  <c r="AN479" i="21"/>
  <c r="AL479" i="21"/>
  <c r="AK479" i="21"/>
  <c r="AJ479" i="21"/>
  <c r="AI479" i="21"/>
  <c r="AH479" i="21"/>
  <c r="AG479" i="21"/>
  <c r="AF479" i="21"/>
  <c r="AE479" i="21"/>
  <c r="AD479" i="21"/>
  <c r="AC479" i="21"/>
  <c r="AB479" i="21"/>
  <c r="AA479" i="21"/>
  <c r="Z479" i="21"/>
  <c r="V479" i="21"/>
  <c r="BG478" i="21"/>
  <c r="BF478" i="21"/>
  <c r="BE478" i="21"/>
  <c r="BD478" i="21"/>
  <c r="BC478" i="21"/>
  <c r="BB478" i="21"/>
  <c r="BA478" i="21"/>
  <c r="AZ478" i="21"/>
  <c r="AX478" i="21"/>
  <c r="AW478" i="21"/>
  <c r="AV478" i="21"/>
  <c r="AU478" i="21"/>
  <c r="AT478" i="21"/>
  <c r="AS478" i="21"/>
  <c r="AR478" i="21"/>
  <c r="AQ478" i="21"/>
  <c r="AP478" i="21"/>
  <c r="AO478" i="21"/>
  <c r="AN478" i="21"/>
  <c r="AL478" i="21"/>
  <c r="AK478" i="21"/>
  <c r="AJ478" i="21"/>
  <c r="AI478" i="21"/>
  <c r="AH478" i="21"/>
  <c r="AG478" i="21"/>
  <c r="AF478" i="21"/>
  <c r="AE478" i="21"/>
  <c r="AD478" i="21"/>
  <c r="AC478" i="21"/>
  <c r="AB478" i="21"/>
  <c r="AA478" i="21"/>
  <c r="Z478" i="21"/>
  <c r="V478" i="21"/>
  <c r="BG477" i="21"/>
  <c r="BF477" i="21"/>
  <c r="BE477" i="21"/>
  <c r="BD477" i="21"/>
  <c r="BC477" i="21"/>
  <c r="BB477" i="21"/>
  <c r="BA477" i="21"/>
  <c r="AZ477" i="21"/>
  <c r="AX477" i="21"/>
  <c r="AW477" i="21"/>
  <c r="AV477" i="21"/>
  <c r="AU477" i="21"/>
  <c r="AT477" i="21"/>
  <c r="AS477" i="21"/>
  <c r="AR477" i="21"/>
  <c r="AQ477" i="21"/>
  <c r="AP477" i="21"/>
  <c r="AO477" i="21"/>
  <c r="AN477" i="21"/>
  <c r="AL477" i="21"/>
  <c r="AK477" i="21"/>
  <c r="AJ477" i="21"/>
  <c r="AI477" i="21"/>
  <c r="AH477" i="21"/>
  <c r="AG477" i="21"/>
  <c r="AF477" i="21"/>
  <c r="AE477" i="21"/>
  <c r="AD477" i="21"/>
  <c r="AC477" i="21"/>
  <c r="AB477" i="21"/>
  <c r="AA477" i="21"/>
  <c r="Z477" i="21"/>
  <c r="V477" i="21"/>
  <c r="BG476" i="21"/>
  <c r="BF476" i="21"/>
  <c r="BE476" i="21"/>
  <c r="BD476" i="21"/>
  <c r="BC476" i="21"/>
  <c r="BB476" i="21"/>
  <c r="BA476" i="21"/>
  <c r="AZ476" i="21"/>
  <c r="AX476" i="21"/>
  <c r="AW476" i="21"/>
  <c r="AV476" i="21"/>
  <c r="AU476" i="21"/>
  <c r="AT476" i="21"/>
  <c r="AS476" i="21"/>
  <c r="AR476" i="21"/>
  <c r="AQ476" i="21"/>
  <c r="AP476" i="21"/>
  <c r="AO476" i="21"/>
  <c r="AN476" i="21"/>
  <c r="AL476" i="21"/>
  <c r="AK476" i="21"/>
  <c r="AJ476" i="21"/>
  <c r="AI476" i="21"/>
  <c r="AH476" i="21"/>
  <c r="AG476" i="21"/>
  <c r="AF476" i="21"/>
  <c r="AE476" i="21"/>
  <c r="AD476" i="21"/>
  <c r="AC476" i="21"/>
  <c r="AB476" i="21"/>
  <c r="AA476" i="21"/>
  <c r="Z476" i="21"/>
  <c r="V476" i="21"/>
  <c r="BG475" i="21"/>
  <c r="BF475" i="21"/>
  <c r="BE475" i="21"/>
  <c r="BD475" i="21"/>
  <c r="BC475" i="21"/>
  <c r="BB475" i="21"/>
  <c r="BA475" i="21"/>
  <c r="AZ475" i="21"/>
  <c r="AX475" i="21"/>
  <c r="AW475" i="21"/>
  <c r="AV475" i="21"/>
  <c r="AU475" i="21"/>
  <c r="AT475" i="21"/>
  <c r="AS475" i="21"/>
  <c r="AR475" i="21"/>
  <c r="AQ475" i="21"/>
  <c r="AP475" i="21"/>
  <c r="AO475" i="21"/>
  <c r="AN475" i="21"/>
  <c r="AL475" i="21"/>
  <c r="AK475" i="21"/>
  <c r="AJ475" i="21"/>
  <c r="AI475" i="21"/>
  <c r="AH475" i="21"/>
  <c r="AG475" i="21"/>
  <c r="AF475" i="21"/>
  <c r="AE475" i="21"/>
  <c r="AD475" i="21"/>
  <c r="AC475" i="21"/>
  <c r="AB475" i="21"/>
  <c r="AA475" i="21"/>
  <c r="Z475" i="21"/>
  <c r="V475" i="21"/>
  <c r="BG474" i="21"/>
  <c r="BF474" i="21"/>
  <c r="BE474" i="21"/>
  <c r="BD474" i="21"/>
  <c r="BC474" i="21"/>
  <c r="BB474" i="21"/>
  <c r="BA474" i="21"/>
  <c r="AZ474" i="21"/>
  <c r="AX474" i="21"/>
  <c r="AW474" i="21"/>
  <c r="AV474" i="21"/>
  <c r="AU474" i="21"/>
  <c r="AT474" i="21"/>
  <c r="AS474" i="21"/>
  <c r="AR474" i="21"/>
  <c r="AQ474" i="21"/>
  <c r="AP474" i="21"/>
  <c r="AO474" i="21"/>
  <c r="AN474" i="21"/>
  <c r="AL474" i="21"/>
  <c r="AK474" i="21"/>
  <c r="AJ474" i="21"/>
  <c r="AI474" i="21"/>
  <c r="AH474" i="21"/>
  <c r="AG474" i="21"/>
  <c r="AF474" i="21"/>
  <c r="AE474" i="21"/>
  <c r="AD474" i="21"/>
  <c r="AC474" i="21"/>
  <c r="AB474" i="21"/>
  <c r="AA474" i="21"/>
  <c r="Z474" i="21"/>
  <c r="V474" i="21"/>
  <c r="BG473" i="21"/>
  <c r="BF473" i="21"/>
  <c r="BE473" i="21"/>
  <c r="BD473" i="21"/>
  <c r="BC473" i="21"/>
  <c r="BB473" i="21"/>
  <c r="BA473" i="21"/>
  <c r="AZ473" i="21"/>
  <c r="AX473" i="21"/>
  <c r="AW473" i="21"/>
  <c r="AV473" i="21"/>
  <c r="AU473" i="21"/>
  <c r="AT473" i="21"/>
  <c r="AS473" i="21"/>
  <c r="AR473" i="21"/>
  <c r="AQ473" i="21"/>
  <c r="AP473" i="21"/>
  <c r="AO473" i="21"/>
  <c r="AN473" i="21"/>
  <c r="AL473" i="21"/>
  <c r="AK473" i="21"/>
  <c r="AJ473" i="21"/>
  <c r="AI473" i="21"/>
  <c r="AH473" i="21"/>
  <c r="AG473" i="21"/>
  <c r="AF473" i="21"/>
  <c r="AE473" i="21"/>
  <c r="AD473" i="21"/>
  <c r="AC473" i="21"/>
  <c r="AB473" i="21"/>
  <c r="AA473" i="21"/>
  <c r="Z473" i="21"/>
  <c r="V473" i="21"/>
  <c r="BG472" i="21"/>
  <c r="BF472" i="21"/>
  <c r="BE472" i="21"/>
  <c r="BD472" i="21"/>
  <c r="BC472" i="21"/>
  <c r="BB472" i="21"/>
  <c r="BA472" i="21"/>
  <c r="AZ472" i="21"/>
  <c r="AX472" i="21"/>
  <c r="AW472" i="21"/>
  <c r="AV472" i="21"/>
  <c r="AU472" i="21"/>
  <c r="AT472" i="21"/>
  <c r="AS472" i="21"/>
  <c r="AR472" i="21"/>
  <c r="AQ472" i="21"/>
  <c r="AP472" i="21"/>
  <c r="AO472" i="21"/>
  <c r="AN472" i="21"/>
  <c r="AL472" i="21"/>
  <c r="AK472" i="21"/>
  <c r="AJ472" i="21"/>
  <c r="AI472" i="21"/>
  <c r="AH472" i="21"/>
  <c r="AG472" i="21"/>
  <c r="AF472" i="21"/>
  <c r="AE472" i="21"/>
  <c r="AD472" i="21"/>
  <c r="AC472" i="21"/>
  <c r="AB472" i="21"/>
  <c r="AA472" i="21"/>
  <c r="Z472" i="21"/>
  <c r="V472" i="21"/>
  <c r="BG471" i="21"/>
  <c r="BF471" i="21"/>
  <c r="BE471" i="21"/>
  <c r="BD471" i="21"/>
  <c r="BC471" i="21"/>
  <c r="BB471" i="21"/>
  <c r="BA471" i="21"/>
  <c r="AZ471" i="21"/>
  <c r="AX471" i="21"/>
  <c r="AW471" i="21"/>
  <c r="AV471" i="21"/>
  <c r="AU471" i="21"/>
  <c r="AT471" i="21"/>
  <c r="AS471" i="21"/>
  <c r="AR471" i="21"/>
  <c r="AQ471" i="21"/>
  <c r="AP471" i="21"/>
  <c r="AO471" i="21"/>
  <c r="AN471" i="21"/>
  <c r="AL471" i="21"/>
  <c r="AK471" i="21"/>
  <c r="AJ471" i="21"/>
  <c r="AI471" i="21"/>
  <c r="AH471" i="21"/>
  <c r="AG471" i="21"/>
  <c r="AF471" i="21"/>
  <c r="AE471" i="21"/>
  <c r="AD471" i="21"/>
  <c r="AC471" i="21"/>
  <c r="AB471" i="21"/>
  <c r="AA471" i="21"/>
  <c r="Z471" i="21"/>
  <c r="V471" i="21"/>
  <c r="BG470" i="21"/>
  <c r="BF470" i="21"/>
  <c r="BE470" i="21"/>
  <c r="BD470" i="21"/>
  <c r="BC470" i="21"/>
  <c r="BB470" i="21"/>
  <c r="BA470" i="21"/>
  <c r="AZ470" i="21"/>
  <c r="AX470" i="21"/>
  <c r="AW470" i="21"/>
  <c r="AV470" i="21"/>
  <c r="AU470" i="21"/>
  <c r="AT470" i="21"/>
  <c r="AS470" i="21"/>
  <c r="AR470" i="21"/>
  <c r="AQ470" i="21"/>
  <c r="AP470" i="21"/>
  <c r="AO470" i="21"/>
  <c r="AN470" i="21"/>
  <c r="AL470" i="21"/>
  <c r="AK470" i="21"/>
  <c r="AJ470" i="21"/>
  <c r="AI470" i="21"/>
  <c r="AH470" i="21"/>
  <c r="AG470" i="21"/>
  <c r="AF470" i="21"/>
  <c r="AE470" i="21"/>
  <c r="AD470" i="21"/>
  <c r="AC470" i="21"/>
  <c r="AB470" i="21"/>
  <c r="AA470" i="21"/>
  <c r="Z470" i="21"/>
  <c r="V470" i="21"/>
  <c r="V469" i="21"/>
  <c r="W467" i="21"/>
  <c r="V467" i="21"/>
  <c r="U467" i="21"/>
  <c r="T467" i="21"/>
  <c r="S467" i="21"/>
  <c r="R467" i="21"/>
  <c r="Q467" i="21"/>
  <c r="P467" i="21"/>
  <c r="O467" i="21"/>
  <c r="N467" i="21"/>
  <c r="M467" i="21"/>
  <c r="L467" i="21"/>
  <c r="J467" i="21"/>
  <c r="W466" i="21"/>
  <c r="V466" i="21"/>
  <c r="U466" i="21"/>
  <c r="T466" i="21"/>
  <c r="S466" i="21"/>
  <c r="R466" i="21"/>
  <c r="Q466" i="21"/>
  <c r="P466" i="21"/>
  <c r="O466" i="21"/>
  <c r="N466" i="21"/>
  <c r="L466" i="21"/>
  <c r="J466" i="21"/>
  <c r="W465" i="21"/>
  <c r="V465" i="21"/>
  <c r="U465" i="21"/>
  <c r="T465" i="21"/>
  <c r="S465" i="21"/>
  <c r="R465" i="21"/>
  <c r="Q465" i="21"/>
  <c r="P465" i="21"/>
  <c r="O465" i="21"/>
  <c r="N465" i="21"/>
  <c r="M465" i="21"/>
  <c r="L465" i="21"/>
  <c r="J465" i="21"/>
  <c r="W464" i="21"/>
  <c r="V464" i="21"/>
  <c r="U464" i="21"/>
  <c r="T464" i="21"/>
  <c r="S464" i="21"/>
  <c r="R464" i="21"/>
  <c r="Q464" i="21"/>
  <c r="P464" i="21"/>
  <c r="O464" i="21"/>
  <c r="N464" i="21"/>
  <c r="M464" i="21"/>
  <c r="L464" i="21"/>
  <c r="J464" i="21"/>
  <c r="W463" i="21"/>
  <c r="V463" i="21"/>
  <c r="U463" i="21"/>
  <c r="T463" i="21"/>
  <c r="S463" i="21"/>
  <c r="R463" i="21"/>
  <c r="Q463" i="21"/>
  <c r="P463" i="21"/>
  <c r="O463" i="21"/>
  <c r="N463" i="21"/>
  <c r="M463" i="21"/>
  <c r="L463" i="21"/>
  <c r="J463" i="21"/>
  <c r="W462" i="21"/>
  <c r="V462" i="21"/>
  <c r="U462" i="21"/>
  <c r="T462" i="21"/>
  <c r="S462" i="21"/>
  <c r="R462" i="21"/>
  <c r="Q462" i="21"/>
  <c r="P462" i="21"/>
  <c r="O462" i="21"/>
  <c r="N462" i="21"/>
  <c r="M462" i="21"/>
  <c r="L462" i="21"/>
  <c r="J462" i="21"/>
  <c r="X459" i="21"/>
  <c r="A459" i="21"/>
  <c r="BR513" i="21" s="1"/>
  <c r="DB458" i="21"/>
  <c r="CZ458" i="21"/>
  <c r="CX458" i="21"/>
  <c r="CV458" i="21"/>
  <c r="X458" i="21"/>
  <c r="DB457" i="21"/>
  <c r="CZ457" i="21"/>
  <c r="CX457" i="21"/>
  <c r="CV457" i="21"/>
  <c r="X457" i="21"/>
  <c r="DB456" i="21"/>
  <c r="CZ456" i="21"/>
  <c r="CX456" i="21"/>
  <c r="CV456" i="21"/>
  <c r="X456" i="21"/>
  <c r="DB455" i="21"/>
  <c r="CZ455" i="21"/>
  <c r="CX455" i="21"/>
  <c r="CV455" i="21"/>
  <c r="X455" i="21"/>
  <c r="DB454" i="21"/>
  <c r="CZ454" i="21"/>
  <c r="CX454" i="21"/>
  <c r="CV454" i="21"/>
  <c r="X454" i="21"/>
  <c r="DB453" i="21"/>
  <c r="CZ453" i="21"/>
  <c r="CX453" i="21"/>
  <c r="CV453" i="21"/>
  <c r="X453" i="21"/>
  <c r="DB452" i="21"/>
  <c r="CZ452" i="21"/>
  <c r="CX452" i="21"/>
  <c r="CV452" i="21"/>
  <c r="X452" i="21"/>
  <c r="DB451" i="21"/>
  <c r="CZ451" i="21"/>
  <c r="CX451" i="21"/>
  <c r="CV451" i="21"/>
  <c r="X451" i="21"/>
  <c r="DB448" i="21"/>
  <c r="CZ448" i="21"/>
  <c r="CX448" i="21"/>
  <c r="CV448" i="21"/>
  <c r="X448" i="21"/>
  <c r="DB447" i="21"/>
  <c r="CZ447" i="21"/>
  <c r="CX447" i="21"/>
  <c r="CV447" i="21"/>
  <c r="X447" i="21"/>
  <c r="DB446" i="21"/>
  <c r="CZ446" i="21"/>
  <c r="CX446" i="21"/>
  <c r="CV446" i="21"/>
  <c r="X446" i="21"/>
  <c r="DB445" i="21"/>
  <c r="CZ445" i="21"/>
  <c r="CX445" i="21"/>
  <c r="CV445" i="21"/>
  <c r="X445" i="21"/>
  <c r="DB444" i="21"/>
  <c r="CZ444" i="21"/>
  <c r="CX444" i="21"/>
  <c r="CV444" i="21"/>
  <c r="X444" i="21"/>
  <c r="DB443" i="21"/>
  <c r="CZ443" i="21"/>
  <c r="CX443" i="21"/>
  <c r="CV443" i="21"/>
  <c r="X443" i="21"/>
  <c r="X442" i="21"/>
  <c r="DB441" i="21"/>
  <c r="CZ441" i="21"/>
  <c r="CX441" i="21"/>
  <c r="CV441" i="21"/>
  <c r="X441" i="21"/>
  <c r="DB440" i="21"/>
  <c r="CZ440" i="21"/>
  <c r="CX440" i="21"/>
  <c r="CV440" i="21"/>
  <c r="X440" i="21"/>
  <c r="X439" i="21"/>
  <c r="DB438" i="21"/>
  <c r="CZ438" i="21"/>
  <c r="CX438" i="21"/>
  <c r="CV438" i="21"/>
  <c r="X438" i="21"/>
  <c r="DB437" i="21"/>
  <c r="CZ437" i="21"/>
  <c r="CX437" i="21"/>
  <c r="CV437" i="21"/>
  <c r="X437" i="21"/>
  <c r="DB436" i="21"/>
  <c r="CZ436" i="21"/>
  <c r="CX436" i="21"/>
  <c r="CV436" i="21"/>
  <c r="X436" i="21"/>
  <c r="X435" i="21"/>
  <c r="X434" i="21"/>
  <c r="DB433" i="21"/>
  <c r="CZ433" i="21"/>
  <c r="CX433" i="21"/>
  <c r="CV433" i="21"/>
  <c r="X433" i="21"/>
  <c r="DB432" i="21"/>
  <c r="CZ432" i="21"/>
  <c r="CX432" i="21"/>
  <c r="CV432" i="21"/>
  <c r="X432" i="21"/>
  <c r="DB431" i="21"/>
  <c r="CZ431" i="21"/>
  <c r="CX431" i="21"/>
  <c r="CV431" i="21"/>
  <c r="X431" i="21"/>
  <c r="DB430" i="21"/>
  <c r="CZ430" i="21"/>
  <c r="CX430" i="21"/>
  <c r="CV430" i="21"/>
  <c r="X430" i="21"/>
  <c r="DB429" i="21"/>
  <c r="CZ429" i="21"/>
  <c r="CX429" i="21"/>
  <c r="CV429" i="21"/>
  <c r="X429" i="21"/>
  <c r="DB428" i="21"/>
  <c r="CZ428" i="21"/>
  <c r="CX428" i="21"/>
  <c r="CV428" i="21"/>
  <c r="X428" i="21"/>
  <c r="DB427" i="21"/>
  <c r="CZ427" i="21"/>
  <c r="CX427" i="21"/>
  <c r="CV427" i="21"/>
  <c r="X427" i="21"/>
  <c r="DB426" i="21"/>
  <c r="CZ426" i="21"/>
  <c r="CX426" i="21"/>
  <c r="CV426" i="21"/>
  <c r="X426" i="21"/>
  <c r="DB425" i="21"/>
  <c r="CZ425" i="21"/>
  <c r="CX425" i="21"/>
  <c r="CV425" i="21"/>
  <c r="X425" i="21"/>
  <c r="X424" i="21"/>
  <c r="DB423" i="21"/>
  <c r="CZ423" i="21"/>
  <c r="CX423" i="21"/>
  <c r="CV423" i="21"/>
  <c r="X423" i="21"/>
  <c r="DB422" i="21"/>
  <c r="CZ422" i="21"/>
  <c r="CX422" i="21"/>
  <c r="CV422" i="21"/>
  <c r="X422" i="21"/>
  <c r="DB421" i="21"/>
  <c r="CZ421" i="21"/>
  <c r="CX421" i="21"/>
  <c r="CV421" i="21"/>
  <c r="X421" i="21"/>
  <c r="X420" i="21"/>
  <c r="DB419" i="21"/>
  <c r="CZ419" i="21"/>
  <c r="CX419" i="21"/>
  <c r="CV419" i="21"/>
  <c r="X419" i="21"/>
  <c r="DB418" i="21"/>
  <c r="CZ418" i="21"/>
  <c r="CX418" i="21"/>
  <c r="CV418" i="21"/>
  <c r="DB417" i="21"/>
  <c r="CZ417" i="21"/>
  <c r="CX417" i="21"/>
  <c r="CV417" i="21"/>
  <c r="X417" i="21"/>
  <c r="DB416" i="21"/>
  <c r="CZ416" i="21"/>
  <c r="CX416" i="21"/>
  <c r="CV416" i="21"/>
  <c r="X416" i="21"/>
  <c r="DB415" i="21"/>
  <c r="CZ415" i="21"/>
  <c r="CX415" i="21"/>
  <c r="CV415" i="21"/>
  <c r="X415" i="21"/>
  <c r="DB414" i="21"/>
  <c r="CZ414" i="21"/>
  <c r="CX414" i="21"/>
  <c r="CV414" i="21"/>
  <c r="X414" i="21"/>
  <c r="DB413" i="21"/>
  <c r="CZ413" i="21"/>
  <c r="CX413" i="21"/>
  <c r="CV413" i="21"/>
  <c r="X413" i="21"/>
  <c r="DB412" i="21"/>
  <c r="CZ412" i="21"/>
  <c r="CX412" i="21"/>
  <c r="CV412" i="21"/>
  <c r="X412" i="21"/>
  <c r="DB411" i="21"/>
  <c r="CZ411" i="21"/>
  <c r="CX411" i="21"/>
  <c r="CV411" i="21"/>
  <c r="X411" i="21"/>
  <c r="DB410" i="21"/>
  <c r="CZ410" i="21"/>
  <c r="CX410" i="21"/>
  <c r="CV410" i="21"/>
  <c r="X410" i="21"/>
  <c r="DB409" i="21"/>
  <c r="CZ409" i="21"/>
  <c r="CX409" i="21"/>
  <c r="CV409" i="21"/>
  <c r="X409" i="21"/>
  <c r="DB407" i="21"/>
  <c r="CZ407" i="21"/>
  <c r="CX407" i="21"/>
  <c r="CV407" i="21"/>
  <c r="X407" i="21"/>
  <c r="DB406" i="21"/>
  <c r="CZ406" i="21"/>
  <c r="CX406" i="21"/>
  <c r="CV406" i="21"/>
  <c r="X406" i="21"/>
  <c r="DB405" i="21"/>
  <c r="CZ405" i="21"/>
  <c r="CX405" i="21"/>
  <c r="CV405" i="21"/>
  <c r="X405" i="21"/>
  <c r="DB404" i="21"/>
  <c r="CZ404" i="21"/>
  <c r="CX404" i="21"/>
  <c r="CV404" i="21"/>
  <c r="X404" i="21"/>
  <c r="DB403" i="21"/>
  <c r="CZ403" i="21"/>
  <c r="CX403" i="21"/>
  <c r="CV403" i="21"/>
  <c r="X403" i="21"/>
  <c r="DB402" i="21"/>
  <c r="CZ402" i="21"/>
  <c r="CX402" i="21"/>
  <c r="CV402" i="21"/>
  <c r="X402" i="21"/>
  <c r="DB401" i="21"/>
  <c r="CZ401" i="21"/>
  <c r="CX401" i="21"/>
  <c r="CV401" i="21"/>
  <c r="X401" i="21"/>
  <c r="X400" i="21"/>
  <c r="DB399" i="21"/>
  <c r="CZ399" i="21"/>
  <c r="CX399" i="21"/>
  <c r="CV399" i="21"/>
  <c r="X399" i="21"/>
  <c r="DB398" i="21"/>
  <c r="CZ398" i="21"/>
  <c r="CX398" i="21"/>
  <c r="CV398" i="21"/>
  <c r="X398" i="21"/>
  <c r="DB397" i="21"/>
  <c r="CZ397" i="21"/>
  <c r="CX397" i="21"/>
  <c r="CV397" i="21"/>
  <c r="X397" i="21"/>
  <c r="DB396" i="21"/>
  <c r="CZ396" i="21"/>
  <c r="CX396" i="21"/>
  <c r="CV396" i="21"/>
  <c r="X396" i="21"/>
  <c r="DB395" i="21"/>
  <c r="CZ395" i="21"/>
  <c r="CX395" i="21"/>
  <c r="CV395" i="21"/>
  <c r="X395" i="21"/>
  <c r="DB394" i="21"/>
  <c r="CZ394" i="21"/>
  <c r="CX394" i="21"/>
  <c r="CV394" i="21"/>
  <c r="X394" i="21"/>
  <c r="DB393" i="21"/>
  <c r="CZ393" i="21"/>
  <c r="CX393" i="21"/>
  <c r="CV393" i="21"/>
  <c r="X393" i="21"/>
  <c r="DB392" i="21"/>
  <c r="CZ392" i="21"/>
  <c r="CX392" i="21"/>
  <c r="CV392" i="21"/>
  <c r="X392" i="21"/>
  <c r="DB391" i="21"/>
  <c r="CZ391" i="21"/>
  <c r="CX391" i="21"/>
  <c r="CV391" i="21"/>
  <c r="X391" i="21"/>
  <c r="DB390" i="21"/>
  <c r="CZ390" i="21"/>
  <c r="CX390" i="21"/>
  <c r="CV390" i="21"/>
  <c r="X390" i="21"/>
  <c r="DB389" i="21"/>
  <c r="CZ389" i="21"/>
  <c r="CX389" i="21"/>
  <c r="CV389" i="21"/>
  <c r="X389" i="21"/>
  <c r="DB388" i="21"/>
  <c r="CZ388" i="21"/>
  <c r="CX388" i="21"/>
  <c r="CV388" i="21"/>
  <c r="X388" i="21"/>
  <c r="DB387" i="21"/>
  <c r="CZ387" i="21"/>
  <c r="CX387" i="21"/>
  <c r="CV387" i="21"/>
  <c r="X387" i="21"/>
  <c r="DB386" i="21"/>
  <c r="CZ386" i="21"/>
  <c r="CX386" i="21"/>
  <c r="CV386" i="21"/>
  <c r="X386" i="21"/>
  <c r="DB385" i="21"/>
  <c r="CZ385" i="21"/>
  <c r="CX385" i="21"/>
  <c r="CV385" i="21"/>
  <c r="X385" i="21"/>
  <c r="DB384" i="21"/>
  <c r="CZ384" i="21"/>
  <c r="CX384" i="21"/>
  <c r="CV384" i="21"/>
  <c r="X384" i="21"/>
  <c r="DB383" i="21"/>
  <c r="CZ383" i="21"/>
  <c r="CX383" i="21"/>
  <c r="CV383" i="21"/>
  <c r="X383" i="21"/>
  <c r="X382" i="21"/>
  <c r="DB381" i="21"/>
  <c r="CZ381" i="21"/>
  <c r="CX381" i="21"/>
  <c r="CV381" i="21"/>
  <c r="X381" i="21"/>
  <c r="DB380" i="21"/>
  <c r="CZ380" i="21"/>
  <c r="CX380" i="21"/>
  <c r="CV380" i="21"/>
  <c r="X380" i="21"/>
  <c r="DB379" i="21"/>
  <c r="CZ379" i="21"/>
  <c r="CX379" i="21"/>
  <c r="CV379" i="21"/>
  <c r="X379" i="21"/>
  <c r="X378" i="21"/>
  <c r="X377" i="21"/>
  <c r="DB376" i="21"/>
  <c r="CZ376" i="21"/>
  <c r="CX376" i="21"/>
  <c r="CV376" i="21"/>
  <c r="X376" i="21"/>
  <c r="DB375" i="21"/>
  <c r="CZ375" i="21"/>
  <c r="CX375" i="21"/>
  <c r="CV375" i="21"/>
  <c r="X375" i="21"/>
  <c r="DB374" i="21"/>
  <c r="CZ374" i="21"/>
  <c r="CX374" i="21"/>
  <c r="CV374" i="21"/>
  <c r="X374" i="21"/>
  <c r="DB373" i="21"/>
  <c r="CZ373" i="21"/>
  <c r="CX373" i="21"/>
  <c r="CV373" i="21"/>
  <c r="X373" i="21"/>
  <c r="DB372" i="21"/>
  <c r="CZ372" i="21"/>
  <c r="CX372" i="21"/>
  <c r="CV372" i="21"/>
  <c r="X372" i="21"/>
  <c r="X371" i="21"/>
  <c r="DB370" i="21"/>
  <c r="CZ370" i="21"/>
  <c r="CX370" i="21"/>
  <c r="CV370" i="21"/>
  <c r="X370" i="21"/>
  <c r="DB369" i="21"/>
  <c r="CZ369" i="21"/>
  <c r="CX369" i="21"/>
  <c r="CV369" i="21"/>
  <c r="X369" i="21"/>
  <c r="DB368" i="21"/>
  <c r="CZ368" i="21"/>
  <c r="CX368" i="21"/>
  <c r="CV368" i="21"/>
  <c r="X368" i="21"/>
  <c r="DB367" i="21"/>
  <c r="CZ367" i="21"/>
  <c r="CX367" i="21"/>
  <c r="CV367" i="21"/>
  <c r="X367" i="21"/>
  <c r="DB366" i="21"/>
  <c r="CZ366" i="21"/>
  <c r="CX366" i="21"/>
  <c r="CV366" i="21"/>
  <c r="X366" i="21"/>
  <c r="DB365" i="21"/>
  <c r="CZ365" i="21"/>
  <c r="CX365" i="21"/>
  <c r="CV365" i="21"/>
  <c r="X365" i="21"/>
  <c r="DB364" i="21"/>
  <c r="CZ364" i="21"/>
  <c r="CX364" i="21"/>
  <c r="CV364" i="21"/>
  <c r="X364" i="21"/>
  <c r="DB363" i="21"/>
  <c r="CZ363" i="21"/>
  <c r="CX363" i="21"/>
  <c r="CV363" i="21"/>
  <c r="X363" i="21"/>
  <c r="DB362" i="21"/>
  <c r="CZ362" i="21"/>
  <c r="CX362" i="21"/>
  <c r="CV362" i="21"/>
  <c r="X362" i="21"/>
  <c r="X361" i="21"/>
  <c r="X360" i="21"/>
  <c r="DB359" i="21"/>
  <c r="CZ359" i="21"/>
  <c r="CX359" i="21"/>
  <c r="CV359" i="21"/>
  <c r="X359" i="21"/>
  <c r="DB358" i="21"/>
  <c r="CZ358" i="21"/>
  <c r="CX358" i="21"/>
  <c r="CV358" i="21"/>
  <c r="X358" i="21"/>
  <c r="DB357" i="21"/>
  <c r="CZ357" i="21"/>
  <c r="CX357" i="21"/>
  <c r="CV357" i="21"/>
  <c r="X357" i="21"/>
  <c r="DB356" i="21"/>
  <c r="CZ356" i="21"/>
  <c r="CX356" i="21"/>
  <c r="CV356" i="21"/>
  <c r="X356" i="21"/>
  <c r="DB355" i="21"/>
  <c r="CZ355" i="21"/>
  <c r="CX355" i="21"/>
  <c r="CV355" i="21"/>
  <c r="X355" i="21"/>
  <c r="DB354" i="21"/>
  <c r="CZ354" i="21"/>
  <c r="CX354" i="21"/>
  <c r="CV354" i="21"/>
  <c r="X354" i="21"/>
  <c r="DB353" i="21"/>
  <c r="CZ353" i="21"/>
  <c r="CX353" i="21"/>
  <c r="CV353" i="21"/>
  <c r="X353" i="21"/>
  <c r="DB352" i="21"/>
  <c r="CZ352" i="21"/>
  <c r="CX352" i="21"/>
  <c r="CV352" i="21"/>
  <c r="X352" i="21"/>
  <c r="DB351" i="21"/>
  <c r="CZ351" i="21"/>
  <c r="CX351" i="21"/>
  <c r="CV351" i="21"/>
  <c r="X351" i="21"/>
  <c r="DB350" i="21"/>
  <c r="CZ350" i="21"/>
  <c r="CX350" i="21"/>
  <c r="CV350" i="21"/>
  <c r="X350" i="21"/>
  <c r="DB349" i="21"/>
  <c r="CZ349" i="21"/>
  <c r="CX349" i="21"/>
  <c r="CV349" i="21"/>
  <c r="X349" i="21"/>
  <c r="DB348" i="21"/>
  <c r="CZ348" i="21"/>
  <c r="CX348" i="21"/>
  <c r="CV348" i="21"/>
  <c r="X348" i="21"/>
  <c r="DB347" i="21"/>
  <c r="CZ347" i="21"/>
  <c r="CX347" i="21"/>
  <c r="CV347" i="21"/>
  <c r="X347" i="21"/>
  <c r="DB346" i="21"/>
  <c r="CZ346" i="21"/>
  <c r="CX346" i="21"/>
  <c r="CV346" i="21"/>
  <c r="X346" i="21"/>
  <c r="DB345" i="21"/>
  <c r="CZ345" i="21"/>
  <c r="CX345" i="21"/>
  <c r="CV345" i="21"/>
  <c r="X345" i="21"/>
  <c r="DB344" i="21"/>
  <c r="CZ344" i="21"/>
  <c r="CX344" i="21"/>
  <c r="CV344" i="21"/>
  <c r="X344" i="21"/>
  <c r="DB343" i="21"/>
  <c r="CZ343" i="21"/>
  <c r="CX343" i="21"/>
  <c r="CV343" i="21"/>
  <c r="X343" i="21"/>
  <c r="X342" i="21"/>
  <c r="M342" i="21"/>
  <c r="DB341" i="21"/>
  <c r="CZ341" i="21"/>
  <c r="CX341" i="21"/>
  <c r="CV341" i="21"/>
  <c r="X341" i="21"/>
  <c r="DB340" i="21"/>
  <c r="CZ340" i="21"/>
  <c r="CX340" i="21"/>
  <c r="CV340" i="21"/>
  <c r="X340" i="21"/>
  <c r="DB339" i="21"/>
  <c r="CZ339" i="21"/>
  <c r="CX339" i="21"/>
  <c r="CV339" i="21"/>
  <c r="X339" i="21"/>
  <c r="DB338" i="21"/>
  <c r="CZ338" i="21"/>
  <c r="CX338" i="21"/>
  <c r="CV338" i="21"/>
  <c r="X338" i="21"/>
  <c r="DB337" i="21"/>
  <c r="CZ337" i="21"/>
  <c r="CX337" i="21"/>
  <c r="CV337" i="21"/>
  <c r="X337" i="21"/>
  <c r="DB336" i="21"/>
  <c r="CZ336" i="21"/>
  <c r="CX336" i="21"/>
  <c r="CV336" i="21"/>
  <c r="X336" i="21"/>
  <c r="DB335" i="21"/>
  <c r="CZ335" i="21"/>
  <c r="CX335" i="21"/>
  <c r="CV335" i="21"/>
  <c r="X335" i="21"/>
  <c r="DB334" i="21"/>
  <c r="CZ334" i="21"/>
  <c r="CX334" i="21"/>
  <c r="CV334" i="21"/>
  <c r="X334" i="21"/>
  <c r="DB333" i="21"/>
  <c r="CZ333" i="21"/>
  <c r="CX333" i="21"/>
  <c r="CV333" i="21"/>
  <c r="X333" i="21"/>
  <c r="X332" i="21"/>
  <c r="DB331" i="21"/>
  <c r="CZ331" i="21"/>
  <c r="CX331" i="21"/>
  <c r="CV331" i="21"/>
  <c r="X331" i="21"/>
  <c r="DB330" i="21"/>
  <c r="CZ330" i="21"/>
  <c r="CX330" i="21"/>
  <c r="CV330" i="21"/>
  <c r="X330" i="21"/>
  <c r="DB329" i="21"/>
  <c r="CZ329" i="21"/>
  <c r="CX329" i="21"/>
  <c r="CV329" i="21"/>
  <c r="X329" i="21"/>
  <c r="DB328" i="21"/>
  <c r="CZ328" i="21"/>
  <c r="CX328" i="21"/>
  <c r="CV328" i="21"/>
  <c r="X328" i="21"/>
  <c r="DB327" i="21"/>
  <c r="CZ327" i="21"/>
  <c r="CX327" i="21"/>
  <c r="CV327" i="21"/>
  <c r="X327" i="21"/>
  <c r="DB326" i="21"/>
  <c r="CZ326" i="21"/>
  <c r="CX326" i="21"/>
  <c r="CV326" i="21"/>
  <c r="X326" i="21"/>
  <c r="DB325" i="21"/>
  <c r="CZ325" i="21"/>
  <c r="CX325" i="21"/>
  <c r="CV325" i="21"/>
  <c r="X325" i="21"/>
  <c r="DB324" i="21"/>
  <c r="CZ324" i="21"/>
  <c r="CX324" i="21"/>
  <c r="CV324" i="21"/>
  <c r="X324" i="21"/>
  <c r="X323" i="21"/>
  <c r="DB322" i="21"/>
  <c r="CZ322" i="21"/>
  <c r="CX322" i="21"/>
  <c r="CV322" i="21"/>
  <c r="X322" i="21"/>
  <c r="X321" i="21"/>
  <c r="X320" i="21"/>
  <c r="X319" i="21"/>
  <c r="DB318" i="21"/>
  <c r="CZ318" i="21"/>
  <c r="CX318" i="21"/>
  <c r="CV318" i="21"/>
  <c r="X318" i="21"/>
  <c r="DB317" i="21"/>
  <c r="CZ317" i="21"/>
  <c r="CX317" i="21"/>
  <c r="CV317" i="21"/>
  <c r="X317" i="21"/>
  <c r="DB316" i="21"/>
  <c r="CZ316" i="21"/>
  <c r="CX316" i="21"/>
  <c r="CV316" i="21"/>
  <c r="X316" i="21"/>
  <c r="DB315" i="21"/>
  <c r="CZ315" i="21"/>
  <c r="CX315" i="21"/>
  <c r="CV315" i="21"/>
  <c r="DB314" i="21"/>
  <c r="CZ314" i="21"/>
  <c r="CX314" i="21"/>
  <c r="CV314" i="21"/>
  <c r="X314" i="21"/>
  <c r="DB313" i="21"/>
  <c r="CZ313" i="21"/>
  <c r="CX313" i="21"/>
  <c r="CV313" i="21"/>
  <c r="X313" i="21"/>
  <c r="DB312" i="21"/>
  <c r="CZ312" i="21"/>
  <c r="CX312" i="21"/>
  <c r="CV312" i="21"/>
  <c r="X312" i="21"/>
  <c r="DB311" i="21"/>
  <c r="CZ311" i="21"/>
  <c r="CX311" i="21"/>
  <c r="CV311" i="21"/>
  <c r="X311" i="21"/>
  <c r="DB310" i="21"/>
  <c r="CZ310" i="21"/>
  <c r="CX310" i="21"/>
  <c r="CV310" i="21"/>
  <c r="X310" i="21"/>
  <c r="DB306" i="21"/>
  <c r="CZ306" i="21"/>
  <c r="CX306" i="21"/>
  <c r="CV306" i="21"/>
  <c r="X306" i="21"/>
  <c r="DB305" i="21"/>
  <c r="CZ305" i="21"/>
  <c r="CX305" i="21"/>
  <c r="CV305" i="21"/>
  <c r="X305" i="21"/>
  <c r="DB304" i="21"/>
  <c r="CZ304" i="21"/>
  <c r="CX304" i="21"/>
  <c r="CV304" i="21"/>
  <c r="X304" i="21"/>
  <c r="DB303" i="21"/>
  <c r="CZ303" i="21"/>
  <c r="CX303" i="21"/>
  <c r="CV303" i="21"/>
  <c r="X303" i="21"/>
  <c r="DB302" i="21"/>
  <c r="CZ302" i="21"/>
  <c r="CX302" i="21"/>
  <c r="CV302" i="21"/>
  <c r="X302" i="21"/>
  <c r="DB301" i="21"/>
  <c r="CZ301" i="21"/>
  <c r="CX301" i="21"/>
  <c r="CV301" i="21"/>
  <c r="X301" i="21"/>
  <c r="DB300" i="21"/>
  <c r="CZ300" i="21"/>
  <c r="CX300" i="21"/>
  <c r="CV300" i="21"/>
  <c r="X300" i="21"/>
  <c r="DB299" i="21"/>
  <c r="CZ299" i="21"/>
  <c r="CX299" i="21"/>
  <c r="CV299" i="21"/>
  <c r="X299" i="21"/>
  <c r="DB298" i="21"/>
  <c r="CZ298" i="21"/>
  <c r="CX298" i="21"/>
  <c r="CV298" i="21"/>
  <c r="X298" i="21"/>
  <c r="DB297" i="21"/>
  <c r="CZ297" i="21"/>
  <c r="CX297" i="21"/>
  <c r="CV297" i="21"/>
  <c r="X297" i="21"/>
  <c r="DB296" i="21"/>
  <c r="CZ296" i="21"/>
  <c r="CX296" i="21"/>
  <c r="CV296" i="21"/>
  <c r="X296" i="21"/>
  <c r="X295" i="21"/>
  <c r="M295" i="21"/>
  <c r="DB294" i="21"/>
  <c r="CZ294" i="21"/>
  <c r="CX294" i="21"/>
  <c r="CV294" i="21"/>
  <c r="X294" i="21"/>
  <c r="DB293" i="21"/>
  <c r="CZ293" i="21"/>
  <c r="CX293" i="21"/>
  <c r="CV293" i="21"/>
  <c r="X293" i="21"/>
  <c r="DB292" i="21"/>
  <c r="CZ292" i="21"/>
  <c r="CX292" i="21"/>
  <c r="CV292" i="21"/>
  <c r="X292" i="21"/>
  <c r="DB291" i="21"/>
  <c r="CZ291" i="21"/>
  <c r="CX291" i="21"/>
  <c r="CV291" i="21"/>
  <c r="X291" i="21"/>
  <c r="DB290" i="21"/>
  <c r="CZ290" i="21"/>
  <c r="CX290" i="21"/>
  <c r="CV290" i="21"/>
  <c r="X290" i="21"/>
  <c r="DB289" i="21"/>
  <c r="CZ289" i="21"/>
  <c r="CX289" i="21"/>
  <c r="CV289" i="21"/>
  <c r="X289" i="21"/>
  <c r="DB288" i="21"/>
  <c r="CZ288" i="21"/>
  <c r="CX288" i="21"/>
  <c r="CV288" i="21"/>
  <c r="X288" i="21"/>
  <c r="DB287" i="21"/>
  <c r="CZ287" i="21"/>
  <c r="CX287" i="21"/>
  <c r="CV287" i="21"/>
  <c r="X287" i="21"/>
  <c r="X286" i="21"/>
  <c r="DB285" i="21"/>
  <c r="CZ285" i="21"/>
  <c r="CX285" i="21"/>
  <c r="CV285" i="21"/>
  <c r="X285" i="21"/>
  <c r="DB284" i="21"/>
  <c r="CZ284" i="21"/>
  <c r="CX284" i="21"/>
  <c r="CV284" i="21"/>
  <c r="X284" i="21"/>
  <c r="DB283" i="21"/>
  <c r="CZ283" i="21"/>
  <c r="CX283" i="21"/>
  <c r="CV283" i="21"/>
  <c r="X283" i="21"/>
  <c r="DB282" i="21"/>
  <c r="CZ282" i="21"/>
  <c r="CX282" i="21"/>
  <c r="CV282" i="21"/>
  <c r="X282" i="21"/>
  <c r="DB281" i="21"/>
  <c r="CZ281" i="21"/>
  <c r="CX281" i="21"/>
  <c r="CV281" i="21"/>
  <c r="X281" i="21"/>
  <c r="DB280" i="21"/>
  <c r="CZ280" i="21"/>
  <c r="CX280" i="21"/>
  <c r="CV280" i="21"/>
  <c r="X280" i="21"/>
  <c r="DB279" i="21"/>
  <c r="CZ279" i="21"/>
  <c r="CX279" i="21"/>
  <c r="CV279" i="21"/>
  <c r="X279" i="21"/>
  <c r="DB278" i="21"/>
  <c r="CZ278" i="21"/>
  <c r="CX278" i="21"/>
  <c r="CV278" i="21"/>
  <c r="X278" i="21"/>
  <c r="DB277" i="21"/>
  <c r="CZ277" i="21"/>
  <c r="CX277" i="21"/>
  <c r="CV277" i="21"/>
  <c r="X277" i="21"/>
  <c r="DB276" i="21"/>
  <c r="CZ276" i="21"/>
  <c r="CX276" i="21"/>
  <c r="CV276" i="21"/>
  <c r="X276" i="21"/>
  <c r="DB275" i="21"/>
  <c r="CZ275" i="21"/>
  <c r="CX275" i="21"/>
  <c r="CV275" i="21"/>
  <c r="X275" i="21"/>
  <c r="DB274" i="21"/>
  <c r="CZ274" i="21"/>
  <c r="CX274" i="21"/>
  <c r="CV274" i="21"/>
  <c r="X274" i="21"/>
  <c r="DB273" i="21"/>
  <c r="CZ273" i="21"/>
  <c r="CX273" i="21"/>
  <c r="CV273" i="21"/>
  <c r="X273" i="21"/>
  <c r="X272" i="21"/>
  <c r="DB271" i="21"/>
  <c r="CZ271" i="21"/>
  <c r="CX271" i="21"/>
  <c r="CV271" i="21"/>
  <c r="X271" i="21"/>
  <c r="DB270" i="21"/>
  <c r="CZ270" i="21"/>
  <c r="CX270" i="21"/>
  <c r="CV270" i="21"/>
  <c r="X270" i="21"/>
  <c r="DB269" i="21"/>
  <c r="CZ269" i="21"/>
  <c r="CX269" i="21"/>
  <c r="CV269" i="21"/>
  <c r="X269" i="21"/>
  <c r="DB268" i="21"/>
  <c r="CZ268" i="21"/>
  <c r="CX268" i="21"/>
  <c r="CV268" i="21"/>
  <c r="X268" i="21"/>
  <c r="DB267" i="21"/>
  <c r="CZ267" i="21"/>
  <c r="CX267" i="21"/>
  <c r="CV267" i="21"/>
  <c r="X267" i="21"/>
  <c r="DB266" i="21"/>
  <c r="CZ266" i="21"/>
  <c r="CX266" i="21"/>
  <c r="CV266" i="21"/>
  <c r="X266" i="21"/>
  <c r="DB265" i="21"/>
  <c r="CZ265" i="21"/>
  <c r="CX265" i="21"/>
  <c r="CV265" i="21"/>
  <c r="X265" i="21"/>
  <c r="DB264" i="21"/>
  <c r="CZ264" i="21"/>
  <c r="CX264" i="21"/>
  <c r="CV264" i="21"/>
  <c r="X264" i="21"/>
  <c r="DB263" i="21"/>
  <c r="CZ263" i="21"/>
  <c r="CX263" i="21"/>
  <c r="CV263" i="21"/>
  <c r="X263" i="21"/>
  <c r="DB262" i="21"/>
  <c r="CZ262" i="21"/>
  <c r="CX262" i="21"/>
  <c r="CV262" i="21"/>
  <c r="X262" i="21"/>
  <c r="DB261" i="21"/>
  <c r="CZ261" i="21"/>
  <c r="CX261" i="21"/>
  <c r="CV261" i="21"/>
  <c r="X261" i="21"/>
  <c r="DB260" i="21"/>
  <c r="CZ260" i="21"/>
  <c r="CX260" i="21"/>
  <c r="CV260" i="21"/>
  <c r="X260" i="21"/>
  <c r="DB259" i="21"/>
  <c r="CZ259" i="21"/>
  <c r="CX259" i="21"/>
  <c r="CV259" i="21"/>
  <c r="X259" i="21"/>
  <c r="DB258" i="21"/>
  <c r="CZ258" i="21"/>
  <c r="CX258" i="21"/>
  <c r="CV258" i="21"/>
  <c r="X258" i="21"/>
  <c r="DB257" i="21"/>
  <c r="CZ257" i="21"/>
  <c r="CX257" i="21"/>
  <c r="CV257" i="21"/>
  <c r="X257" i="21"/>
  <c r="X256" i="21"/>
  <c r="DB255" i="21"/>
  <c r="CZ255" i="21"/>
  <c r="CX255" i="21"/>
  <c r="CV255" i="21"/>
  <c r="X255" i="21"/>
  <c r="DB254" i="21"/>
  <c r="CZ254" i="21"/>
  <c r="CX254" i="21"/>
  <c r="CV254" i="21"/>
  <c r="X254" i="21"/>
  <c r="DB253" i="21"/>
  <c r="CZ253" i="21"/>
  <c r="CX253" i="21"/>
  <c r="CV253" i="21"/>
  <c r="X253" i="21"/>
  <c r="DB252" i="21"/>
  <c r="CZ252" i="21"/>
  <c r="CX252" i="21"/>
  <c r="CV252" i="21"/>
  <c r="X252" i="21"/>
  <c r="DB251" i="21"/>
  <c r="CZ251" i="21"/>
  <c r="CX251" i="21"/>
  <c r="CV251" i="21"/>
  <c r="X251" i="21"/>
  <c r="DB250" i="21"/>
  <c r="CZ250" i="21"/>
  <c r="CX250" i="21"/>
  <c r="CV250" i="21"/>
  <c r="X250" i="21"/>
  <c r="DB249" i="21"/>
  <c r="CZ249" i="21"/>
  <c r="CX249" i="21"/>
  <c r="CV249" i="21"/>
  <c r="X249" i="21"/>
  <c r="DB248" i="21"/>
  <c r="CZ248" i="21"/>
  <c r="CX248" i="21"/>
  <c r="CV248" i="21"/>
  <c r="X248" i="21"/>
  <c r="X247" i="21"/>
  <c r="X246" i="21"/>
  <c r="DB245" i="21"/>
  <c r="CZ245" i="21"/>
  <c r="CX245" i="21"/>
  <c r="CV245" i="21"/>
  <c r="X245" i="21"/>
  <c r="DB244" i="21"/>
  <c r="CZ244" i="21"/>
  <c r="CX244" i="21"/>
  <c r="CV244" i="21"/>
  <c r="X244" i="21"/>
  <c r="DB243" i="21"/>
  <c r="CZ243" i="21"/>
  <c r="CX243" i="21"/>
  <c r="CV243" i="21"/>
  <c r="X243" i="21"/>
  <c r="DB242" i="21"/>
  <c r="CZ242" i="21"/>
  <c r="CX242" i="21"/>
  <c r="CV242" i="21"/>
  <c r="X242" i="21"/>
  <c r="DB241" i="21"/>
  <c r="CZ241" i="21"/>
  <c r="CX241" i="21"/>
  <c r="CV241" i="21"/>
  <c r="X241" i="21"/>
  <c r="DB240" i="21"/>
  <c r="CZ240" i="21"/>
  <c r="CX240" i="21"/>
  <c r="CV240" i="21"/>
  <c r="X240" i="21"/>
  <c r="DB239" i="21"/>
  <c r="CZ239" i="21"/>
  <c r="CX239" i="21"/>
  <c r="CV239" i="21"/>
  <c r="X239" i="21"/>
  <c r="DB238" i="21"/>
  <c r="CZ238" i="21"/>
  <c r="CX238" i="21"/>
  <c r="CV238" i="21"/>
  <c r="X238" i="21"/>
  <c r="DB237" i="21"/>
  <c r="CZ237" i="21"/>
  <c r="CX237" i="21"/>
  <c r="CV237" i="21"/>
  <c r="X237" i="21"/>
  <c r="X236" i="21"/>
  <c r="DB235" i="21"/>
  <c r="CZ235" i="21"/>
  <c r="CX235" i="21"/>
  <c r="CV235" i="21"/>
  <c r="X235" i="21"/>
  <c r="X234" i="21"/>
  <c r="DB233" i="21"/>
  <c r="CZ233" i="21"/>
  <c r="CX233" i="21"/>
  <c r="CV233" i="21"/>
  <c r="X233" i="21"/>
  <c r="DB232" i="21"/>
  <c r="CZ232" i="21"/>
  <c r="CX232" i="21"/>
  <c r="CV232" i="21"/>
  <c r="X232" i="21"/>
  <c r="DB231" i="21"/>
  <c r="CZ231" i="21"/>
  <c r="CX231" i="21"/>
  <c r="CV231" i="21"/>
  <c r="X231" i="21"/>
  <c r="DB230" i="21"/>
  <c r="CZ230" i="21"/>
  <c r="CX230" i="21"/>
  <c r="CV230" i="21"/>
  <c r="X230" i="21"/>
  <c r="DB229" i="21"/>
  <c r="CZ229" i="21"/>
  <c r="CX229" i="21"/>
  <c r="CV229" i="21"/>
  <c r="X229" i="21"/>
  <c r="X228" i="21"/>
  <c r="X227" i="21"/>
  <c r="DB226" i="21"/>
  <c r="CZ226" i="21"/>
  <c r="CX226" i="21"/>
  <c r="CV226" i="21"/>
  <c r="X226" i="21"/>
  <c r="DB225" i="21"/>
  <c r="CZ225" i="21"/>
  <c r="CX225" i="21"/>
  <c r="CV225" i="21"/>
  <c r="X225" i="21"/>
  <c r="DB224" i="21"/>
  <c r="CZ224" i="21"/>
  <c r="CX224" i="21"/>
  <c r="CV224" i="21"/>
  <c r="X224" i="21"/>
  <c r="DB223" i="21"/>
  <c r="CZ223" i="21"/>
  <c r="CX223" i="21"/>
  <c r="CV223" i="21"/>
  <c r="X223" i="21"/>
  <c r="DB222" i="21"/>
  <c r="CZ222" i="21"/>
  <c r="CX222" i="21"/>
  <c r="CV222" i="21"/>
  <c r="X222" i="21"/>
  <c r="DB221" i="21"/>
  <c r="CZ221" i="21"/>
  <c r="CX221" i="21"/>
  <c r="CV221" i="21"/>
  <c r="X221" i="21"/>
  <c r="DB220" i="21"/>
  <c r="CZ220" i="21"/>
  <c r="CX220" i="21"/>
  <c r="CV220" i="21"/>
  <c r="X220" i="21"/>
  <c r="DB219" i="21"/>
  <c r="CZ219" i="21"/>
  <c r="CX219" i="21"/>
  <c r="CV219" i="21"/>
  <c r="X219" i="21"/>
  <c r="X218" i="21"/>
  <c r="DB217" i="21"/>
  <c r="CZ217" i="21"/>
  <c r="CX217" i="21"/>
  <c r="CV217" i="21"/>
  <c r="X217" i="21"/>
  <c r="DB216" i="21"/>
  <c r="CZ216" i="21"/>
  <c r="CX216" i="21"/>
  <c r="CV216" i="21"/>
  <c r="X216" i="21"/>
  <c r="DB215" i="21"/>
  <c r="CZ215" i="21"/>
  <c r="CX215" i="21"/>
  <c r="CV215" i="21"/>
  <c r="X215" i="21"/>
  <c r="DB214" i="21"/>
  <c r="CZ214" i="21"/>
  <c r="CX214" i="21"/>
  <c r="CV214" i="21"/>
  <c r="X214" i="21"/>
  <c r="X213" i="21"/>
  <c r="M213" i="21"/>
  <c r="DB212" i="21"/>
  <c r="CZ212" i="21"/>
  <c r="CX212" i="21"/>
  <c r="CV212" i="21"/>
  <c r="X212" i="21"/>
  <c r="DB211" i="21"/>
  <c r="CZ211" i="21"/>
  <c r="CX211" i="21"/>
  <c r="CV211" i="21"/>
  <c r="X211" i="21"/>
  <c r="DB210" i="21"/>
  <c r="CZ210" i="21"/>
  <c r="CX210" i="21"/>
  <c r="CV210" i="21"/>
  <c r="X210" i="21"/>
  <c r="DB209" i="21"/>
  <c r="CZ209" i="21"/>
  <c r="CX209" i="21"/>
  <c r="CV209" i="21"/>
  <c r="X209" i="21"/>
  <c r="DB208" i="21"/>
  <c r="CZ208" i="21"/>
  <c r="CX208" i="21"/>
  <c r="CV208" i="21"/>
  <c r="X208" i="21"/>
  <c r="X207" i="21"/>
  <c r="DB206" i="21"/>
  <c r="CZ206" i="21"/>
  <c r="CX206" i="21"/>
  <c r="CV206" i="21"/>
  <c r="X206" i="21"/>
  <c r="DB205" i="21"/>
  <c r="CZ205" i="21"/>
  <c r="CX205" i="21"/>
  <c r="CV205" i="21"/>
  <c r="X205" i="21"/>
  <c r="DB204" i="21"/>
  <c r="CZ204" i="21"/>
  <c r="CX204" i="21"/>
  <c r="CV204" i="21"/>
  <c r="X204" i="21"/>
  <c r="DB203" i="21"/>
  <c r="CZ203" i="21"/>
  <c r="CX203" i="21"/>
  <c r="CV203" i="21"/>
  <c r="X203" i="21"/>
  <c r="DB202" i="21"/>
  <c r="CZ202" i="21"/>
  <c r="CX202" i="21"/>
  <c r="CV202" i="21"/>
  <c r="X202" i="21"/>
  <c r="DB201" i="21"/>
  <c r="CZ201" i="21"/>
  <c r="CX201" i="21"/>
  <c r="CV201" i="21"/>
  <c r="X201" i="21"/>
  <c r="X200" i="21"/>
  <c r="DB199" i="21"/>
  <c r="CZ199" i="21"/>
  <c r="CX199" i="21"/>
  <c r="CV199" i="21"/>
  <c r="X199" i="21"/>
  <c r="X198" i="21"/>
  <c r="DB197" i="21"/>
  <c r="CZ197" i="21"/>
  <c r="CX197" i="21"/>
  <c r="CV197" i="21"/>
  <c r="X197" i="21"/>
  <c r="DB196" i="21"/>
  <c r="CZ196" i="21"/>
  <c r="CX196" i="21"/>
  <c r="CV196" i="21"/>
  <c r="X196" i="21"/>
  <c r="DB195" i="21"/>
  <c r="CZ195" i="21"/>
  <c r="CX195" i="21"/>
  <c r="CV195" i="21"/>
  <c r="X195" i="21"/>
  <c r="DB194" i="21"/>
  <c r="CZ194" i="21"/>
  <c r="CX194" i="21"/>
  <c r="CV194" i="21"/>
  <c r="X194" i="21"/>
  <c r="DB193" i="21"/>
  <c r="CZ193" i="21"/>
  <c r="CX193" i="21"/>
  <c r="CV193" i="21"/>
  <c r="X193" i="21"/>
  <c r="DB192" i="21"/>
  <c r="CZ192" i="21"/>
  <c r="CX192" i="21"/>
  <c r="CV192" i="21"/>
  <c r="X192" i="21"/>
  <c r="DB191" i="21"/>
  <c r="CZ191" i="21"/>
  <c r="CX191" i="21"/>
  <c r="CV191" i="21"/>
  <c r="X191" i="21"/>
  <c r="DB190" i="21"/>
  <c r="CZ190" i="21"/>
  <c r="CX190" i="21"/>
  <c r="CV190" i="21"/>
  <c r="X190" i="21"/>
  <c r="DB189" i="21"/>
  <c r="CZ189" i="21"/>
  <c r="CX189" i="21"/>
  <c r="CV189" i="21"/>
  <c r="X189" i="21"/>
  <c r="DB188" i="21"/>
  <c r="CZ188" i="21"/>
  <c r="CX188" i="21"/>
  <c r="CV188" i="21"/>
  <c r="X188" i="21"/>
  <c r="DB187" i="21"/>
  <c r="CZ187" i="21"/>
  <c r="CX187" i="21"/>
  <c r="CV187" i="21"/>
  <c r="X187" i="21"/>
  <c r="DB186" i="21"/>
  <c r="CZ186" i="21"/>
  <c r="CX186" i="21"/>
  <c r="CV186" i="21"/>
  <c r="X186" i="21"/>
  <c r="DB185" i="21"/>
  <c r="CZ185" i="21"/>
  <c r="CX185" i="21"/>
  <c r="CV185" i="21"/>
  <c r="X185" i="21"/>
  <c r="DB184" i="21"/>
  <c r="CZ184" i="21"/>
  <c r="CX184" i="21"/>
  <c r="CV184" i="21"/>
  <c r="X184" i="21"/>
  <c r="DB183" i="21"/>
  <c r="CZ183" i="21"/>
  <c r="CX183" i="21"/>
  <c r="CV183" i="21"/>
  <c r="X183" i="21"/>
  <c r="DB182" i="21"/>
  <c r="CZ182" i="21"/>
  <c r="CX182" i="21"/>
  <c r="CV182" i="21"/>
  <c r="X182" i="21"/>
  <c r="DB181" i="21"/>
  <c r="CZ181" i="21"/>
  <c r="CX181" i="21"/>
  <c r="CV181" i="21"/>
  <c r="X181" i="21"/>
  <c r="DB180" i="21"/>
  <c r="CZ180" i="21"/>
  <c r="CX180" i="21"/>
  <c r="CV180" i="21"/>
  <c r="X180" i="21"/>
  <c r="X179" i="21"/>
  <c r="X178" i="21"/>
  <c r="DB177" i="21"/>
  <c r="CZ177" i="21"/>
  <c r="CX177" i="21"/>
  <c r="CV177" i="21"/>
  <c r="X177" i="21"/>
  <c r="DB176" i="21"/>
  <c r="CZ176" i="21"/>
  <c r="CX176" i="21"/>
  <c r="CV176" i="21"/>
  <c r="X176" i="21"/>
  <c r="X175" i="21"/>
  <c r="DB174" i="21"/>
  <c r="CZ174" i="21"/>
  <c r="CX174" i="21"/>
  <c r="CV174" i="21"/>
  <c r="X174" i="21"/>
  <c r="X173" i="21"/>
  <c r="DB172" i="21"/>
  <c r="CZ172" i="21"/>
  <c r="CX172" i="21"/>
  <c r="CV172" i="21"/>
  <c r="X172" i="21"/>
  <c r="DB171" i="21"/>
  <c r="CZ171" i="21"/>
  <c r="CX171" i="21"/>
  <c r="CV171" i="21"/>
  <c r="X171" i="21"/>
  <c r="DB170" i="21"/>
  <c r="CZ170" i="21"/>
  <c r="CX170" i="21"/>
  <c r="CV170" i="21"/>
  <c r="X170" i="21"/>
  <c r="X169" i="21"/>
  <c r="DB168" i="21"/>
  <c r="CZ168" i="21"/>
  <c r="CX168" i="21"/>
  <c r="CV168" i="21"/>
  <c r="X168" i="21"/>
  <c r="DB167" i="21"/>
  <c r="CZ167" i="21"/>
  <c r="CX167" i="21"/>
  <c r="CV167" i="21"/>
  <c r="X167" i="21"/>
  <c r="DB166" i="21"/>
  <c r="CZ166" i="21"/>
  <c r="CX166" i="21"/>
  <c r="CV166" i="21"/>
  <c r="X166" i="21"/>
  <c r="DB165" i="21"/>
  <c r="CZ165" i="21"/>
  <c r="CX165" i="21"/>
  <c r="CV165" i="21"/>
  <c r="X165" i="21"/>
  <c r="X164" i="21"/>
  <c r="DB163" i="21"/>
  <c r="CZ163" i="21"/>
  <c r="CX163" i="21"/>
  <c r="CV163" i="21"/>
  <c r="X163" i="21"/>
  <c r="X162" i="21"/>
  <c r="DB161" i="21"/>
  <c r="CZ161" i="21"/>
  <c r="CX161" i="21"/>
  <c r="CV161" i="21"/>
  <c r="X161" i="21"/>
  <c r="DB160" i="21"/>
  <c r="CZ160" i="21"/>
  <c r="CX160" i="21"/>
  <c r="CV160" i="21"/>
  <c r="X160" i="21"/>
  <c r="DB159" i="21"/>
  <c r="CZ159" i="21"/>
  <c r="CX159" i="21"/>
  <c r="CV159" i="21"/>
  <c r="X159" i="21"/>
  <c r="DB158" i="21"/>
  <c r="CZ158" i="21"/>
  <c r="CX158" i="21"/>
  <c r="CV158" i="21"/>
  <c r="X158" i="21"/>
  <c r="DB157" i="21"/>
  <c r="CZ157" i="21"/>
  <c r="CX157" i="21"/>
  <c r="CV157" i="21"/>
  <c r="X157" i="21"/>
  <c r="X156" i="21"/>
  <c r="X155" i="21"/>
  <c r="DB154" i="21"/>
  <c r="CZ154" i="21"/>
  <c r="CX154" i="21"/>
  <c r="CV154" i="21"/>
  <c r="X154" i="21"/>
  <c r="DB153" i="21"/>
  <c r="CZ153" i="21"/>
  <c r="CX153" i="21"/>
  <c r="CV153" i="21"/>
  <c r="X153" i="21"/>
  <c r="DB152" i="21"/>
  <c r="CZ152" i="21"/>
  <c r="CX152" i="21"/>
  <c r="CV152" i="21"/>
  <c r="X152" i="21"/>
  <c r="DB151" i="21"/>
  <c r="CZ151" i="21"/>
  <c r="CX151" i="21"/>
  <c r="CV151" i="21"/>
  <c r="X151" i="21"/>
  <c r="DB150" i="21"/>
  <c r="CZ150" i="21"/>
  <c r="CX150" i="21"/>
  <c r="CV150" i="21"/>
  <c r="X150" i="21"/>
  <c r="DB149" i="21"/>
  <c r="CZ149" i="21"/>
  <c r="CX149" i="21"/>
  <c r="CV149" i="21"/>
  <c r="X149" i="21"/>
  <c r="DB148" i="21"/>
  <c r="CZ148" i="21"/>
  <c r="CX148" i="21"/>
  <c r="CV148" i="21"/>
  <c r="X148" i="21"/>
  <c r="X147" i="21"/>
  <c r="DB146" i="21"/>
  <c r="CZ146" i="21"/>
  <c r="CX146" i="21"/>
  <c r="CV146" i="21"/>
  <c r="X146" i="21"/>
  <c r="X145" i="21"/>
  <c r="DB144" i="21"/>
  <c r="CZ144" i="21"/>
  <c r="CX144" i="21"/>
  <c r="CV144" i="21"/>
  <c r="X144" i="21"/>
  <c r="DB143" i="21"/>
  <c r="CZ143" i="21"/>
  <c r="CX143" i="21"/>
  <c r="CV143" i="21"/>
  <c r="X143" i="21"/>
  <c r="DB142" i="21"/>
  <c r="CZ142" i="21"/>
  <c r="CX142" i="21"/>
  <c r="CV142" i="21"/>
  <c r="X142" i="21"/>
  <c r="DB141" i="21"/>
  <c r="CZ141" i="21"/>
  <c r="CX141" i="21"/>
  <c r="CV141" i="21"/>
  <c r="X141" i="21"/>
  <c r="DB140" i="21"/>
  <c r="CZ140" i="21"/>
  <c r="CX140" i="21"/>
  <c r="CV140" i="21"/>
  <c r="X140" i="21"/>
  <c r="DB139" i="21"/>
  <c r="CZ139" i="21"/>
  <c r="CX139" i="21"/>
  <c r="CV139" i="21"/>
  <c r="X139" i="21"/>
  <c r="X138" i="21"/>
  <c r="X137" i="21"/>
  <c r="DB136" i="21"/>
  <c r="CZ136" i="21"/>
  <c r="CX136" i="21"/>
  <c r="CV136" i="21"/>
  <c r="X136" i="21"/>
  <c r="DB135" i="21"/>
  <c r="CZ135" i="21"/>
  <c r="CX135" i="21"/>
  <c r="CV135" i="21"/>
  <c r="X135" i="21"/>
  <c r="X134" i="21"/>
  <c r="X133" i="21"/>
  <c r="X132" i="21"/>
  <c r="DB131" i="21"/>
  <c r="CZ131" i="21"/>
  <c r="CX131" i="21"/>
  <c r="CV131" i="21"/>
  <c r="X131" i="21"/>
  <c r="DB130" i="21"/>
  <c r="CZ130" i="21"/>
  <c r="CX130" i="21"/>
  <c r="CV130" i="21"/>
  <c r="X130" i="21"/>
  <c r="DB129" i="21"/>
  <c r="CZ129" i="21"/>
  <c r="CX129" i="21"/>
  <c r="CV129" i="21"/>
  <c r="X129" i="21"/>
  <c r="X128" i="21"/>
  <c r="X127" i="21"/>
  <c r="DB126" i="21"/>
  <c r="CZ126" i="21"/>
  <c r="CX126" i="21"/>
  <c r="CV126" i="21"/>
  <c r="X126" i="21"/>
  <c r="DB125" i="21"/>
  <c r="CZ125" i="21"/>
  <c r="CX125" i="21"/>
  <c r="CV125" i="21"/>
  <c r="X125" i="21"/>
  <c r="DB124" i="21"/>
  <c r="CZ124" i="21"/>
  <c r="CX124" i="21"/>
  <c r="CV124" i="21"/>
  <c r="X124" i="21"/>
  <c r="DB123" i="21"/>
  <c r="CZ123" i="21"/>
  <c r="CX123" i="21"/>
  <c r="CV123" i="21"/>
  <c r="X123" i="21"/>
  <c r="DB122" i="21"/>
  <c r="CZ122" i="21"/>
  <c r="CX122" i="21"/>
  <c r="CV122" i="21"/>
  <c r="X122" i="21"/>
  <c r="X121" i="21"/>
  <c r="DB120" i="21"/>
  <c r="CZ120" i="21"/>
  <c r="CX120" i="21"/>
  <c r="CV120" i="21"/>
  <c r="X120" i="21"/>
  <c r="DB119" i="21"/>
  <c r="CZ119" i="21"/>
  <c r="CX119" i="21"/>
  <c r="CV119" i="21"/>
  <c r="X119" i="21"/>
  <c r="DB118" i="21"/>
  <c r="CZ118" i="21"/>
  <c r="CX118" i="21"/>
  <c r="CV118" i="21"/>
  <c r="X118" i="21"/>
  <c r="DB117" i="21"/>
  <c r="CZ117" i="21"/>
  <c r="CX117" i="21"/>
  <c r="CV117" i="21"/>
  <c r="X117" i="21"/>
  <c r="DB116" i="21"/>
  <c r="CZ116" i="21"/>
  <c r="CX116" i="21"/>
  <c r="CV116" i="21"/>
  <c r="X116" i="21"/>
  <c r="DB115" i="21"/>
  <c r="CZ115" i="21"/>
  <c r="CX115" i="21"/>
  <c r="CV115" i="21"/>
  <c r="X115" i="21"/>
  <c r="DB114" i="21"/>
  <c r="CZ114" i="21"/>
  <c r="CX114" i="21"/>
  <c r="CV114" i="21"/>
  <c r="X114" i="21"/>
  <c r="DB113" i="21"/>
  <c r="CZ113" i="21"/>
  <c r="CX113" i="21"/>
  <c r="CV113" i="21"/>
  <c r="X113" i="21"/>
  <c r="DB112" i="21"/>
  <c r="CZ112" i="21"/>
  <c r="CX112" i="21"/>
  <c r="CV112" i="21"/>
  <c r="X112" i="21"/>
  <c r="DB111" i="21"/>
  <c r="CZ111" i="21"/>
  <c r="CX111" i="21"/>
  <c r="CV111" i="21"/>
  <c r="X111" i="21"/>
  <c r="DB110" i="21"/>
  <c r="CZ110" i="21"/>
  <c r="CX110" i="21"/>
  <c r="CV110" i="21"/>
  <c r="X110" i="21"/>
  <c r="DB109" i="21"/>
  <c r="CZ109" i="21"/>
  <c r="CX109" i="21"/>
  <c r="CV109" i="21"/>
  <c r="X109" i="21"/>
  <c r="DB108" i="21"/>
  <c r="CZ108" i="21"/>
  <c r="CX108" i="21"/>
  <c r="CV108" i="21"/>
  <c r="X108" i="21"/>
  <c r="DB107" i="21"/>
  <c r="CZ107" i="21"/>
  <c r="CX107" i="21"/>
  <c r="CV107" i="21"/>
  <c r="X107" i="21"/>
  <c r="DB106" i="21"/>
  <c r="CZ106" i="21"/>
  <c r="CX106" i="21"/>
  <c r="CV106" i="21"/>
  <c r="X106" i="21"/>
  <c r="DB105" i="21"/>
  <c r="CZ105" i="21"/>
  <c r="CX105" i="21"/>
  <c r="CV105" i="21"/>
  <c r="X105" i="21"/>
  <c r="DB104" i="21"/>
  <c r="CZ104" i="21"/>
  <c r="CX104" i="21"/>
  <c r="CV104" i="21"/>
  <c r="X104" i="21"/>
  <c r="DB103" i="21"/>
  <c r="CZ103" i="21"/>
  <c r="CX103" i="21"/>
  <c r="CV103" i="21"/>
  <c r="X103" i="21"/>
  <c r="DB102" i="21"/>
  <c r="CZ102" i="21"/>
  <c r="CX102" i="21"/>
  <c r="CV102" i="21"/>
  <c r="X102" i="21"/>
  <c r="DB101" i="21"/>
  <c r="CZ101" i="21"/>
  <c r="CX101" i="21"/>
  <c r="CV101" i="21"/>
  <c r="X101" i="21"/>
  <c r="DB100" i="21"/>
  <c r="CZ100" i="21"/>
  <c r="CX100" i="21"/>
  <c r="CV100" i="21"/>
  <c r="X100" i="21"/>
  <c r="DB99" i="21"/>
  <c r="CZ99" i="21"/>
  <c r="CX99" i="21"/>
  <c r="CV99" i="21"/>
  <c r="X99" i="21"/>
  <c r="DB98" i="21"/>
  <c r="CZ98" i="21"/>
  <c r="CX98" i="21"/>
  <c r="CV98" i="21"/>
  <c r="X98" i="21"/>
  <c r="M98" i="21"/>
  <c r="M466" i="21" s="1"/>
  <c r="DB97" i="21"/>
  <c r="CZ97" i="21"/>
  <c r="CX97" i="21"/>
  <c r="CV97" i="21"/>
  <c r="X97" i="21"/>
  <c r="X96" i="21"/>
  <c r="X95" i="21"/>
  <c r="X94" i="21"/>
  <c r="X93" i="21"/>
  <c r="DB92" i="21"/>
  <c r="CZ92" i="21"/>
  <c r="CX92" i="21"/>
  <c r="CV92" i="21"/>
  <c r="X92" i="21"/>
  <c r="DB91" i="21"/>
  <c r="CZ91" i="21"/>
  <c r="CX91" i="21"/>
  <c r="CV91" i="21"/>
  <c r="X91" i="21"/>
  <c r="DB89" i="21"/>
  <c r="CZ89" i="21"/>
  <c r="CX89" i="21"/>
  <c r="CV89" i="21"/>
  <c r="X89" i="21"/>
  <c r="DB88" i="21"/>
  <c r="CZ88" i="21"/>
  <c r="CX88" i="21"/>
  <c r="CV88" i="21"/>
  <c r="X88" i="21"/>
  <c r="CV87" i="21"/>
  <c r="DB86" i="21"/>
  <c r="CZ86" i="21"/>
  <c r="CX86" i="21"/>
  <c r="CV86" i="21"/>
  <c r="X86" i="21"/>
  <c r="DB85" i="21"/>
  <c r="CZ85" i="21"/>
  <c r="CX85" i="21"/>
  <c r="CV85" i="21"/>
  <c r="X85" i="21"/>
  <c r="DB84" i="21"/>
  <c r="CZ84" i="21"/>
  <c r="CX84" i="21"/>
  <c r="CV84" i="21"/>
  <c r="X84" i="21"/>
  <c r="DB83" i="21"/>
  <c r="CZ83" i="21"/>
  <c r="CX83" i="21"/>
  <c r="CV83" i="21"/>
  <c r="X83" i="21"/>
  <c r="DB82" i="21"/>
  <c r="CZ82" i="21"/>
  <c r="CX82" i="21"/>
  <c r="CV82" i="21"/>
  <c r="X82" i="21"/>
  <c r="DB81" i="21"/>
  <c r="CZ81" i="21"/>
  <c r="CX81" i="21"/>
  <c r="CV81" i="21"/>
  <c r="X81" i="21"/>
  <c r="DB80" i="21"/>
  <c r="CZ80" i="21"/>
  <c r="CX80" i="21"/>
  <c r="CV80" i="21"/>
  <c r="X80" i="21"/>
  <c r="DB79" i="21"/>
  <c r="CZ79" i="21"/>
  <c r="CX79" i="21"/>
  <c r="CV79" i="21"/>
  <c r="X79" i="21"/>
  <c r="DB78" i="21"/>
  <c r="CZ78" i="21"/>
  <c r="CX78" i="21"/>
  <c r="CV78" i="21"/>
  <c r="X78" i="21"/>
  <c r="DB77" i="21"/>
  <c r="CZ77" i="21"/>
  <c r="CX77" i="21"/>
  <c r="CV77" i="21"/>
  <c r="X77" i="21"/>
  <c r="DB76" i="21"/>
  <c r="CZ76" i="21"/>
  <c r="CX76" i="21"/>
  <c r="CV76" i="21"/>
  <c r="X76" i="21"/>
  <c r="DB75" i="21"/>
  <c r="CZ75" i="21"/>
  <c r="CX75" i="21"/>
  <c r="CV75" i="21"/>
  <c r="X75" i="21"/>
  <c r="DB74" i="21"/>
  <c r="CZ74" i="21"/>
  <c r="CX74" i="21"/>
  <c r="CV74" i="21"/>
  <c r="X74" i="21"/>
  <c r="DB73" i="21"/>
  <c r="CZ73" i="21"/>
  <c r="CX73" i="21"/>
  <c r="CV73" i="21"/>
  <c r="X73" i="21"/>
  <c r="DB72" i="21"/>
  <c r="CZ72" i="21"/>
  <c r="CX72" i="21"/>
  <c r="CV72" i="21"/>
  <c r="X72" i="21"/>
  <c r="DB71" i="21"/>
  <c r="CZ71" i="21"/>
  <c r="CX71" i="21"/>
  <c r="CV71" i="21"/>
  <c r="X71" i="21"/>
  <c r="DB70" i="21"/>
  <c r="CZ70" i="21"/>
  <c r="CX70" i="21"/>
  <c r="CV70" i="21"/>
  <c r="X70" i="21"/>
  <c r="DB69" i="21"/>
  <c r="CZ69" i="21"/>
  <c r="CX69" i="21"/>
  <c r="CV69" i="21"/>
  <c r="X69" i="21"/>
  <c r="DB68" i="21"/>
  <c r="CZ68" i="21"/>
  <c r="CX68" i="21"/>
  <c r="CV68" i="21"/>
  <c r="X68" i="21"/>
  <c r="DB67" i="21"/>
  <c r="CZ67" i="21"/>
  <c r="CX67" i="21"/>
  <c r="CV67" i="21"/>
  <c r="X67" i="21"/>
  <c r="DB66" i="21"/>
  <c r="CZ66" i="21"/>
  <c r="CX66" i="21"/>
  <c r="CV66" i="21"/>
  <c r="X66" i="21"/>
  <c r="DB65" i="21"/>
  <c r="CZ65" i="21"/>
  <c r="CX65" i="21"/>
  <c r="CV65" i="21"/>
  <c r="X65" i="21"/>
  <c r="DB64" i="21"/>
  <c r="CZ64" i="21"/>
  <c r="CX64" i="21"/>
  <c r="CV64" i="21"/>
  <c r="X64" i="21"/>
  <c r="DB63" i="21"/>
  <c r="CZ63" i="21"/>
  <c r="CX63" i="21"/>
  <c r="CV63" i="21"/>
  <c r="X63" i="21"/>
  <c r="DB62" i="21"/>
  <c r="CZ62" i="21"/>
  <c r="CX62" i="21"/>
  <c r="CV62" i="21"/>
  <c r="X62" i="21"/>
  <c r="DB61" i="21"/>
  <c r="CZ61" i="21"/>
  <c r="CX61" i="21"/>
  <c r="CV61" i="21"/>
  <c r="X61" i="21"/>
  <c r="DB60" i="21"/>
  <c r="CZ60" i="21"/>
  <c r="CX60" i="21"/>
  <c r="CV60" i="21"/>
  <c r="X60" i="21"/>
  <c r="DB59" i="21"/>
  <c r="CZ59" i="21"/>
  <c r="CX59" i="21"/>
  <c r="CV59" i="21"/>
  <c r="X59" i="21"/>
  <c r="DB58" i="21"/>
  <c r="CZ58" i="21"/>
  <c r="CX58" i="21"/>
  <c r="CV58" i="21"/>
  <c r="X58" i="21"/>
  <c r="DB57" i="21"/>
  <c r="CZ57" i="21"/>
  <c r="CX57" i="21"/>
  <c r="CV57" i="21"/>
  <c r="X57" i="21"/>
  <c r="DB56" i="21"/>
  <c r="CZ56" i="21"/>
  <c r="CX56" i="21"/>
  <c r="CV56" i="21"/>
  <c r="X56" i="21"/>
  <c r="M56" i="21"/>
  <c r="DB55" i="21"/>
  <c r="CZ55" i="21"/>
  <c r="CX55" i="21"/>
  <c r="CV55" i="21"/>
  <c r="X55" i="21"/>
  <c r="DB54" i="21"/>
  <c r="CZ54" i="21"/>
  <c r="CX54" i="21"/>
  <c r="CV54" i="21"/>
  <c r="X54" i="21"/>
  <c r="DB53" i="21"/>
  <c r="CZ53" i="21"/>
  <c r="CX53" i="21"/>
  <c r="CV53" i="21"/>
  <c r="X53" i="21"/>
  <c r="DB52" i="21"/>
  <c r="CZ52" i="21"/>
  <c r="CX52" i="21"/>
  <c r="CV52" i="21"/>
  <c r="X52" i="21"/>
  <c r="DB51" i="21"/>
  <c r="CZ51" i="21"/>
  <c r="CX51" i="21"/>
  <c r="CV51" i="21"/>
  <c r="X51" i="21"/>
  <c r="DB50" i="21"/>
  <c r="CZ50" i="21"/>
  <c r="CX50" i="21"/>
  <c r="CV50" i="21"/>
  <c r="X50" i="21"/>
  <c r="DB49" i="21"/>
  <c r="CZ49" i="21"/>
  <c r="CX49" i="21"/>
  <c r="CV49" i="21"/>
  <c r="X49" i="21"/>
  <c r="DB48" i="21"/>
  <c r="CZ48" i="21"/>
  <c r="CX48" i="21"/>
  <c r="CV48" i="21"/>
  <c r="X48" i="21"/>
  <c r="DB47" i="21"/>
  <c r="CZ47" i="21"/>
  <c r="CX47" i="21"/>
  <c r="CV47" i="21"/>
  <c r="X47" i="21"/>
  <c r="DB46" i="21"/>
  <c r="CZ46" i="21"/>
  <c r="CX46" i="21"/>
  <c r="CV46" i="21"/>
  <c r="X46" i="21"/>
  <c r="M46" i="21"/>
  <c r="DB45" i="21"/>
  <c r="CZ45" i="21"/>
  <c r="CX45" i="21"/>
  <c r="CV45" i="21"/>
  <c r="X45" i="21"/>
  <c r="DB44" i="21"/>
  <c r="CZ44" i="21"/>
  <c r="CX44" i="21"/>
  <c r="CV44" i="21"/>
  <c r="X44" i="21"/>
  <c r="DB43" i="21"/>
  <c r="CZ43" i="21"/>
  <c r="CX43" i="21"/>
  <c r="CV43" i="21"/>
  <c r="X43" i="21"/>
  <c r="DB42" i="21"/>
  <c r="CZ42" i="21"/>
  <c r="CX42" i="21"/>
  <c r="CV42" i="21"/>
  <c r="X42" i="21"/>
  <c r="DB41" i="21"/>
  <c r="CZ41" i="21"/>
  <c r="CX41" i="21"/>
  <c r="CV41" i="21"/>
  <c r="X41" i="21"/>
  <c r="X40" i="21"/>
  <c r="DB39" i="21"/>
  <c r="CZ39" i="21"/>
  <c r="CX39" i="21"/>
  <c r="CV39" i="21"/>
  <c r="X39" i="21"/>
  <c r="DB38" i="21"/>
  <c r="CZ38" i="21"/>
  <c r="CX38" i="21"/>
  <c r="CV38" i="21"/>
  <c r="X38" i="21"/>
  <c r="DB37" i="21"/>
  <c r="CZ37" i="21"/>
  <c r="CX37" i="21"/>
  <c r="CV37" i="21"/>
  <c r="X37" i="21"/>
  <c r="DB36" i="21"/>
  <c r="CZ36" i="21"/>
  <c r="CX36" i="21"/>
  <c r="CV36" i="21"/>
  <c r="X36" i="21"/>
  <c r="DB35" i="21"/>
  <c r="CZ35" i="21"/>
  <c r="CX35" i="21"/>
  <c r="CV35" i="21"/>
  <c r="X35" i="21"/>
  <c r="DB34" i="21"/>
  <c r="CZ34" i="21"/>
  <c r="CX34" i="21"/>
  <c r="CV34" i="21"/>
  <c r="X34" i="21"/>
  <c r="DB33" i="21"/>
  <c r="CZ33" i="21"/>
  <c r="CX33" i="21"/>
  <c r="CV33" i="21"/>
  <c r="X33" i="21"/>
  <c r="DB32" i="21"/>
  <c r="CZ32" i="21"/>
  <c r="CX32" i="21"/>
  <c r="CV32" i="21"/>
  <c r="X32" i="21"/>
  <c r="DB31" i="21"/>
  <c r="CZ31" i="21"/>
  <c r="CX31" i="21"/>
  <c r="CV31" i="21"/>
  <c r="X31" i="21"/>
  <c r="DB30" i="21"/>
  <c r="CZ30" i="21"/>
  <c r="CX30" i="21"/>
  <c r="CV30" i="21"/>
  <c r="X30" i="21"/>
  <c r="DB29" i="21"/>
  <c r="CZ29" i="21"/>
  <c r="CX29" i="21"/>
  <c r="CV29" i="21"/>
  <c r="X29" i="21"/>
  <c r="DB28" i="21"/>
  <c r="CZ28" i="21"/>
  <c r="CX28" i="21"/>
  <c r="CV28" i="21"/>
  <c r="X28" i="21"/>
  <c r="DB27" i="21"/>
  <c r="CZ27" i="21"/>
  <c r="CX27" i="21"/>
  <c r="CV27" i="21"/>
  <c r="X27" i="21"/>
  <c r="DB26" i="21"/>
  <c r="CZ26" i="21"/>
  <c r="CX26" i="21"/>
  <c r="CV26" i="21"/>
  <c r="X26" i="21"/>
  <c r="DB25" i="21"/>
  <c r="CZ25" i="21"/>
  <c r="CX25" i="21"/>
  <c r="CV25" i="21"/>
  <c r="X25" i="21"/>
  <c r="DB24" i="21"/>
  <c r="CZ24" i="21"/>
  <c r="CX24" i="21"/>
  <c r="CV24" i="21"/>
  <c r="X24" i="21"/>
  <c r="DB23" i="21"/>
  <c r="CZ23" i="21"/>
  <c r="CX23" i="21"/>
  <c r="CV23" i="21"/>
  <c r="X23" i="21"/>
  <c r="DB22" i="21"/>
  <c r="CZ22" i="21"/>
  <c r="CX22" i="21"/>
  <c r="CV22" i="21"/>
  <c r="X22" i="21"/>
  <c r="DB21" i="21"/>
  <c r="CZ21" i="21"/>
  <c r="CX21" i="21"/>
  <c r="CV21" i="21"/>
  <c r="X21" i="21"/>
  <c r="DB20" i="21"/>
  <c r="CZ20" i="21"/>
  <c r="CX20" i="21"/>
  <c r="CV20" i="21"/>
  <c r="X20" i="21"/>
  <c r="X19" i="21"/>
  <c r="DB18" i="21"/>
  <c r="CZ18" i="21"/>
  <c r="CX18" i="21"/>
  <c r="CV18" i="21"/>
  <c r="X18" i="21"/>
  <c r="DB17" i="21"/>
  <c r="CZ17" i="21"/>
  <c r="CX17" i="21"/>
  <c r="CV17" i="21"/>
  <c r="X17" i="21"/>
  <c r="X16" i="21"/>
  <c r="DB15" i="21"/>
  <c r="CZ15" i="21"/>
  <c r="CX15" i="21"/>
  <c r="CV15" i="21"/>
  <c r="X15" i="21"/>
  <c r="DB14" i="21"/>
  <c r="CZ14" i="21"/>
  <c r="CX14" i="21"/>
  <c r="CV14" i="21"/>
  <c r="X14" i="21"/>
  <c r="DB13" i="21"/>
  <c r="CZ13" i="21"/>
  <c r="CX13" i="21"/>
  <c r="CV13" i="21"/>
  <c r="X13" i="21"/>
  <c r="DB12" i="21"/>
  <c r="CZ12" i="21"/>
  <c r="CX12" i="21"/>
  <c r="CV12" i="21"/>
  <c r="X12" i="21"/>
  <c r="DY11" i="21"/>
  <c r="DB11" i="21"/>
  <c r="CZ11" i="21"/>
  <c r="CX11" i="21"/>
  <c r="CV11" i="21"/>
  <c r="X11" i="21"/>
  <c r="BL511" i="21" l="1"/>
  <c r="BP511" i="21"/>
  <c r="BT511" i="21"/>
  <c r="BX511" i="21"/>
  <c r="CB511" i="21"/>
  <c r="CF511" i="21"/>
  <c r="CJ511" i="21"/>
  <c r="CN511" i="21"/>
  <c r="CR511" i="21"/>
  <c r="CW409" i="21"/>
  <c r="BF484" i="21"/>
  <c r="AN484" i="21"/>
  <c r="BG469" i="21"/>
  <c r="CW356" i="21"/>
  <c r="DC366" i="21"/>
  <c r="DA407" i="21"/>
  <c r="DC410" i="21"/>
  <c r="CW417" i="21"/>
  <c r="BL504" i="21"/>
  <c r="BP504" i="21"/>
  <c r="BT504" i="21"/>
  <c r="BX504" i="21"/>
  <c r="CB504" i="21"/>
  <c r="CF504" i="21"/>
  <c r="CJ504" i="21"/>
  <c r="CN504" i="21"/>
  <c r="CR503" i="21"/>
  <c r="DC346" i="21"/>
  <c r="CY50" i="21"/>
  <c r="CY193" i="21"/>
  <c r="CY244" i="21"/>
  <c r="DD242" i="21"/>
  <c r="CW428" i="21"/>
  <c r="AB469" i="21"/>
  <c r="AF469" i="21"/>
  <c r="AJ469" i="21"/>
  <c r="AO469" i="21"/>
  <c r="AS469" i="21"/>
  <c r="AW469" i="21"/>
  <c r="BB469" i="21"/>
  <c r="BF469" i="21"/>
  <c r="AD469" i="21"/>
  <c r="BD469" i="21"/>
  <c r="AK469" i="21"/>
  <c r="AP469" i="21"/>
  <c r="AT469" i="21"/>
  <c r="AX469" i="21"/>
  <c r="BC469" i="21"/>
  <c r="BC484" i="21"/>
  <c r="AB484" i="21"/>
  <c r="AJ484" i="21"/>
  <c r="AO484" i="21"/>
  <c r="AS484" i="21"/>
  <c r="AW484" i="21"/>
  <c r="BB484" i="21"/>
  <c r="AI484" i="21"/>
  <c r="AR484" i="21"/>
  <c r="AV484" i="21"/>
  <c r="BA484" i="21"/>
  <c r="Z484" i="21"/>
  <c r="AD484" i="21"/>
  <c r="AH484" i="21"/>
  <c r="AL484" i="21"/>
  <c r="AQ484" i="21"/>
  <c r="AU484" i="21"/>
  <c r="AZ484" i="21"/>
  <c r="BD484" i="21"/>
  <c r="BH484" i="21"/>
  <c r="CY216" i="21"/>
  <c r="CY241" i="21"/>
  <c r="DC243" i="21"/>
  <c r="CY45" i="21"/>
  <c r="M461" i="21"/>
  <c r="CY203" i="21"/>
  <c r="CW348" i="21"/>
  <c r="CY366" i="21"/>
  <c r="AA484" i="21"/>
  <c r="AE484" i="21"/>
  <c r="BE484" i="21"/>
  <c r="CY31" i="21"/>
  <c r="DA57" i="21"/>
  <c r="DC62" i="21"/>
  <c r="CW65" i="21"/>
  <c r="CW69" i="21"/>
  <c r="CW73" i="21"/>
  <c r="CW77" i="21"/>
  <c r="CW81" i="21"/>
  <c r="DA92" i="21"/>
  <c r="DA99" i="21"/>
  <c r="DA103" i="21"/>
  <c r="DA107" i="21"/>
  <c r="DC158" i="21"/>
  <c r="DC182" i="21"/>
  <c r="DC350" i="21"/>
  <c r="DA355" i="21"/>
  <c r="DC357" i="21"/>
  <c r="CW364" i="21"/>
  <c r="CW368" i="21"/>
  <c r="DA427" i="21"/>
  <c r="CY431" i="21"/>
  <c r="DD432" i="21"/>
  <c r="DC441" i="21"/>
  <c r="CY443" i="21"/>
  <c r="DC445" i="21"/>
  <c r="DA446" i="21"/>
  <c r="CY447" i="21"/>
  <c r="DC451" i="21"/>
  <c r="DA452" i="21"/>
  <c r="DC454" i="21"/>
  <c r="DA455" i="21"/>
  <c r="CY456" i="21"/>
  <c r="DC458" i="21"/>
  <c r="DA352" i="21"/>
  <c r="DC354" i="21"/>
  <c r="CY356" i="21"/>
  <c r="DA363" i="21"/>
  <c r="CY381" i="21"/>
  <c r="DC383" i="21"/>
  <c r="DA384" i="21"/>
  <c r="DC387" i="21"/>
  <c r="DA388" i="21"/>
  <c r="DC391" i="21"/>
  <c r="DA392" i="21"/>
  <c r="DC395" i="21"/>
  <c r="DA396" i="21"/>
  <c r="DC399" i="21"/>
  <c r="CY401" i="21"/>
  <c r="CY405" i="21"/>
  <c r="DC406" i="21"/>
  <c r="DD410" i="21"/>
  <c r="DC411" i="21"/>
  <c r="DA416" i="21"/>
  <c r="DD437" i="21"/>
  <c r="DD451" i="21"/>
  <c r="AP484" i="21"/>
  <c r="AT484" i="21"/>
  <c r="AX484" i="21"/>
  <c r="BG484" i="21"/>
  <c r="AF484" i="21"/>
  <c r="CG504" i="21"/>
  <c r="CK504" i="21"/>
  <c r="CO504" i="21"/>
  <c r="CS504" i="21"/>
  <c r="BI511" i="21"/>
  <c r="BM511" i="21"/>
  <c r="BQ511" i="21"/>
  <c r="BU511" i="21"/>
  <c r="BY511" i="21"/>
  <c r="CC511" i="21"/>
  <c r="CG511" i="21"/>
  <c r="CK511" i="21"/>
  <c r="CO511" i="21"/>
  <c r="CS511" i="21"/>
  <c r="DD23" i="21"/>
  <c r="DC49" i="21"/>
  <c r="CY54" i="21"/>
  <c r="DA85" i="21"/>
  <c r="DA89" i="21"/>
  <c r="DA101" i="21"/>
  <c r="CY157" i="21"/>
  <c r="CY161" i="21"/>
  <c r="CY181" i="21"/>
  <c r="CY185" i="21"/>
  <c r="DD243" i="21"/>
  <c r="DD250" i="21"/>
  <c r="DA339" i="21"/>
  <c r="DC368" i="21"/>
  <c r="DC415" i="21"/>
  <c r="DA14" i="21"/>
  <c r="CY46" i="21"/>
  <c r="DA105" i="21"/>
  <c r="CY41" i="21"/>
  <c r="DC44" i="21"/>
  <c r="DD92" i="21"/>
  <c r="DD99" i="21"/>
  <c r="DD103" i="21"/>
  <c r="DD107" i="21"/>
  <c r="CY125" i="21"/>
  <c r="DA131" i="21"/>
  <c r="DC136" i="21"/>
  <c r="DA139" i="21"/>
  <c r="CY142" i="21"/>
  <c r="CY150" i="21"/>
  <c r="DA151" i="21"/>
  <c r="CY165" i="21"/>
  <c r="DC168" i="21"/>
  <c r="CY170" i="21"/>
  <c r="DA171" i="21"/>
  <c r="CY189" i="21"/>
  <c r="DC192" i="21"/>
  <c r="CY197" i="21"/>
  <c r="CY201" i="21"/>
  <c r="DC233" i="21"/>
  <c r="CY235" i="21"/>
  <c r="DC237" i="21"/>
  <c r="DD255" i="21"/>
  <c r="DA257" i="21"/>
  <c r="DA261" i="21"/>
  <c r="DA265" i="21"/>
  <c r="DA269" i="21"/>
  <c r="DD275" i="21"/>
  <c r="DC276" i="21"/>
  <c r="DD279" i="21"/>
  <c r="DC280" i="21"/>
  <c r="DD283" i="21"/>
  <c r="DC284" i="21"/>
  <c r="DC299" i="21"/>
  <c r="DC303" i="21"/>
  <c r="DC310" i="21"/>
  <c r="DC314" i="21"/>
  <c r="DA316" i="21"/>
  <c r="DC327" i="21"/>
  <c r="CW330" i="21"/>
  <c r="DC331" i="21"/>
  <c r="CW334" i="21"/>
  <c r="DC335" i="21"/>
  <c r="CW338" i="21"/>
  <c r="DA347" i="21"/>
  <c r="DC349" i="21"/>
  <c r="CY362" i="21"/>
  <c r="DA367" i="21"/>
  <c r="CY27" i="21"/>
  <c r="DC30" i="21"/>
  <c r="CW83" i="21"/>
  <c r="DD84" i="21"/>
  <c r="DC85" i="21"/>
  <c r="DE85" i="21" s="1"/>
  <c r="DC89" i="21"/>
  <c r="DC101" i="21"/>
  <c r="DC105" i="21"/>
  <c r="DC113" i="21"/>
  <c r="CY123" i="21"/>
  <c r="DC161" i="21"/>
  <c r="CY163" i="21"/>
  <c r="DC185" i="21"/>
  <c r="CY187" i="21"/>
  <c r="CY205" i="21"/>
  <c r="CY210" i="21"/>
  <c r="DD211" i="21"/>
  <c r="DC215" i="21"/>
  <c r="CY232" i="21"/>
  <c r="CY240" i="21"/>
  <c r="DA254" i="21"/>
  <c r="DC364" i="21"/>
  <c r="BQ504" i="21"/>
  <c r="CC504" i="21"/>
  <c r="BI504" i="21"/>
  <c r="BU504" i="21"/>
  <c r="BM504" i="21"/>
  <c r="BY504" i="21"/>
  <c r="DC23" i="21"/>
  <c r="DE23" i="21" s="1"/>
  <c r="DD27" i="21"/>
  <c r="DC27" i="21"/>
  <c r="DD41" i="21"/>
  <c r="DC41" i="21"/>
  <c r="CY43" i="21"/>
  <c r="DD46" i="21"/>
  <c r="DC46" i="21"/>
  <c r="DE46" i="21" s="1"/>
  <c r="DC53" i="21"/>
  <c r="CY61" i="21"/>
  <c r="DA68" i="21"/>
  <c r="DA72" i="21"/>
  <c r="DA76" i="21"/>
  <c r="DA80" i="21"/>
  <c r="DA83" i="21"/>
  <c r="CY85" i="21"/>
  <c r="CY89" i="21"/>
  <c r="CW92" i="21"/>
  <c r="DA98" i="21"/>
  <c r="CW99" i="21"/>
  <c r="CY101" i="21"/>
  <c r="DA102" i="21"/>
  <c r="CW103" i="21"/>
  <c r="CY105" i="21"/>
  <c r="DA106" i="21"/>
  <c r="CW107" i="21"/>
  <c r="DC122" i="21"/>
  <c r="DC125" i="21"/>
  <c r="CY135" i="21"/>
  <c r="DC149" i="21"/>
  <c r="CY154" i="21"/>
  <c r="DC165" i="21"/>
  <c r="CY167" i="21"/>
  <c r="DC180" i="21"/>
  <c r="DC186" i="21"/>
  <c r="DC189" i="21"/>
  <c r="CY191" i="21"/>
  <c r="DC196" i="21"/>
  <c r="DC202" i="21"/>
  <c r="DC205" i="21"/>
  <c r="DC209" i="21"/>
  <c r="CY214" i="21"/>
  <c r="CY221" i="21"/>
  <c r="CY259" i="21"/>
  <c r="CY263" i="21"/>
  <c r="CY267" i="21"/>
  <c r="CY271" i="21"/>
  <c r="DC273" i="21"/>
  <c r="DA274" i="21"/>
  <c r="DC277" i="21"/>
  <c r="DA278" i="21"/>
  <c r="DC281" i="21"/>
  <c r="DA282" i="21"/>
  <c r="DC285" i="21"/>
  <c r="CY287" i="21"/>
  <c r="DA297" i="21"/>
  <c r="DA301" i="21"/>
  <c r="DC304" i="21"/>
  <c r="DA305" i="21"/>
  <c r="DC311" i="21"/>
  <c r="DA312" i="21"/>
  <c r="CY322" i="21"/>
  <c r="DA325" i="21"/>
  <c r="DC328" i="21"/>
  <c r="DA329" i="21"/>
  <c r="DA333" i="21"/>
  <c r="DD335" i="21"/>
  <c r="CY335" i="21"/>
  <c r="DC358" i="21"/>
  <c r="CY422" i="21"/>
  <c r="DE335" i="21"/>
  <c r="DA13" i="21"/>
  <c r="DC22" i="21"/>
  <c r="DE22" i="21" s="1"/>
  <c r="CY23" i="21"/>
  <c r="DD31" i="21"/>
  <c r="DC31" i="21"/>
  <c r="DA45" i="21"/>
  <c r="DC45" i="21"/>
  <c r="DD50" i="21"/>
  <c r="DC50" i="21"/>
  <c r="DA58" i="21"/>
  <c r="DD59" i="21"/>
  <c r="CW67" i="21"/>
  <c r="CW71" i="21"/>
  <c r="CW75" i="21"/>
  <c r="CW79" i="21"/>
  <c r="DC83" i="21"/>
  <c r="CY84" i="21"/>
  <c r="DC126" i="21"/>
  <c r="CY140" i="21"/>
  <c r="CY144" i="21"/>
  <c r="DC146" i="21"/>
  <c r="CY148" i="21"/>
  <c r="DC160" i="21"/>
  <c r="DC166" i="21"/>
  <c r="DC184" i="21"/>
  <c r="DC190" i="21"/>
  <c r="DC193" i="21"/>
  <c r="CY195" i="21"/>
  <c r="DC206" i="21"/>
  <c r="CY208" i="21"/>
  <c r="CY212" i="21"/>
  <c r="DC216" i="21"/>
  <c r="DC220" i="21"/>
  <c r="DC224" i="21"/>
  <c r="DC232" i="21"/>
  <c r="CY238" i="21"/>
  <c r="DD239" i="21"/>
  <c r="DC240" i="21"/>
  <c r="CY242" i="21"/>
  <c r="CY245" i="21"/>
  <c r="CY249" i="21"/>
  <c r="DC251" i="21"/>
  <c r="CY253" i="21"/>
  <c r="DD254" i="21"/>
  <c r="CW254" i="21"/>
  <c r="CW352" i="21"/>
  <c r="DC362" i="21"/>
  <c r="DC201" i="21"/>
  <c r="DC26" i="21"/>
  <c r="DA33" i="21"/>
  <c r="DA34" i="21"/>
  <c r="CW35" i="21"/>
  <c r="DA37" i="21"/>
  <c r="DA38" i="21"/>
  <c r="CW39" i="21"/>
  <c r="DD54" i="21"/>
  <c r="DC54" i="21"/>
  <c r="CW85" i="21"/>
  <c r="CW89" i="21"/>
  <c r="CY92" i="21"/>
  <c r="DC92" i="21"/>
  <c r="CY99" i="21"/>
  <c r="DC99" i="21"/>
  <c r="DE99" i="21" s="1"/>
  <c r="CW101" i="21"/>
  <c r="CY103" i="21"/>
  <c r="DC103" i="21"/>
  <c r="CW105" i="21"/>
  <c r="CY107" i="21"/>
  <c r="DA111" i="21"/>
  <c r="DA115" i="21"/>
  <c r="DC124" i="21"/>
  <c r="CY152" i="21"/>
  <c r="DC157" i="21"/>
  <c r="CY159" i="21"/>
  <c r="CY172" i="21"/>
  <c r="DC174" i="21"/>
  <c r="CY176" i="21"/>
  <c r="DC181" i="21"/>
  <c r="CY183" i="21"/>
  <c r="DC188" i="21"/>
  <c r="DC194" i="21"/>
  <c r="DC197" i="21"/>
  <c r="CY199" i="21"/>
  <c r="DC204" i="21"/>
  <c r="DC217" i="21"/>
  <c r="CY219" i="21"/>
  <c r="CY220" i="21"/>
  <c r="CY223" i="21"/>
  <c r="DC229" i="21"/>
  <c r="DA335" i="21"/>
  <c r="CY336" i="21"/>
  <c r="CY339" i="21"/>
  <c r="CY340" i="21"/>
  <c r="DD344" i="21"/>
  <c r="DC344" i="21"/>
  <c r="CY346" i="21"/>
  <c r="DC352" i="21"/>
  <c r="CY354" i="21"/>
  <c r="CY364" i="21"/>
  <c r="CY368" i="21"/>
  <c r="DD380" i="21"/>
  <c r="DC380" i="21"/>
  <c r="CY402" i="21"/>
  <c r="DC404" i="21"/>
  <c r="CY406" i="21"/>
  <c r="DD413" i="21"/>
  <c r="DC413" i="21"/>
  <c r="CY415" i="21"/>
  <c r="DC423" i="21"/>
  <c r="CY425" i="21"/>
  <c r="DC430" i="21"/>
  <c r="CY436" i="21"/>
  <c r="CY440" i="21"/>
  <c r="DC446" i="21"/>
  <c r="DC452" i="21"/>
  <c r="DC455" i="21"/>
  <c r="AC469" i="21"/>
  <c r="AG469" i="21"/>
  <c r="BJ504" i="21"/>
  <c r="BN504" i="21"/>
  <c r="BR504" i="21"/>
  <c r="BV504" i="21"/>
  <c r="BZ504" i="21"/>
  <c r="CD504" i="21"/>
  <c r="CH504" i="21"/>
  <c r="CL504" i="21"/>
  <c r="CP504" i="21"/>
  <c r="CT503" i="21"/>
  <c r="BJ511" i="21"/>
  <c r="BN511" i="21"/>
  <c r="BR511" i="21"/>
  <c r="BV511" i="21"/>
  <c r="BZ511" i="21"/>
  <c r="CD511" i="21"/>
  <c r="CH511" i="21"/>
  <c r="CL511" i="21"/>
  <c r="CP511" i="21"/>
  <c r="CT511" i="21"/>
  <c r="DD222" i="21"/>
  <c r="CY225" i="21"/>
  <c r="DD226" i="21"/>
  <c r="DC231" i="21"/>
  <c r="DC244" i="21"/>
  <c r="CY248" i="21"/>
  <c r="DD251" i="21"/>
  <c r="CY252" i="21"/>
  <c r="DC254" i="21"/>
  <c r="DC258" i="21"/>
  <c r="CY260" i="21"/>
  <c r="DC262" i="21"/>
  <c r="CY264" i="21"/>
  <c r="DC266" i="21"/>
  <c r="CY268" i="21"/>
  <c r="DC270" i="21"/>
  <c r="CY288" i="21"/>
  <c r="DC290" i="21"/>
  <c r="CY292" i="21"/>
  <c r="DC294" i="21"/>
  <c r="CY315" i="21"/>
  <c r="DC317" i="21"/>
  <c r="DA337" i="21"/>
  <c r="DC339" i="21"/>
  <c r="DA343" i="21"/>
  <c r="CW344" i="21"/>
  <c r="DC345" i="21"/>
  <c r="DA348" i="21"/>
  <c r="DA351" i="21"/>
  <c r="DC353" i="21"/>
  <c r="DA356" i="21"/>
  <c r="DA359" i="21"/>
  <c r="DA362" i="21"/>
  <c r="CW365" i="21"/>
  <c r="DA366" i="21"/>
  <c r="CW369" i="21"/>
  <c r="DC370" i="21"/>
  <c r="DD373" i="21"/>
  <c r="DC374" i="21"/>
  <c r="DA379" i="21"/>
  <c r="CW380" i="21"/>
  <c r="DD404" i="21"/>
  <c r="DC405" i="21"/>
  <c r="DA412" i="21"/>
  <c r="CW413" i="21"/>
  <c r="DC414" i="21"/>
  <c r="CY419" i="21"/>
  <c r="DC421" i="21"/>
  <c r="CY426" i="21"/>
  <c r="CY429" i="21"/>
  <c r="CY433" i="21"/>
  <c r="Z469" i="21"/>
  <c r="BK504" i="21"/>
  <c r="BO504" i="21"/>
  <c r="BS504" i="21"/>
  <c r="BW504" i="21"/>
  <c r="CA504" i="21"/>
  <c r="CE504" i="21"/>
  <c r="CI504" i="21"/>
  <c r="CM504" i="21"/>
  <c r="CQ504" i="21"/>
  <c r="CU504" i="21"/>
  <c r="BK511" i="21"/>
  <c r="BO511" i="21"/>
  <c r="BS511" i="21"/>
  <c r="BW511" i="21"/>
  <c r="CA511" i="21"/>
  <c r="CE511" i="21"/>
  <c r="CI511" i="21"/>
  <c r="CM511" i="21"/>
  <c r="CQ511" i="21"/>
  <c r="CU511" i="21"/>
  <c r="CY230" i="21"/>
  <c r="DC239" i="21"/>
  <c r="CY254" i="21"/>
  <c r="DD258" i="21"/>
  <c r="DD262" i="21"/>
  <c r="DD266" i="21"/>
  <c r="DD270" i="21"/>
  <c r="DD290" i="21"/>
  <c r="DD294" i="21"/>
  <c r="DD317" i="21"/>
  <c r="DA341" i="21"/>
  <c r="DD348" i="21"/>
  <c r="DC348" i="21"/>
  <c r="CY350" i="21"/>
  <c r="CY352" i="21"/>
  <c r="DC356" i="21"/>
  <c r="CY358" i="21"/>
  <c r="DD364" i="21"/>
  <c r="DA364" i="21"/>
  <c r="DD368" i="21"/>
  <c r="DA368" i="21"/>
  <c r="DA372" i="21"/>
  <c r="DC375" i="21"/>
  <c r="DA376" i="21"/>
  <c r="CW385" i="21"/>
  <c r="CW389" i="21"/>
  <c r="CW393" i="21"/>
  <c r="CW397" i="21"/>
  <c r="DA403" i="21"/>
  <c r="DD405" i="21"/>
  <c r="DD409" i="21"/>
  <c r="DC409" i="21"/>
  <c r="CY411" i="21"/>
  <c r="DD414" i="21"/>
  <c r="DD417" i="21"/>
  <c r="DC417" i="21"/>
  <c r="DC418" i="21"/>
  <c r="DA422" i="21"/>
  <c r="DD428" i="21"/>
  <c r="DC428" i="21"/>
  <c r="CY430" i="21"/>
  <c r="O461" i="21"/>
  <c r="S461" i="21"/>
  <c r="W461" i="21"/>
  <c r="Q461" i="21"/>
  <c r="U461" i="21"/>
  <c r="AA469" i="21"/>
  <c r="AE469" i="21"/>
  <c r="AI469" i="21"/>
  <c r="AN469" i="21"/>
  <c r="AR469" i="21"/>
  <c r="AV469" i="21"/>
  <c r="BA469" i="21"/>
  <c r="BE469" i="21"/>
  <c r="AH469" i="21"/>
  <c r="AL469" i="21"/>
  <c r="AQ469" i="21"/>
  <c r="AU469" i="21"/>
  <c r="AZ469" i="21"/>
  <c r="AC484" i="21"/>
  <c r="AG484" i="21"/>
  <c r="AK484" i="21"/>
  <c r="DD109" i="21"/>
  <c r="CW109" i="21"/>
  <c r="CY109" i="21"/>
  <c r="DD119" i="21"/>
  <c r="CW119" i="21"/>
  <c r="DC15" i="21"/>
  <c r="DD113" i="21"/>
  <c r="CW113" i="21"/>
  <c r="CY113" i="21"/>
  <c r="DC117" i="21"/>
  <c r="DC141" i="21"/>
  <c r="DD151" i="21"/>
  <c r="CW151" i="21"/>
  <c r="DD171" i="21"/>
  <c r="CW171" i="21"/>
  <c r="DD17" i="21"/>
  <c r="CY17" i="21"/>
  <c r="DD143" i="21"/>
  <c r="CW143" i="21"/>
  <c r="DD153" i="21"/>
  <c r="CW153" i="21"/>
  <c r="CY153" i="21"/>
  <c r="DD177" i="21"/>
  <c r="CW177" i="21"/>
  <c r="CY177" i="21"/>
  <c r="DD15" i="21"/>
  <c r="CY15" i="21"/>
  <c r="DD57" i="21"/>
  <c r="CW57" i="21"/>
  <c r="CW66" i="21"/>
  <c r="DA66" i="21"/>
  <c r="CW70" i="21"/>
  <c r="DA70" i="21"/>
  <c r="CW74" i="21"/>
  <c r="DA74" i="21"/>
  <c r="CW78" i="21"/>
  <c r="DA78" i="21"/>
  <c r="DA82" i="21"/>
  <c r="CW82" i="21"/>
  <c r="DD111" i="21"/>
  <c r="CW111" i="21"/>
  <c r="DD117" i="21"/>
  <c r="DE117" i="21" s="1"/>
  <c r="CW117" i="21"/>
  <c r="CY117" i="21"/>
  <c r="DD131" i="21"/>
  <c r="CW131" i="21"/>
  <c r="DD141" i="21"/>
  <c r="CW141" i="21"/>
  <c r="CY141" i="21"/>
  <c r="DD129" i="21"/>
  <c r="CW129" i="21"/>
  <c r="CY129" i="21"/>
  <c r="DD13" i="21"/>
  <c r="CW13" i="21"/>
  <c r="DC17" i="21"/>
  <c r="CY68" i="21"/>
  <c r="CY72" i="21"/>
  <c r="CY76" i="21"/>
  <c r="CY80" i="21"/>
  <c r="DC109" i="21"/>
  <c r="DD115" i="21"/>
  <c r="CW115" i="21"/>
  <c r="DA119" i="21"/>
  <c r="DC129" i="21"/>
  <c r="DD139" i="21"/>
  <c r="CW139" i="21"/>
  <c r="DA143" i="21"/>
  <c r="DD149" i="21"/>
  <c r="CW149" i="21"/>
  <c r="CY149" i="21"/>
  <c r="DC153" i="21"/>
  <c r="DC177" i="21"/>
  <c r="DD209" i="21"/>
  <c r="CW209" i="21"/>
  <c r="CY209" i="21"/>
  <c r="DA222" i="21"/>
  <c r="DD224" i="21"/>
  <c r="CW224" i="21"/>
  <c r="DD448" i="21"/>
  <c r="CW448" i="21"/>
  <c r="DD453" i="21"/>
  <c r="CW453" i="21"/>
  <c r="DD457" i="21"/>
  <c r="CW457" i="21"/>
  <c r="DC11" i="21"/>
  <c r="DA12" i="21"/>
  <c r="DA15" i="21"/>
  <c r="DA17" i="21"/>
  <c r="DA18" i="21"/>
  <c r="DD20" i="21"/>
  <c r="DD22" i="21"/>
  <c r="DD24" i="21"/>
  <c r="DD26" i="21"/>
  <c r="DD28" i="21"/>
  <c r="DD30" i="21"/>
  <c r="DD32" i="21"/>
  <c r="DC33" i="21"/>
  <c r="CY35" i="21"/>
  <c r="DD36" i="21"/>
  <c r="DC37" i="21"/>
  <c r="CY39" i="21"/>
  <c r="DD42" i="21"/>
  <c r="DD44" i="21"/>
  <c r="DD47" i="21"/>
  <c r="DD49" i="21"/>
  <c r="DD51" i="21"/>
  <c r="DD53" i="21"/>
  <c r="DD55" i="21"/>
  <c r="DA56" i="21"/>
  <c r="DC59" i="21"/>
  <c r="DD60" i="21"/>
  <c r="DD62" i="21"/>
  <c r="DA64" i="21"/>
  <c r="CY65" i="21"/>
  <c r="DD66" i="21"/>
  <c r="CY67" i="21"/>
  <c r="DD68" i="21"/>
  <c r="CY69" i="21"/>
  <c r="DD70" i="21"/>
  <c r="CY71" i="21"/>
  <c r="DD72" i="21"/>
  <c r="CY73" i="21"/>
  <c r="DD74" i="21"/>
  <c r="CY75" i="21"/>
  <c r="DD76" i="21"/>
  <c r="CY77" i="21"/>
  <c r="DD78" i="21"/>
  <c r="CY79" i="21"/>
  <c r="DD80" i="21"/>
  <c r="CY81" i="21"/>
  <c r="DC82" i="21"/>
  <c r="CY83" i="21"/>
  <c r="DA84" i="21"/>
  <c r="DD85" i="21"/>
  <c r="CY88" i="21"/>
  <c r="DD89" i="21"/>
  <c r="CY97" i="21"/>
  <c r="DD101" i="21"/>
  <c r="DD105" i="21"/>
  <c r="DC107" i="21"/>
  <c r="DA110" i="21"/>
  <c r="DC111" i="21"/>
  <c r="DA114" i="21"/>
  <c r="DC115" i="21"/>
  <c r="DA118" i="21"/>
  <c r="DC119" i="21"/>
  <c r="CW124" i="21"/>
  <c r="DA125" i="21"/>
  <c r="DA130" i="21"/>
  <c r="DC131" i="21"/>
  <c r="DC139" i="21"/>
  <c r="DA142" i="21"/>
  <c r="DC143" i="21"/>
  <c r="DA150" i="21"/>
  <c r="DC151" i="21"/>
  <c r="DA154" i="21"/>
  <c r="DA157" i="21"/>
  <c r="CW160" i="21"/>
  <c r="DA161" i="21"/>
  <c r="DA165" i="21"/>
  <c r="CW168" i="21"/>
  <c r="DA170" i="21"/>
  <c r="DC171" i="21"/>
  <c r="DD180" i="21"/>
  <c r="DA181" i="21"/>
  <c r="DD184" i="21"/>
  <c r="DA185" i="21"/>
  <c r="DD188" i="21"/>
  <c r="DE188" i="21" s="1"/>
  <c r="DA189" i="21"/>
  <c r="DD192" i="21"/>
  <c r="DE192" i="21" s="1"/>
  <c r="DA193" i="21"/>
  <c r="DD196" i="21"/>
  <c r="DA197" i="21"/>
  <c r="DA201" i="21"/>
  <c r="DD204" i="21"/>
  <c r="DA205" i="21"/>
  <c r="DA210" i="21"/>
  <c r="CW211" i="21"/>
  <c r="DC211" i="21"/>
  <c r="CW215" i="21"/>
  <c r="DA216" i="21"/>
  <c r="DA221" i="21"/>
  <c r="CW222" i="21"/>
  <c r="DC222" i="21"/>
  <c r="DA225" i="21"/>
  <c r="CW226" i="21"/>
  <c r="DC226" i="21"/>
  <c r="DD231" i="21"/>
  <c r="DA232" i="21"/>
  <c r="DA240" i="21"/>
  <c r="DA244" i="21"/>
  <c r="DC248" i="21"/>
  <c r="DA249" i="21"/>
  <c r="CW250" i="21"/>
  <c r="DC250" i="21"/>
  <c r="DC252" i="21"/>
  <c r="DA253" i="21"/>
  <c r="DC260" i="21"/>
  <c r="CW262" i="21"/>
  <c r="DC268" i="21"/>
  <c r="CW270" i="21"/>
  <c r="DA276" i="21"/>
  <c r="CY276" i="21"/>
  <c r="DA280" i="21"/>
  <c r="CY280" i="21"/>
  <c r="DA284" i="21"/>
  <c r="CY284" i="21"/>
  <c r="DC292" i="21"/>
  <c r="CW294" i="21"/>
  <c r="DA299" i="21"/>
  <c r="CY299" i="21"/>
  <c r="DA303" i="21"/>
  <c r="CY303" i="21"/>
  <c r="DA310" i="21"/>
  <c r="CY310" i="21"/>
  <c r="DA314" i="21"/>
  <c r="CY314" i="21"/>
  <c r="DA226" i="21"/>
  <c r="DA250" i="21"/>
  <c r="DA438" i="21"/>
  <c r="CY438" i="21"/>
  <c r="DD21" i="21"/>
  <c r="DA21" i="21"/>
  <c r="DD25" i="21"/>
  <c r="DA25" i="21"/>
  <c r="DA26" i="21"/>
  <c r="DD29" i="21"/>
  <c r="DA29" i="21"/>
  <c r="DA30" i="21"/>
  <c r="CW33" i="21"/>
  <c r="DC34" i="21"/>
  <c r="DA35" i="21"/>
  <c r="CW37" i="21"/>
  <c r="DC38" i="21"/>
  <c r="DA39" i="21"/>
  <c r="DD43" i="21"/>
  <c r="DA43" i="21"/>
  <c r="DA44" i="21"/>
  <c r="DD48" i="21"/>
  <c r="DA48" i="21"/>
  <c r="DA49" i="21"/>
  <c r="DD52" i="21"/>
  <c r="DA52" i="21"/>
  <c r="DA53" i="21"/>
  <c r="CY57" i="21"/>
  <c r="DC58" i="21"/>
  <c r="DD61" i="21"/>
  <c r="DA61" i="21"/>
  <c r="DA62" i="21"/>
  <c r="DD63" i="21"/>
  <c r="DA65" i="21"/>
  <c r="DC66" i="21"/>
  <c r="DA67" i="21"/>
  <c r="DC68" i="21"/>
  <c r="DA69" i="21"/>
  <c r="DC70" i="21"/>
  <c r="DA71" i="21"/>
  <c r="DC72" i="21"/>
  <c r="DA73" i="21"/>
  <c r="DC74" i="21"/>
  <c r="DA75" i="21"/>
  <c r="DC76" i="21"/>
  <c r="DA77" i="21"/>
  <c r="DC78" i="21"/>
  <c r="DA79" i="21"/>
  <c r="DC80" i="21"/>
  <c r="DA81" i="21"/>
  <c r="DC84" i="21"/>
  <c r="DE84" i="21" s="1"/>
  <c r="CW86" i="21"/>
  <c r="DA100" i="21"/>
  <c r="DA104" i="21"/>
  <c r="CY111" i="21"/>
  <c r="CY115" i="21"/>
  <c r="CY119" i="21"/>
  <c r="DD123" i="21"/>
  <c r="DA123" i="21"/>
  <c r="DD125" i="21"/>
  <c r="DE125" i="21" s="1"/>
  <c r="CW125" i="21"/>
  <c r="DC130" i="21"/>
  <c r="CY131" i="21"/>
  <c r="DD135" i="21"/>
  <c r="DA135" i="21"/>
  <c r="CY139" i="21"/>
  <c r="DC140" i="21"/>
  <c r="DC142" i="21"/>
  <c r="CY143" i="21"/>
  <c r="DC144" i="21"/>
  <c r="CY146" i="21"/>
  <c r="DC148" i="21"/>
  <c r="DC150" i="21"/>
  <c r="CY151" i="21"/>
  <c r="DC152" i="21"/>
  <c r="DC154" i="21"/>
  <c r="DD157" i="21"/>
  <c r="CW157" i="21"/>
  <c r="CY158" i="21"/>
  <c r="DD159" i="21"/>
  <c r="DA159" i="21"/>
  <c r="CY160" i="21"/>
  <c r="DD161" i="21"/>
  <c r="DE161" i="21" s="1"/>
  <c r="CW161" i="21"/>
  <c r="DD163" i="21"/>
  <c r="DA163" i="21"/>
  <c r="DD165" i="21"/>
  <c r="CW165" i="21"/>
  <c r="CY166" i="21"/>
  <c r="DD167" i="21"/>
  <c r="DA167" i="21"/>
  <c r="CY168" i="21"/>
  <c r="DC170" i="21"/>
  <c r="CY171" i="21"/>
  <c r="DC172" i="21"/>
  <c r="CY174" i="21"/>
  <c r="DC176" i="21"/>
  <c r="CY180" i="21"/>
  <c r="DD181" i="21"/>
  <c r="CW181" i="21"/>
  <c r="CY182" i="21"/>
  <c r="DD183" i="21"/>
  <c r="DA183" i="21"/>
  <c r="CY184" i="21"/>
  <c r="DD185" i="21"/>
  <c r="DE185" i="21" s="1"/>
  <c r="CW185" i="21"/>
  <c r="CY186" i="21"/>
  <c r="DD187" i="21"/>
  <c r="DA187" i="21"/>
  <c r="CY188" i="21"/>
  <c r="DD189" i="21"/>
  <c r="CW189" i="21"/>
  <c r="CY190" i="21"/>
  <c r="DD191" i="21"/>
  <c r="DA191" i="21"/>
  <c r="CY192" i="21"/>
  <c r="DD193" i="21"/>
  <c r="CW193" i="21"/>
  <c r="CY194" i="21"/>
  <c r="DD195" i="21"/>
  <c r="DA195" i="21"/>
  <c r="CY196" i="21"/>
  <c r="DD197" i="21"/>
  <c r="CW197" i="21"/>
  <c r="DD199" i="21"/>
  <c r="DA199" i="21"/>
  <c r="DD201" i="21"/>
  <c r="DE201" i="21" s="1"/>
  <c r="CW201" i="21"/>
  <c r="CY202" i="21"/>
  <c r="DD203" i="21"/>
  <c r="DA203" i="21"/>
  <c r="CY204" i="21"/>
  <c r="DD205" i="21"/>
  <c r="CW205" i="21"/>
  <c r="CY206" i="21"/>
  <c r="DC208" i="21"/>
  <c r="DC210" i="21"/>
  <c r="CY211" i="21"/>
  <c r="DC212" i="21"/>
  <c r="DD214" i="21"/>
  <c r="DA214" i="21"/>
  <c r="CY215" i="21"/>
  <c r="DD216" i="21"/>
  <c r="DE216" i="21" s="1"/>
  <c r="CW216" i="21"/>
  <c r="CY217" i="21"/>
  <c r="DC219" i="21"/>
  <c r="DC221" i="21"/>
  <c r="CY222" i="21"/>
  <c r="DC223" i="21"/>
  <c r="CY224" i="21"/>
  <c r="DC225" i="21"/>
  <c r="CY226" i="21"/>
  <c r="CY229" i="21"/>
  <c r="DD230" i="21"/>
  <c r="DA230" i="21"/>
  <c r="CY231" i="21"/>
  <c r="DD232" i="21"/>
  <c r="CW232" i="21"/>
  <c r="CY233" i="21"/>
  <c r="DC235" i="21"/>
  <c r="CY237" i="21"/>
  <c r="DD238" i="21"/>
  <c r="DA238" i="21"/>
  <c r="DA242" i="21"/>
  <c r="CY250" i="21"/>
  <c r="DA386" i="21"/>
  <c r="CY386" i="21"/>
  <c r="DA390" i="21"/>
  <c r="CY390" i="21"/>
  <c r="DA394" i="21"/>
  <c r="CY394" i="21"/>
  <c r="DA398" i="21"/>
  <c r="CY398" i="21"/>
  <c r="DA211" i="21"/>
  <c r="DD220" i="21"/>
  <c r="CW220" i="21"/>
  <c r="DD444" i="21"/>
  <c r="CW444" i="21"/>
  <c r="DC14" i="21"/>
  <c r="DA22" i="21"/>
  <c r="DA11" i="21"/>
  <c r="DD12" i="21"/>
  <c r="DD14" i="21"/>
  <c r="DD18" i="21"/>
  <c r="DA20" i="21"/>
  <c r="CW21" i="21"/>
  <c r="DA23" i="21"/>
  <c r="DA24" i="21"/>
  <c r="CW25" i="21"/>
  <c r="DA27" i="21"/>
  <c r="DA28" i="21"/>
  <c r="CW29" i="21"/>
  <c r="DA31" i="21"/>
  <c r="DA32" i="21"/>
  <c r="CY33" i="21"/>
  <c r="DD34" i="21"/>
  <c r="DC35" i="21"/>
  <c r="DA36" i="21"/>
  <c r="CY37" i="21"/>
  <c r="DD38" i="21"/>
  <c r="DC39" i="21"/>
  <c r="DA41" i="21"/>
  <c r="DA42" i="21"/>
  <c r="CW43" i="21"/>
  <c r="DC43" i="21"/>
  <c r="DA46" i="21"/>
  <c r="DA47" i="21"/>
  <c r="CW48" i="21"/>
  <c r="DA50" i="21"/>
  <c r="DA51" i="21"/>
  <c r="CW52" i="21"/>
  <c r="DA54" i="21"/>
  <c r="DA55" i="21"/>
  <c r="DD56" i="21"/>
  <c r="DD58" i="21"/>
  <c r="DA60" i="21"/>
  <c r="CW61" i="21"/>
  <c r="DC63" i="21"/>
  <c r="DD64" i="21"/>
  <c r="DC65" i="21"/>
  <c r="CY66" i="21"/>
  <c r="DC67" i="21"/>
  <c r="DC69" i="21"/>
  <c r="CY70" i="21"/>
  <c r="DC71" i="21"/>
  <c r="DC73" i="21"/>
  <c r="CY74" i="21"/>
  <c r="DC75" i="21"/>
  <c r="DC77" i="21"/>
  <c r="CY78" i="21"/>
  <c r="DC79" i="21"/>
  <c r="DC81" i="21"/>
  <c r="DD83" i="21"/>
  <c r="CY91" i="21"/>
  <c r="DA109" i="21"/>
  <c r="DA113" i="21"/>
  <c r="DA117" i="21"/>
  <c r="CW123" i="21"/>
  <c r="DC123" i="21"/>
  <c r="DA129" i="21"/>
  <c r="CW135" i="21"/>
  <c r="DC135" i="21"/>
  <c r="CW140" i="21"/>
  <c r="DA141" i="21"/>
  <c r="CW144" i="21"/>
  <c r="DA146" i="21"/>
  <c r="CW148" i="21"/>
  <c r="DA149" i="21"/>
  <c r="CW152" i="21"/>
  <c r="DA153" i="21"/>
  <c r="DA158" i="21"/>
  <c r="CW159" i="21"/>
  <c r="DC159" i="21"/>
  <c r="CW163" i="21"/>
  <c r="DC163" i="21"/>
  <c r="DA166" i="21"/>
  <c r="CW167" i="21"/>
  <c r="DC167" i="21"/>
  <c r="DD172" i="21"/>
  <c r="DA174" i="21"/>
  <c r="DD176" i="21"/>
  <c r="DA177" i="21"/>
  <c r="DA182" i="21"/>
  <c r="CW183" i="21"/>
  <c r="DC183" i="21"/>
  <c r="DA186" i="21"/>
  <c r="CW187" i="21"/>
  <c r="DC187" i="21"/>
  <c r="DA190" i="21"/>
  <c r="CW191" i="21"/>
  <c r="DC191" i="21"/>
  <c r="DA194" i="21"/>
  <c r="CW195" i="21"/>
  <c r="DC195" i="21"/>
  <c r="CW199" i="21"/>
  <c r="DC199" i="21"/>
  <c r="DA202" i="21"/>
  <c r="CW203" i="21"/>
  <c r="DC203" i="21"/>
  <c r="DA206" i="21"/>
  <c r="CW208" i="21"/>
  <c r="DA209" i="21"/>
  <c r="CW212" i="21"/>
  <c r="CW214" i="21"/>
  <c r="DC214" i="21"/>
  <c r="DA217" i="21"/>
  <c r="DD219" i="21"/>
  <c r="DA220" i="21"/>
  <c r="DD223" i="21"/>
  <c r="DA224" i="21"/>
  <c r="DA229" i="21"/>
  <c r="CW230" i="21"/>
  <c r="DC230" i="21"/>
  <c r="DA233" i="21"/>
  <c r="CW235" i="21"/>
  <c r="DA237" i="21"/>
  <c r="CW238" i="21"/>
  <c r="DC238" i="21"/>
  <c r="DA241" i="21"/>
  <c r="CW242" i="21"/>
  <c r="DC242" i="21"/>
  <c r="DA245" i="21"/>
  <c r="DA248" i="21"/>
  <c r="DA252" i="21"/>
  <c r="CW258" i="21"/>
  <c r="DC264" i="21"/>
  <c r="CW266" i="21"/>
  <c r="DC288" i="21"/>
  <c r="CW290" i="21"/>
  <c r="DC315" i="21"/>
  <c r="CW317" i="21"/>
  <c r="DA327" i="21"/>
  <c r="CY327" i="21"/>
  <c r="DA331" i="21"/>
  <c r="CY331" i="21"/>
  <c r="CY239" i="21"/>
  <c r="DD240" i="21"/>
  <c r="DC241" i="21"/>
  <c r="CY243" i="21"/>
  <c r="DD244" i="21"/>
  <c r="DC245" i="21"/>
  <c r="DD248" i="21"/>
  <c r="DC249" i="21"/>
  <c r="CY251" i="21"/>
  <c r="DD252" i="21"/>
  <c r="DC253" i="21"/>
  <c r="CY255" i="21"/>
  <c r="DC257" i="21"/>
  <c r="CY258" i="21"/>
  <c r="DC259" i="21"/>
  <c r="DC261" i="21"/>
  <c r="CY262" i="21"/>
  <c r="DC263" i="21"/>
  <c r="DC265" i="21"/>
  <c r="CY266" i="21"/>
  <c r="DC267" i="21"/>
  <c r="DC269" i="21"/>
  <c r="CY270" i="21"/>
  <c r="DC271" i="21"/>
  <c r="CY273" i="21"/>
  <c r="DD274" i="21"/>
  <c r="CY275" i="21"/>
  <c r="DD276" i="21"/>
  <c r="CW276" i="21"/>
  <c r="CY277" i="21"/>
  <c r="DD278" i="21"/>
  <c r="CY279" i="21"/>
  <c r="DD280" i="21"/>
  <c r="CW280" i="21"/>
  <c r="CY281" i="21"/>
  <c r="DD282" i="21"/>
  <c r="CY283" i="21"/>
  <c r="DD284" i="21"/>
  <c r="CW284" i="21"/>
  <c r="CY285" i="21"/>
  <c r="DC289" i="21"/>
  <c r="CY290" i="21"/>
  <c r="DC291" i="21"/>
  <c r="DC293" i="21"/>
  <c r="CY294" i="21"/>
  <c r="CY296" i="21"/>
  <c r="DD297" i="21"/>
  <c r="CY298" i="21"/>
  <c r="DD299" i="21"/>
  <c r="CW299" i="21"/>
  <c r="CY300" i="21"/>
  <c r="DD301" i="21"/>
  <c r="CY302" i="21"/>
  <c r="DD303" i="21"/>
  <c r="CW303" i="21"/>
  <c r="DD305" i="21"/>
  <c r="DD310" i="21"/>
  <c r="DE310" i="21" s="1"/>
  <c r="CW310" i="21"/>
  <c r="DD312" i="21"/>
  <c r="DD314" i="21"/>
  <c r="CW314" i="21"/>
  <c r="CY317" i="21"/>
  <c r="DD325" i="21"/>
  <c r="DD327" i="21"/>
  <c r="DE327" i="21" s="1"/>
  <c r="CW327" i="21"/>
  <c r="DD329" i="21"/>
  <c r="DD331" i="21"/>
  <c r="CW331" i="21"/>
  <c r="DD333" i="21"/>
  <c r="CY334" i="21"/>
  <c r="DD337" i="21"/>
  <c r="DD341" i="21"/>
  <c r="CY344" i="21"/>
  <c r="CY348" i="21"/>
  <c r="DC386" i="21"/>
  <c r="DC390" i="21"/>
  <c r="DC394" i="21"/>
  <c r="DC398" i="21"/>
  <c r="DA108" i="21"/>
  <c r="DA112" i="21"/>
  <c r="DA116" i="21"/>
  <c r="DA120" i="21"/>
  <c r="DA140" i="21"/>
  <c r="DD142" i="21"/>
  <c r="DA144" i="21"/>
  <c r="CW146" i="21"/>
  <c r="DA148" i="21"/>
  <c r="DD150" i="21"/>
  <c r="DA152" i="21"/>
  <c r="DD154" i="21"/>
  <c r="DD158" i="21"/>
  <c r="DA160" i="21"/>
  <c r="DD166" i="21"/>
  <c r="DA168" i="21"/>
  <c r="CW170" i="21"/>
  <c r="DA172" i="21"/>
  <c r="DD174" i="21"/>
  <c r="DA176" i="21"/>
  <c r="DA180" i="21"/>
  <c r="CW182" i="21"/>
  <c r="DA184" i="21"/>
  <c r="CW186" i="21"/>
  <c r="DA188" i="21"/>
  <c r="CW190" i="21"/>
  <c r="DA192" i="21"/>
  <c r="CW194" i="21"/>
  <c r="DA196" i="21"/>
  <c r="CW202" i="21"/>
  <c r="DA204" i="21"/>
  <c r="CW206" i="21"/>
  <c r="DA208" i="21"/>
  <c r="DD210" i="21"/>
  <c r="DA212" i="21"/>
  <c r="DA215" i="21"/>
  <c r="DD217" i="21"/>
  <c r="DA219" i="21"/>
  <c r="CW221" i="21"/>
  <c r="DA223" i="21"/>
  <c r="CW225" i="21"/>
  <c r="CW229" i="21"/>
  <c r="DA231" i="21"/>
  <c r="CW233" i="21"/>
  <c r="DA235" i="21"/>
  <c r="CW237" i="21"/>
  <c r="DA239" i="21"/>
  <c r="CW240" i="21"/>
  <c r="CW241" i="21"/>
  <c r="DA243" i="21"/>
  <c r="CW244" i="21"/>
  <c r="CW245" i="21"/>
  <c r="CW248" i="21"/>
  <c r="CW249" i="21"/>
  <c r="DA251" i="21"/>
  <c r="CW252" i="21"/>
  <c r="CW253" i="21"/>
  <c r="CW259" i="21"/>
  <c r="DA260" i="21"/>
  <c r="CW263" i="21"/>
  <c r="DA264" i="21"/>
  <c r="CW267" i="21"/>
  <c r="DA268" i="21"/>
  <c r="CW271" i="21"/>
  <c r="DA273" i="21"/>
  <c r="CW274" i="21"/>
  <c r="DC274" i="21"/>
  <c r="DA277" i="21"/>
  <c r="CW278" i="21"/>
  <c r="DC278" i="21"/>
  <c r="DA281" i="21"/>
  <c r="CW282" i="21"/>
  <c r="DC282" i="21"/>
  <c r="DA285" i="21"/>
  <c r="DD287" i="21"/>
  <c r="DA288" i="21"/>
  <c r="DA292" i="21"/>
  <c r="CW297" i="21"/>
  <c r="DC297" i="21"/>
  <c r="CW301" i="21"/>
  <c r="DC301" i="21"/>
  <c r="CW305" i="21"/>
  <c r="DC305" i="21"/>
  <c r="CW312" i="21"/>
  <c r="DC312" i="21"/>
  <c r="DE312" i="21" s="1"/>
  <c r="DA315" i="21"/>
  <c r="DA324" i="21"/>
  <c r="CW325" i="21"/>
  <c r="DC325" i="21"/>
  <c r="DA328" i="21"/>
  <c r="CW329" i="21"/>
  <c r="DC329" i="21"/>
  <c r="DE329" i="21" s="1"/>
  <c r="CW333" i="21"/>
  <c r="DC333" i="21"/>
  <c r="DA336" i="21"/>
  <c r="CW337" i="21"/>
  <c r="DC337" i="21"/>
  <c r="DA340" i="21"/>
  <c r="CW341" i="21"/>
  <c r="DC341" i="21"/>
  <c r="CW345" i="21"/>
  <c r="DA346" i="21"/>
  <c r="CW349" i="21"/>
  <c r="DA350" i="21"/>
  <c r="CW353" i="21"/>
  <c r="DA354" i="21"/>
  <c r="CW357" i="21"/>
  <c r="DA358" i="21"/>
  <c r="DC402" i="21"/>
  <c r="CW404" i="21"/>
  <c r="DC255" i="21"/>
  <c r="CY257" i="21"/>
  <c r="DA258" i="21"/>
  <c r="DD260" i="21"/>
  <c r="CW260" i="21"/>
  <c r="CY261" i="21"/>
  <c r="DA262" i="21"/>
  <c r="DD264" i="21"/>
  <c r="CW264" i="21"/>
  <c r="CY265" i="21"/>
  <c r="DA266" i="21"/>
  <c r="DD268" i="21"/>
  <c r="CW268" i="21"/>
  <c r="CY269" i="21"/>
  <c r="DA270" i="21"/>
  <c r="CY274" i="21"/>
  <c r="DC275" i="21"/>
  <c r="CY278" i="21"/>
  <c r="DC279" i="21"/>
  <c r="CY282" i="21"/>
  <c r="DC283" i="21"/>
  <c r="DD288" i="21"/>
  <c r="CW288" i="21"/>
  <c r="DA290" i="21"/>
  <c r="DD292" i="21"/>
  <c r="CW292" i="21"/>
  <c r="DA294" i="21"/>
  <c r="CY297" i="21"/>
  <c r="CY301" i="21"/>
  <c r="CY305" i="21"/>
  <c r="DC306" i="21"/>
  <c r="CY312" i="21"/>
  <c r="DC313" i="21"/>
  <c r="DD315" i="21"/>
  <c r="CW315" i="21"/>
  <c r="DE317" i="21"/>
  <c r="DA317" i="21"/>
  <c r="CY325" i="21"/>
  <c r="CY329" i="21"/>
  <c r="CY333" i="21"/>
  <c r="DC334" i="21"/>
  <c r="CY337" i="21"/>
  <c r="DC338" i="21"/>
  <c r="CY341" i="21"/>
  <c r="CY343" i="21"/>
  <c r="DA344" i="21"/>
  <c r="CY347" i="21"/>
  <c r="CY351" i="21"/>
  <c r="DD352" i="21"/>
  <c r="CY355" i="21"/>
  <c r="DD356" i="21"/>
  <c r="CY359" i="21"/>
  <c r="DA370" i="21"/>
  <c r="CY370" i="21"/>
  <c r="DA374" i="21"/>
  <c r="CY374" i="21"/>
  <c r="DC336" i="21"/>
  <c r="CY338" i="21"/>
  <c r="DD339" i="21"/>
  <c r="DC340" i="21"/>
  <c r="DC343" i="21"/>
  <c r="CY345" i="21"/>
  <c r="DD346" i="21"/>
  <c r="DC347" i="21"/>
  <c r="CY349" i="21"/>
  <c r="DD350" i="21"/>
  <c r="DC351" i="21"/>
  <c r="CY353" i="21"/>
  <c r="DD354" i="21"/>
  <c r="DC355" i="21"/>
  <c r="CY357" i="21"/>
  <c r="DD358" i="21"/>
  <c r="DC359" i="21"/>
  <c r="DD362" i="21"/>
  <c r="DC363" i="21"/>
  <c r="CY365" i="21"/>
  <c r="DD366" i="21"/>
  <c r="DE366" i="21" s="1"/>
  <c r="DC367" i="21"/>
  <c r="CY369" i="21"/>
  <c r="DD370" i="21"/>
  <c r="CW370" i="21"/>
  <c r="DD372" i="21"/>
  <c r="CY373" i="21"/>
  <c r="DD374" i="21"/>
  <c r="CW374" i="21"/>
  <c r="CY375" i="21"/>
  <c r="DD376" i="21"/>
  <c r="DC379" i="21"/>
  <c r="CY380" i="21"/>
  <c r="DC381" i="21"/>
  <c r="CY383" i="21"/>
  <c r="DD384" i="21"/>
  <c r="CY385" i="21"/>
  <c r="DD386" i="21"/>
  <c r="CW386" i="21"/>
  <c r="CY387" i="21"/>
  <c r="DD388" i="21"/>
  <c r="CY389" i="21"/>
  <c r="DD390" i="21"/>
  <c r="CW390" i="21"/>
  <c r="CY391" i="21"/>
  <c r="DD392" i="21"/>
  <c r="CY393" i="21"/>
  <c r="DD394" i="21"/>
  <c r="CW394" i="21"/>
  <c r="CY395" i="21"/>
  <c r="DD396" i="21"/>
  <c r="CY397" i="21"/>
  <c r="DD398" i="21"/>
  <c r="CW398" i="21"/>
  <c r="CY399" i="21"/>
  <c r="DC401" i="21"/>
  <c r="DC403" i="21"/>
  <c r="CY404" i="21"/>
  <c r="CY409" i="21"/>
  <c r="CY413" i="21"/>
  <c r="CY417" i="21"/>
  <c r="DD418" i="21"/>
  <c r="CW418" i="21"/>
  <c r="DA419" i="21"/>
  <c r="CW421" i="21"/>
  <c r="DA432" i="21"/>
  <c r="DA436" i="21"/>
  <c r="DC438" i="21"/>
  <c r="CW441" i="21"/>
  <c r="CY444" i="21"/>
  <c r="CY448" i="21"/>
  <c r="CY453" i="21"/>
  <c r="CY457" i="21"/>
  <c r="DA255" i="21"/>
  <c r="DD257" i="21"/>
  <c r="DA259" i="21"/>
  <c r="DD261" i="21"/>
  <c r="DA263" i="21"/>
  <c r="DD265" i="21"/>
  <c r="DA267" i="21"/>
  <c r="DD269" i="21"/>
  <c r="DA271" i="21"/>
  <c r="CW273" i="21"/>
  <c r="DA275" i="21"/>
  <c r="CW277" i="21"/>
  <c r="DA279" i="21"/>
  <c r="CW281" i="21"/>
  <c r="DA283" i="21"/>
  <c r="CW285" i="21"/>
  <c r="DA318" i="21"/>
  <c r="DA326" i="21"/>
  <c r="CW328" i="21"/>
  <c r="DA334" i="21"/>
  <c r="CW335" i="21"/>
  <c r="DD336" i="21"/>
  <c r="DA338" i="21"/>
  <c r="CW339" i="21"/>
  <c r="DD340" i="21"/>
  <c r="DD343" i="21"/>
  <c r="DA345" i="21"/>
  <c r="CW346" i="21"/>
  <c r="DD347" i="21"/>
  <c r="DA349" i="21"/>
  <c r="CW350" i="21"/>
  <c r="DD351" i="21"/>
  <c r="DA353" i="21"/>
  <c r="CW354" i="21"/>
  <c r="DD355" i="21"/>
  <c r="DA357" i="21"/>
  <c r="CW358" i="21"/>
  <c r="DD359" i="21"/>
  <c r="CW362" i="21"/>
  <c r="DD363" i="21"/>
  <c r="DA365" i="21"/>
  <c r="CW366" i="21"/>
  <c r="DD367" i="21"/>
  <c r="CW372" i="21"/>
  <c r="DC372" i="21"/>
  <c r="DE372" i="21" s="1"/>
  <c r="DA375" i="21"/>
  <c r="CW376" i="21"/>
  <c r="DC376" i="21"/>
  <c r="DD381" i="21"/>
  <c r="DA383" i="21"/>
  <c r="CW384" i="21"/>
  <c r="DC384" i="21"/>
  <c r="DA387" i="21"/>
  <c r="CW388" i="21"/>
  <c r="DC388" i="21"/>
  <c r="DA391" i="21"/>
  <c r="CW392" i="21"/>
  <c r="DC392" i="21"/>
  <c r="DA395" i="21"/>
  <c r="CW396" i="21"/>
  <c r="DC396" i="21"/>
  <c r="DA399" i="21"/>
  <c r="DD401" i="21"/>
  <c r="DA402" i="21"/>
  <c r="DA406" i="21"/>
  <c r="DA411" i="21"/>
  <c r="DA415" i="21"/>
  <c r="CY418" i="21"/>
  <c r="DC422" i="21"/>
  <c r="CY427" i="21"/>
  <c r="DA428" i="21"/>
  <c r="DD430" i="21"/>
  <c r="CW430" i="21"/>
  <c r="DA431" i="21"/>
  <c r="CW432" i="21"/>
  <c r="DC432" i="21"/>
  <c r="DA440" i="21"/>
  <c r="CY363" i="21"/>
  <c r="DC365" i="21"/>
  <c r="CY367" i="21"/>
  <c r="DC369" i="21"/>
  <c r="CY372" i="21"/>
  <c r="DC373" i="21"/>
  <c r="DE373" i="21" s="1"/>
  <c r="CY376" i="21"/>
  <c r="CY379" i="21"/>
  <c r="DA380" i="21"/>
  <c r="CY384" i="21"/>
  <c r="DC385" i="21"/>
  <c r="CY388" i="21"/>
  <c r="DC389" i="21"/>
  <c r="CY392" i="21"/>
  <c r="DC393" i="21"/>
  <c r="CY396" i="21"/>
  <c r="DC397" i="21"/>
  <c r="DD402" i="21"/>
  <c r="CW402" i="21"/>
  <c r="CY403" i="21"/>
  <c r="DA404" i="21"/>
  <c r="CY407" i="21"/>
  <c r="DA409" i="21"/>
  <c r="CY412" i="21"/>
  <c r="DA413" i="21"/>
  <c r="CY416" i="21"/>
  <c r="DA417" i="21"/>
  <c r="DD426" i="21"/>
  <c r="CW426" i="21"/>
  <c r="DC426" i="21"/>
  <c r="DC437" i="21"/>
  <c r="DD406" i="21"/>
  <c r="DC407" i="21"/>
  <c r="CY410" i="21"/>
  <c r="DD411" i="21"/>
  <c r="DC412" i="21"/>
  <c r="CY414" i="21"/>
  <c r="DD415" i="21"/>
  <c r="DE415" i="21" s="1"/>
  <c r="DC416" i="21"/>
  <c r="DC419" i="21"/>
  <c r="CY421" i="21"/>
  <c r="DD422" i="21"/>
  <c r="CW422" i="21"/>
  <c r="CY423" i="21"/>
  <c r="DC425" i="21"/>
  <c r="DC427" i="21"/>
  <c r="CY428" i="21"/>
  <c r="DC429" i="21"/>
  <c r="DC431" i="21"/>
  <c r="CY432" i="21"/>
  <c r="DC433" i="21"/>
  <c r="DD436" i="21"/>
  <c r="CY437" i="21"/>
  <c r="DD438" i="21"/>
  <c r="CW438" i="21"/>
  <c r="DD440" i="21"/>
  <c r="CY441" i="21"/>
  <c r="DC443" i="21"/>
  <c r="DA444" i="21"/>
  <c r="DA448" i="21"/>
  <c r="DA453" i="21"/>
  <c r="DA457" i="21"/>
  <c r="DA369" i="21"/>
  <c r="DA373" i="21"/>
  <c r="CW375" i="21"/>
  <c r="CW379" i="21"/>
  <c r="DA381" i="21"/>
  <c r="DD383" i="21"/>
  <c r="DA385" i="21"/>
  <c r="DD387" i="21"/>
  <c r="DA389" i="21"/>
  <c r="DD391" i="21"/>
  <c r="DA393" i="21"/>
  <c r="DD395" i="21"/>
  <c r="DA397" i="21"/>
  <c r="DD399" i="21"/>
  <c r="DA401" i="21"/>
  <c r="CW403" i="21"/>
  <c r="DA405" i="21"/>
  <c r="CW406" i="21"/>
  <c r="CW407" i="21"/>
  <c r="DA410" i="21"/>
  <c r="CW411" i="21"/>
  <c r="CW412" i="21"/>
  <c r="DA414" i="21"/>
  <c r="CW415" i="21"/>
  <c r="CW416" i="21"/>
  <c r="DA418" i="21"/>
  <c r="DA423" i="21"/>
  <c r="DD425" i="21"/>
  <c r="DA426" i="21"/>
  <c r="DD429" i="21"/>
  <c r="DA430" i="21"/>
  <c r="DD433" i="21"/>
  <c r="CW436" i="21"/>
  <c r="DC436" i="21"/>
  <c r="DE436" i="21" s="1"/>
  <c r="CW440" i="21"/>
  <c r="DC440" i="21"/>
  <c r="DC444" i="21"/>
  <c r="CY446" i="21"/>
  <c r="DC448" i="21"/>
  <c r="CY452" i="21"/>
  <c r="DC453" i="21"/>
  <c r="CY455" i="21"/>
  <c r="DC457" i="21"/>
  <c r="BL503" i="21"/>
  <c r="BP503" i="21"/>
  <c r="BT503" i="21"/>
  <c r="BX503" i="21"/>
  <c r="CB503" i="21"/>
  <c r="CF503" i="21"/>
  <c r="CJ503" i="21"/>
  <c r="CN503" i="21"/>
  <c r="BL510" i="21"/>
  <c r="BP510" i="21"/>
  <c r="BT510" i="21"/>
  <c r="BX510" i="21"/>
  <c r="CB510" i="21"/>
  <c r="CF510" i="21"/>
  <c r="CJ510" i="21"/>
  <c r="CN510" i="21"/>
  <c r="CR510" i="21"/>
  <c r="DA443" i="21"/>
  <c r="DD445" i="21"/>
  <c r="DA447" i="21"/>
  <c r="CW454" i="21"/>
  <c r="DA456" i="21"/>
  <c r="CW458" i="21"/>
  <c r="L461" i="21"/>
  <c r="P461" i="21"/>
  <c r="T461" i="21"/>
  <c r="J461" i="21"/>
  <c r="BI503" i="21"/>
  <c r="BM503" i="21"/>
  <c r="BM505" i="21" s="1"/>
  <c r="BQ503" i="21"/>
  <c r="BU503" i="21"/>
  <c r="BY503" i="21"/>
  <c r="CC503" i="21"/>
  <c r="CG503" i="21"/>
  <c r="CK503" i="21"/>
  <c r="CO503" i="21"/>
  <c r="CS503" i="21"/>
  <c r="BI510" i="21"/>
  <c r="BM510" i="21"/>
  <c r="BQ510" i="21"/>
  <c r="BU510" i="21"/>
  <c r="BY510" i="21"/>
  <c r="CC510" i="21"/>
  <c r="CG510" i="21"/>
  <c r="CK510" i="21"/>
  <c r="CO510" i="21"/>
  <c r="CY445" i="21"/>
  <c r="DD446" i="21"/>
  <c r="DC447" i="21"/>
  <c r="CY451" i="21"/>
  <c r="DD452" i="21"/>
  <c r="CY454" i="21"/>
  <c r="DD455" i="21"/>
  <c r="DE455" i="21" s="1"/>
  <c r="DC456" i="21"/>
  <c r="CY458" i="21"/>
  <c r="BJ503" i="21"/>
  <c r="BN503" i="21"/>
  <c r="BN505" i="21" s="1"/>
  <c r="BR503" i="21"/>
  <c r="BV503" i="21"/>
  <c r="BZ503" i="21"/>
  <c r="BZ505" i="21" s="1"/>
  <c r="CD503" i="21"/>
  <c r="CD505" i="21" s="1"/>
  <c r="CH503" i="21"/>
  <c r="CL503" i="21"/>
  <c r="CP503" i="21"/>
  <c r="CS510" i="21"/>
  <c r="BJ510" i="21"/>
  <c r="BN510" i="21"/>
  <c r="BR510" i="21"/>
  <c r="BR512" i="21" s="1"/>
  <c r="BV510" i="21"/>
  <c r="BV512" i="21" s="1"/>
  <c r="BZ510" i="21"/>
  <c r="CD510" i="21"/>
  <c r="CH510" i="21"/>
  <c r="CL510" i="21"/>
  <c r="CL512" i="21" s="1"/>
  <c r="CP510" i="21"/>
  <c r="CT510" i="21"/>
  <c r="CW419" i="21"/>
  <c r="DA421" i="21"/>
  <c r="DD423" i="21"/>
  <c r="DA425" i="21"/>
  <c r="CW427" i="21"/>
  <c r="DA429" i="21"/>
  <c r="CW431" i="21"/>
  <c r="DA433" i="21"/>
  <c r="DA437" i="21"/>
  <c r="DA441" i="21"/>
  <c r="CW443" i="21"/>
  <c r="DA445" i="21"/>
  <c r="CW446" i="21"/>
  <c r="CW447" i="21"/>
  <c r="DA451" i="21"/>
  <c r="CW452" i="21"/>
  <c r="DA454" i="21"/>
  <c r="CW455" i="21"/>
  <c r="DD456" i="21"/>
  <c r="DA458" i="21"/>
  <c r="N461" i="21"/>
  <c r="R461" i="21"/>
  <c r="V461" i="21"/>
  <c r="BK503" i="21"/>
  <c r="BO503" i="21"/>
  <c r="BS503" i="21"/>
  <c r="BW503" i="21"/>
  <c r="CA503" i="21"/>
  <c r="CE503" i="21"/>
  <c r="CI503" i="21"/>
  <c r="CM503" i="21"/>
  <c r="CQ503" i="21"/>
  <c r="CU510" i="21"/>
  <c r="BK510" i="21"/>
  <c r="BO510" i="21"/>
  <c r="BS510" i="21"/>
  <c r="BW510" i="21"/>
  <c r="CA510" i="21"/>
  <c r="CE510" i="21"/>
  <c r="CI510" i="21"/>
  <c r="CM510" i="21"/>
  <c r="CQ510" i="21"/>
  <c r="CW11" i="21"/>
  <c r="CW12" i="21"/>
  <c r="CY14" i="21"/>
  <c r="CW18" i="21"/>
  <c r="CW20" i="21"/>
  <c r="CY22" i="21"/>
  <c r="CW24" i="21"/>
  <c r="CY26" i="21"/>
  <c r="CW28" i="21"/>
  <c r="CY30" i="21"/>
  <c r="CW32" i="21"/>
  <c r="CY34" i="21"/>
  <c r="DD35" i="21"/>
  <c r="CW36" i="21"/>
  <c r="CY38" i="21"/>
  <c r="DD39" i="21"/>
  <c r="CW42" i="21"/>
  <c r="CY44" i="21"/>
  <c r="DD45" i="21"/>
  <c r="CW47" i="21"/>
  <c r="CY49" i="21"/>
  <c r="CW51" i="21"/>
  <c r="CY53" i="21"/>
  <c r="CW55" i="21"/>
  <c r="CW56" i="21"/>
  <c r="CY58" i="21"/>
  <c r="CW60" i="21"/>
  <c r="CY62" i="21"/>
  <c r="CW64" i="21"/>
  <c r="DD67" i="21"/>
  <c r="CW68" i="21"/>
  <c r="DD71" i="21"/>
  <c r="CW72" i="21"/>
  <c r="DD75" i="21"/>
  <c r="CW76" i="21"/>
  <c r="DD79" i="21"/>
  <c r="DE79" i="21" s="1"/>
  <c r="CW80" i="21"/>
  <c r="CW84" i="21"/>
  <c r="DA86" i="21"/>
  <c r="DC88" i="21"/>
  <c r="DC91" i="21"/>
  <c r="DC97" i="21"/>
  <c r="CW98" i="21"/>
  <c r="DD98" i="21"/>
  <c r="CW100" i="21"/>
  <c r="DD100" i="21"/>
  <c r="CW102" i="21"/>
  <c r="DD102" i="21"/>
  <c r="CW104" i="21"/>
  <c r="DD104" i="21"/>
  <c r="CW106" i="21"/>
  <c r="DD106" i="21"/>
  <c r="CW108" i="21"/>
  <c r="DD108" i="21"/>
  <c r="CW110" i="21"/>
  <c r="DD110" i="21"/>
  <c r="CW112" i="21"/>
  <c r="DD112" i="21"/>
  <c r="CW114" i="21"/>
  <c r="DD114" i="21"/>
  <c r="CW116" i="21"/>
  <c r="DD116" i="21"/>
  <c r="CW118" i="21"/>
  <c r="DD118" i="21"/>
  <c r="CW120" i="21"/>
  <c r="DD120" i="21"/>
  <c r="CY122" i="21"/>
  <c r="CY124" i="21"/>
  <c r="CY126" i="21"/>
  <c r="CW130" i="21"/>
  <c r="CY136" i="21"/>
  <c r="CX485" i="21"/>
  <c r="CX494" i="21"/>
  <c r="DB485" i="21"/>
  <c r="DB494" i="21"/>
  <c r="CY13" i="21"/>
  <c r="DC13" i="21"/>
  <c r="CW15" i="21"/>
  <c r="CW17" i="21"/>
  <c r="CY21" i="21"/>
  <c r="DC21" i="21"/>
  <c r="DE21" i="21" s="1"/>
  <c r="CW23" i="21"/>
  <c r="CY25" i="21"/>
  <c r="DC25" i="21"/>
  <c r="CW27" i="21"/>
  <c r="CY29" i="21"/>
  <c r="DC29" i="21"/>
  <c r="CW31" i="21"/>
  <c r="CW41" i="21"/>
  <c r="CW45" i="21"/>
  <c r="CW46" i="21"/>
  <c r="CY48" i="21"/>
  <c r="DC48" i="21"/>
  <c r="CW50" i="21"/>
  <c r="CY52" i="21"/>
  <c r="DC52" i="21"/>
  <c r="CW54" i="21"/>
  <c r="DC57" i="21"/>
  <c r="CW59" i="21"/>
  <c r="DA59" i="21"/>
  <c r="DC61" i="21"/>
  <c r="CW63" i="21"/>
  <c r="DA63" i="21"/>
  <c r="DC86" i="21"/>
  <c r="CW88" i="21"/>
  <c r="DD88" i="21"/>
  <c r="CW91" i="21"/>
  <c r="DD91" i="21"/>
  <c r="CW97" i="21"/>
  <c r="DD97" i="21"/>
  <c r="CY98" i="21"/>
  <c r="CY100" i="21"/>
  <c r="CY102" i="21"/>
  <c r="CY104" i="21"/>
  <c r="CY106" i="21"/>
  <c r="CY108" i="21"/>
  <c r="CY110" i="21"/>
  <c r="CY112" i="21"/>
  <c r="CY114" i="21"/>
  <c r="CY116" i="21"/>
  <c r="CY118" i="21"/>
  <c r="CY120" i="21"/>
  <c r="DA122" i="21"/>
  <c r="DA124" i="21"/>
  <c r="DA126" i="21"/>
  <c r="CY130" i="21"/>
  <c r="DA136" i="21"/>
  <c r="DE242" i="21"/>
  <c r="CY11" i="21"/>
  <c r="CY12" i="21"/>
  <c r="DC12" i="21"/>
  <c r="CW14" i="21"/>
  <c r="CY18" i="21"/>
  <c r="DC18" i="21"/>
  <c r="CY20" i="21"/>
  <c r="DC20" i="21"/>
  <c r="CW22" i="21"/>
  <c r="CY24" i="21"/>
  <c r="DC24" i="21"/>
  <c r="CW26" i="21"/>
  <c r="CY28" i="21"/>
  <c r="DC28" i="21"/>
  <c r="CW30" i="21"/>
  <c r="CY32" i="21"/>
  <c r="DC32" i="21"/>
  <c r="DE32" i="21" s="1"/>
  <c r="DD33" i="21"/>
  <c r="CW34" i="21"/>
  <c r="CY36" i="21"/>
  <c r="DC36" i="21"/>
  <c r="DD37" i="21"/>
  <c r="CW38" i="21"/>
  <c r="CY42" i="21"/>
  <c r="DC42" i="21"/>
  <c r="CW44" i="21"/>
  <c r="CY47" i="21"/>
  <c r="DC47" i="21"/>
  <c r="DE47" i="21" s="1"/>
  <c r="CW49" i="21"/>
  <c r="CY51" i="21"/>
  <c r="DC51" i="21"/>
  <c r="CW53" i="21"/>
  <c r="CY55" i="21"/>
  <c r="DC55" i="21"/>
  <c r="CY56" i="21"/>
  <c r="DC56" i="21"/>
  <c r="DE56" i="21" s="1"/>
  <c r="CW58" i="21"/>
  <c r="CY60" i="21"/>
  <c r="DC60" i="21"/>
  <c r="CW62" i="21"/>
  <c r="CY64" i="21"/>
  <c r="DC64" i="21"/>
  <c r="DE64" i="21" s="1"/>
  <c r="DD65" i="21"/>
  <c r="DD69" i="21"/>
  <c r="DE69" i="21" s="1"/>
  <c r="DD73" i="21"/>
  <c r="DD77" i="21"/>
  <c r="DD81" i="21"/>
  <c r="DD86" i="21"/>
  <c r="CV494" i="21"/>
  <c r="CV485" i="21"/>
  <c r="CZ494" i="21"/>
  <c r="CZ485" i="21"/>
  <c r="DD11" i="21"/>
  <c r="CY59" i="21"/>
  <c r="CY63" i="21"/>
  <c r="CY82" i="21"/>
  <c r="DD82" i="21"/>
  <c r="CY86" i="21"/>
  <c r="DA88" i="21"/>
  <c r="DA91" i="21"/>
  <c r="DA97" i="21"/>
  <c r="DC98" i="21"/>
  <c r="DE98" i="21" s="1"/>
  <c r="DC100" i="21"/>
  <c r="DC102" i="21"/>
  <c r="DC104" i="21"/>
  <c r="DC106" i="21"/>
  <c r="DE106" i="21" s="1"/>
  <c r="DC108" i="21"/>
  <c r="DC110" i="21"/>
  <c r="DC112" i="21"/>
  <c r="DC114" i="21"/>
  <c r="DC116" i="21"/>
  <c r="DC118" i="21"/>
  <c r="DC120" i="21"/>
  <c r="CW122" i="21"/>
  <c r="DD122" i="21"/>
  <c r="DD124" i="21"/>
  <c r="CW126" i="21"/>
  <c r="CW136" i="21"/>
  <c r="CW142" i="21"/>
  <c r="CW150" i="21"/>
  <c r="CW154" i="21"/>
  <c r="CW158" i="21"/>
  <c r="CW166" i="21"/>
  <c r="CW172" i="21"/>
  <c r="CW174" i="21"/>
  <c r="CW176" i="21"/>
  <c r="CW180" i="21"/>
  <c r="CW184" i="21"/>
  <c r="CW188" i="21"/>
  <c r="CW192" i="21"/>
  <c r="CW196" i="21"/>
  <c r="CW204" i="21"/>
  <c r="CW210" i="21"/>
  <c r="CW217" i="21"/>
  <c r="CW219" i="21"/>
  <c r="CW223" i="21"/>
  <c r="CW231" i="21"/>
  <c r="CW239" i="21"/>
  <c r="CW243" i="21"/>
  <c r="CW251" i="21"/>
  <c r="CW255" i="21"/>
  <c r="CW257" i="21"/>
  <c r="CW261" i="21"/>
  <c r="CW265" i="21"/>
  <c r="CW269" i="21"/>
  <c r="CW275" i="21"/>
  <c r="CW279" i="21"/>
  <c r="CW283" i="21"/>
  <c r="CW289" i="21"/>
  <c r="DD289" i="21"/>
  <c r="CW291" i="21"/>
  <c r="DD291" i="21"/>
  <c r="DE291" i="21" s="1"/>
  <c r="CW293" i="21"/>
  <c r="DD293" i="21"/>
  <c r="DA296" i="21"/>
  <c r="DA298" i="21"/>
  <c r="DA300" i="21"/>
  <c r="DA302" i="21"/>
  <c r="DA304" i="21"/>
  <c r="DA306" i="21"/>
  <c r="DA311" i="21"/>
  <c r="DA313" i="21"/>
  <c r="CY316" i="21"/>
  <c r="CY318" i="21"/>
  <c r="CW322" i="21"/>
  <c r="DD322" i="21"/>
  <c r="CY324" i="21"/>
  <c r="CY326" i="21"/>
  <c r="CY328" i="21"/>
  <c r="DC330" i="21"/>
  <c r="DD126" i="21"/>
  <c r="DE126" i="21" s="1"/>
  <c r="DD130" i="21"/>
  <c r="DD136" i="21"/>
  <c r="DD140" i="21"/>
  <c r="DD144" i="21"/>
  <c r="DD146" i="21"/>
  <c r="DD148" i="21"/>
  <c r="DD152" i="21"/>
  <c r="DD160" i="21"/>
  <c r="DD168" i="21"/>
  <c r="DD170" i="21"/>
  <c r="DD182" i="21"/>
  <c r="DD186" i="21"/>
  <c r="DD190" i="21"/>
  <c r="DD194" i="21"/>
  <c r="DD202" i="21"/>
  <c r="DD206" i="21"/>
  <c r="DD208" i="21"/>
  <c r="DD212" i="21"/>
  <c r="DD215" i="21"/>
  <c r="DD221" i="21"/>
  <c r="DD225" i="21"/>
  <c r="DD229" i="21"/>
  <c r="DD233" i="21"/>
  <c r="DD235" i="21"/>
  <c r="DD237" i="21"/>
  <c r="DD241" i="21"/>
  <c r="DD245" i="21"/>
  <c r="DD249" i="21"/>
  <c r="DD253" i="21"/>
  <c r="DD259" i="21"/>
  <c r="DD263" i="21"/>
  <c r="DD267" i="21"/>
  <c r="DD271" i="21"/>
  <c r="DD273" i="21"/>
  <c r="DD277" i="21"/>
  <c r="DD281" i="21"/>
  <c r="DD285" i="21"/>
  <c r="DA287" i="21"/>
  <c r="CY289" i="21"/>
  <c r="CY291" i="21"/>
  <c r="CY293" i="21"/>
  <c r="DC296" i="21"/>
  <c r="DC298" i="21"/>
  <c r="DC300" i="21"/>
  <c r="DC302" i="21"/>
  <c r="DD330" i="21"/>
  <c r="CH586" i="21"/>
  <c r="BQ586" i="21"/>
  <c r="CC585" i="21"/>
  <c r="CG586" i="21"/>
  <c r="BL586" i="21"/>
  <c r="CB585" i="21"/>
  <c r="CF586" i="21"/>
  <c r="BK586" i="21"/>
  <c r="CA585" i="21"/>
  <c r="CE586" i="21"/>
  <c r="BI585" i="21"/>
  <c r="BY584" i="21"/>
  <c r="CJ583" i="21"/>
  <c r="BS583" i="21"/>
  <c r="CD579" i="21"/>
  <c r="BI579" i="21"/>
  <c r="BY578" i="21"/>
  <c r="CJ577" i="21"/>
  <c r="BS577" i="21"/>
  <c r="CA586" i="21"/>
  <c r="CU584" i="21"/>
  <c r="BX584" i="21"/>
  <c r="CI583" i="21"/>
  <c r="BR583" i="21"/>
  <c r="CC579" i="21"/>
  <c r="CU578" i="21"/>
  <c r="BX578" i="21"/>
  <c r="CI577" i="21"/>
  <c r="BR577" i="21"/>
  <c r="CD576" i="21"/>
  <c r="BI576" i="21"/>
  <c r="BK585" i="21"/>
  <c r="CA584" i="21"/>
  <c r="CS583" i="21"/>
  <c r="BU583" i="21"/>
  <c r="CJ579" i="21"/>
  <c r="BS579" i="21"/>
  <c r="CE578" i="21"/>
  <c r="BJ578" i="21"/>
  <c r="BZ577" i="21"/>
  <c r="CK576" i="21"/>
  <c r="BT576" i="21"/>
  <c r="BR585" i="21"/>
  <c r="CD584" i="21"/>
  <c r="BI584" i="21"/>
  <c r="BY583" i="21"/>
  <c r="CI579" i="21"/>
  <c r="BR579" i="21"/>
  <c r="CD578" i="21"/>
  <c r="BI578" i="21"/>
  <c r="BY577" i="21"/>
  <c r="CU576" i="21"/>
  <c r="CJ576" i="21"/>
  <c r="BX576" i="21"/>
  <c r="BS576" i="21"/>
  <c r="BK576" i="21"/>
  <c r="BJ576" i="21"/>
  <c r="CS572" i="21"/>
  <c r="CH572" i="21"/>
  <c r="CD572" i="21"/>
  <c r="BZ572" i="21"/>
  <c r="BU572" i="21"/>
  <c r="BQ572" i="21"/>
  <c r="BI572" i="21"/>
  <c r="CK571" i="21"/>
  <c r="CG571" i="21"/>
  <c r="CC571" i="21"/>
  <c r="BY571" i="21"/>
  <c r="BT571" i="21"/>
  <c r="BL571" i="21"/>
  <c r="CU570" i="21"/>
  <c r="CJ570" i="21"/>
  <c r="CF570" i="21"/>
  <c r="CB570" i="21"/>
  <c r="BX570" i="21"/>
  <c r="BS570" i="21"/>
  <c r="BK570" i="21"/>
  <c r="CT569" i="21"/>
  <c r="CI569" i="21"/>
  <c r="CE569" i="21"/>
  <c r="CA569" i="21"/>
  <c r="BV569" i="21"/>
  <c r="BR569" i="21"/>
  <c r="BJ569" i="21"/>
  <c r="CK565" i="21"/>
  <c r="CG565" i="21"/>
  <c r="CC565" i="21"/>
  <c r="BY565" i="21"/>
  <c r="BT565" i="21"/>
  <c r="BL565" i="21"/>
  <c r="CU564" i="21"/>
  <c r="CJ564" i="21"/>
  <c r="CF564" i="21"/>
  <c r="CB564" i="21"/>
  <c r="BX564" i="21"/>
  <c r="BS564" i="21"/>
  <c r="BK564" i="21"/>
  <c r="CT563" i="21"/>
  <c r="CI563" i="21"/>
  <c r="CA576" i="21"/>
  <c r="CK572" i="21"/>
  <c r="CG572" i="21"/>
  <c r="CC572" i="21"/>
  <c r="BY572" i="21"/>
  <c r="BT572" i="21"/>
  <c r="BL572" i="21"/>
  <c r="CU571" i="21"/>
  <c r="CJ571" i="21"/>
  <c r="CF571" i="21"/>
  <c r="CB571" i="21"/>
  <c r="BX571" i="21"/>
  <c r="BS571" i="21"/>
  <c r="BK571" i="21"/>
  <c r="CT570" i="21"/>
  <c r="CI570" i="21"/>
  <c r="CE570" i="21"/>
  <c r="CA570" i="21"/>
  <c r="BV570" i="21"/>
  <c r="BR570" i="21"/>
  <c r="BJ570" i="21"/>
  <c r="CS569" i="21"/>
  <c r="CH569" i="21"/>
  <c r="CD569" i="21"/>
  <c r="BZ569" i="21"/>
  <c r="BU569" i="21"/>
  <c r="BQ569" i="21"/>
  <c r="BI569" i="21"/>
  <c r="CU565" i="21"/>
  <c r="CJ565" i="21"/>
  <c r="CF565" i="21"/>
  <c r="CB565" i="21"/>
  <c r="BX565" i="21"/>
  <c r="BS565" i="21"/>
  <c r="BK565" i="21"/>
  <c r="CT564" i="21"/>
  <c r="CI564" i="21"/>
  <c r="CE564" i="21"/>
  <c r="CA564" i="21"/>
  <c r="BV564" i="21"/>
  <c r="BR564" i="21"/>
  <c r="BJ564" i="21"/>
  <c r="CS563" i="21"/>
  <c r="CH563" i="21"/>
  <c r="BV576" i="21"/>
  <c r="CU572" i="21"/>
  <c r="CJ572" i="21"/>
  <c r="CF572" i="21"/>
  <c r="CB572" i="21"/>
  <c r="BX572" i="21"/>
  <c r="BS572" i="21"/>
  <c r="BK572" i="21"/>
  <c r="CT571" i="21"/>
  <c r="CI571" i="21"/>
  <c r="CE571" i="21"/>
  <c r="CA571" i="21"/>
  <c r="BV571" i="21"/>
  <c r="BR571" i="21"/>
  <c r="BJ571" i="21"/>
  <c r="CS570" i="21"/>
  <c r="CH570" i="21"/>
  <c r="CD570" i="21"/>
  <c r="BZ570" i="21"/>
  <c r="BU570" i="21"/>
  <c r="BQ570" i="21"/>
  <c r="BI570" i="21"/>
  <c r="CK569" i="21"/>
  <c r="CG569" i="21"/>
  <c r="CC569" i="21"/>
  <c r="BY569" i="21"/>
  <c r="BT569" i="21"/>
  <c r="BL569" i="21"/>
  <c r="CT565" i="21"/>
  <c r="CI565" i="21"/>
  <c r="CE565" i="21"/>
  <c r="CA565" i="21"/>
  <c r="BV565" i="21"/>
  <c r="BR565" i="21"/>
  <c r="BJ565" i="21"/>
  <c r="CS564" i="21"/>
  <c r="CH564" i="21"/>
  <c r="CD564" i="21"/>
  <c r="BZ564" i="21"/>
  <c r="BU564" i="21"/>
  <c r="BQ564" i="21"/>
  <c r="BI564" i="21"/>
  <c r="CK563" i="21"/>
  <c r="BR576" i="21"/>
  <c r="CT572" i="21"/>
  <c r="CI572" i="21"/>
  <c r="CE572" i="21"/>
  <c r="CA572" i="21"/>
  <c r="BV572" i="21"/>
  <c r="BR572" i="21"/>
  <c r="CD571" i="21"/>
  <c r="BI571" i="21"/>
  <c r="BY570" i="21"/>
  <c r="CJ569" i="21"/>
  <c r="BS569" i="21"/>
  <c r="BZ565" i="21"/>
  <c r="CK564" i="21"/>
  <c r="BT564" i="21"/>
  <c r="CG563" i="21"/>
  <c r="CC563" i="21"/>
  <c r="BY563" i="21"/>
  <c r="BT563" i="21"/>
  <c r="BL563" i="21"/>
  <c r="CU562" i="21"/>
  <c r="CJ562" i="21"/>
  <c r="CF562" i="21"/>
  <c r="CB562" i="21"/>
  <c r="BX562" i="21"/>
  <c r="BS562" i="21"/>
  <c r="BK562" i="21"/>
  <c r="CS558" i="21"/>
  <c r="CH558" i="21"/>
  <c r="CD558" i="21"/>
  <c r="BZ558" i="21"/>
  <c r="BU558" i="21"/>
  <c r="BQ558" i="21"/>
  <c r="BI558" i="21"/>
  <c r="CK557" i="21"/>
  <c r="CG557" i="21"/>
  <c r="CC557" i="21"/>
  <c r="BY557" i="21"/>
  <c r="BT557" i="21"/>
  <c r="BL557" i="21"/>
  <c r="CU556" i="21"/>
  <c r="CJ556" i="21"/>
  <c r="CF556" i="21"/>
  <c r="CB556" i="21"/>
  <c r="BX556" i="21"/>
  <c r="BS556" i="21"/>
  <c r="BK556" i="21"/>
  <c r="CT555" i="21"/>
  <c r="CI555" i="21"/>
  <c r="CE555" i="21"/>
  <c r="CA555" i="21"/>
  <c r="BV555" i="21"/>
  <c r="BR555" i="21"/>
  <c r="BJ555" i="21"/>
  <c r="BJ572" i="21"/>
  <c r="BZ571" i="21"/>
  <c r="CK570" i="21"/>
  <c r="BT570" i="21"/>
  <c r="CF569" i="21"/>
  <c r="BK569" i="21"/>
  <c r="CS565" i="21"/>
  <c r="BU565" i="21"/>
  <c r="CG564" i="21"/>
  <c r="BL564" i="21"/>
  <c r="CF563" i="21"/>
  <c r="CB563" i="21"/>
  <c r="BX563" i="21"/>
  <c r="BS563" i="21"/>
  <c r="BK563" i="21"/>
  <c r="CT562" i="21"/>
  <c r="CI562" i="21"/>
  <c r="CE562" i="21"/>
  <c r="CA562" i="21"/>
  <c r="BV562" i="21"/>
  <c r="BR562" i="21"/>
  <c r="BJ562" i="21"/>
  <c r="CK558" i="21"/>
  <c r="CG558" i="21"/>
  <c r="CC558" i="21"/>
  <c r="BY558" i="21"/>
  <c r="BT558" i="21"/>
  <c r="BL558" i="21"/>
  <c r="CU557" i="21"/>
  <c r="CJ557" i="21"/>
  <c r="CF557" i="21"/>
  <c r="CB557" i="21"/>
  <c r="BX557" i="21"/>
  <c r="BS557" i="21"/>
  <c r="BK557" i="21"/>
  <c r="CT556" i="21"/>
  <c r="CI556" i="21"/>
  <c r="CE556" i="21"/>
  <c r="CA556" i="21"/>
  <c r="BV556" i="21"/>
  <c r="BR556" i="21"/>
  <c r="BJ556" i="21"/>
  <c r="CS555" i="21"/>
  <c r="CH555" i="21"/>
  <c r="CD555" i="21"/>
  <c r="BZ555" i="21"/>
  <c r="BU555" i="21"/>
  <c r="BQ555" i="21"/>
  <c r="CS571" i="21"/>
  <c r="BU571" i="21"/>
  <c r="CG570" i="21"/>
  <c r="BL570" i="21"/>
  <c r="CB569" i="21"/>
  <c r="CH565" i="21"/>
  <c r="BQ565" i="21"/>
  <c r="CC564" i="21"/>
  <c r="CU563" i="21"/>
  <c r="CE563" i="21"/>
  <c r="CA563" i="21"/>
  <c r="BV563" i="21"/>
  <c r="BR563" i="21"/>
  <c r="BJ563" i="21"/>
  <c r="CS562" i="21"/>
  <c r="CH562" i="21"/>
  <c r="CD562" i="21"/>
  <c r="BZ562" i="21"/>
  <c r="BU562" i="21"/>
  <c r="BQ562" i="21"/>
  <c r="BI562" i="21"/>
  <c r="CU558" i="21"/>
  <c r="CJ558" i="21"/>
  <c r="CF558" i="21"/>
  <c r="CB558" i="21"/>
  <c r="BX558" i="21"/>
  <c r="BS558" i="21"/>
  <c r="BK558" i="21"/>
  <c r="CT557" i="21"/>
  <c r="CI557" i="21"/>
  <c r="CE557" i="21"/>
  <c r="CA557" i="21"/>
  <c r="BV557" i="21"/>
  <c r="BR557" i="21"/>
  <c r="BJ557" i="21"/>
  <c r="CS556" i="21"/>
  <c r="CH556" i="21"/>
  <c r="CD556" i="21"/>
  <c r="BZ556" i="21"/>
  <c r="BU556" i="21"/>
  <c r="BQ556" i="21"/>
  <c r="BI556" i="21"/>
  <c r="CK555" i="21"/>
  <c r="CG555" i="21"/>
  <c r="CC555" i="21"/>
  <c r="BY555" i="21"/>
  <c r="BT555" i="21"/>
  <c r="BL555" i="21"/>
  <c r="CH571" i="21"/>
  <c r="BQ571" i="21"/>
  <c r="CC570" i="21"/>
  <c r="CU569" i="21"/>
  <c r="BX569" i="21"/>
  <c r="CD565" i="21"/>
  <c r="BI565" i="21"/>
  <c r="BY564" i="21"/>
  <c r="CJ563" i="21"/>
  <c r="CD563" i="21"/>
  <c r="BZ563" i="21"/>
  <c r="BU563" i="21"/>
  <c r="BQ563" i="21"/>
  <c r="BI563" i="21"/>
  <c r="CK562" i="21"/>
  <c r="CG562" i="21"/>
  <c r="CC562" i="21"/>
  <c r="BY562" i="21"/>
  <c r="BT562" i="21"/>
  <c r="BL562" i="21"/>
  <c r="CT558" i="21"/>
  <c r="CI558" i="21"/>
  <c r="CE558" i="21"/>
  <c r="CA558" i="21"/>
  <c r="BV558" i="21"/>
  <c r="BR558" i="21"/>
  <c r="BJ558" i="21"/>
  <c r="CS557" i="21"/>
  <c r="CH557" i="21"/>
  <c r="CD557" i="21"/>
  <c r="BZ557" i="21"/>
  <c r="BU557" i="21"/>
  <c r="BQ557" i="21"/>
  <c r="BI557" i="21"/>
  <c r="CK556" i="21"/>
  <c r="CG556" i="21"/>
  <c r="CC556" i="21"/>
  <c r="BY556" i="21"/>
  <c r="BT556" i="21"/>
  <c r="BL556" i="21"/>
  <c r="CU555" i="21"/>
  <c r="CJ555" i="21"/>
  <c r="CF555" i="21"/>
  <c r="CB555" i="21"/>
  <c r="BX555" i="21"/>
  <c r="BS555" i="21"/>
  <c r="BK555" i="21"/>
  <c r="BI555" i="21"/>
  <c r="CW287" i="21"/>
  <c r="DC287" i="21"/>
  <c r="DA289" i="21"/>
  <c r="DA291" i="21"/>
  <c r="DA293" i="21"/>
  <c r="CW296" i="21"/>
  <c r="DD296" i="21"/>
  <c r="CW298" i="21"/>
  <c r="DD298" i="21"/>
  <c r="CW300" i="21"/>
  <c r="DD300" i="21"/>
  <c r="CW302" i="21"/>
  <c r="DD302" i="21"/>
  <c r="CW304" i="21"/>
  <c r="DD304" i="21"/>
  <c r="CW306" i="21"/>
  <c r="DD306" i="21"/>
  <c r="DE306" i="21" s="1"/>
  <c r="CW311" i="21"/>
  <c r="DD311" i="21"/>
  <c r="CW313" i="21"/>
  <c r="DD313" i="21"/>
  <c r="DC316" i="21"/>
  <c r="DC318" i="21"/>
  <c r="DA322" i="21"/>
  <c r="DC324" i="21"/>
  <c r="DC326" i="21"/>
  <c r="CY330" i="21"/>
  <c r="DE381" i="21"/>
  <c r="DE414" i="21"/>
  <c r="BJ505" i="21"/>
  <c r="BV505" i="21"/>
  <c r="CL505" i="21"/>
  <c r="CP505" i="21"/>
  <c r="BN512" i="21"/>
  <c r="CD512" i="21"/>
  <c r="CH512" i="21"/>
  <c r="CT512" i="21"/>
  <c r="DE293" i="21"/>
  <c r="CY304" i="21"/>
  <c r="CY306" i="21"/>
  <c r="CY311" i="21"/>
  <c r="CY313" i="21"/>
  <c r="CW316" i="21"/>
  <c r="DD316" i="21"/>
  <c r="CW318" i="21"/>
  <c r="DD318" i="21"/>
  <c r="DC322" i="21"/>
  <c r="DE322" i="21" s="1"/>
  <c r="CW324" i="21"/>
  <c r="DD324" i="21"/>
  <c r="CW326" i="21"/>
  <c r="DD326" i="21"/>
  <c r="DA330" i="21"/>
  <c r="CW336" i="21"/>
  <c r="CW340" i="21"/>
  <c r="CW343" i="21"/>
  <c r="CW347" i="21"/>
  <c r="CW351" i="21"/>
  <c r="CW355" i="21"/>
  <c r="CW359" i="21"/>
  <c r="CW363" i="21"/>
  <c r="CW367" i="21"/>
  <c r="CW373" i="21"/>
  <c r="CW381" i="21"/>
  <c r="CW383" i="21"/>
  <c r="CW387" i="21"/>
  <c r="CW391" i="21"/>
  <c r="CW395" i="21"/>
  <c r="CW399" i="21"/>
  <c r="CW401" i="21"/>
  <c r="CW405" i="21"/>
  <c r="CW410" i="21"/>
  <c r="CW414" i="21"/>
  <c r="CW423" i="21"/>
  <c r="CW425" i="21"/>
  <c r="CW429" i="21"/>
  <c r="CW433" i="21"/>
  <c r="CW437" i="21"/>
  <c r="CW445" i="21"/>
  <c r="CW451" i="21"/>
  <c r="CW456" i="21"/>
  <c r="CT504" i="21"/>
  <c r="BJ513" i="21"/>
  <c r="DD328" i="21"/>
  <c r="DD334" i="21"/>
  <c r="DD338" i="21"/>
  <c r="DE338" i="21" s="1"/>
  <c r="DD345" i="21"/>
  <c r="DD349" i="21"/>
  <c r="DE349" i="21" s="1"/>
  <c r="DD353" i="21"/>
  <c r="DE353" i="21" s="1"/>
  <c r="DD357" i="21"/>
  <c r="DE357" i="21" s="1"/>
  <c r="DD365" i="21"/>
  <c r="DD369" i="21"/>
  <c r="DE369" i="21" s="1"/>
  <c r="DD375" i="21"/>
  <c r="DD379" i="21"/>
  <c r="DD385" i="21"/>
  <c r="DD389" i="21"/>
  <c r="DE389" i="21" s="1"/>
  <c r="DD393" i="21"/>
  <c r="DD397" i="21"/>
  <c r="DE397" i="21" s="1"/>
  <c r="DD403" i="21"/>
  <c r="DD407" i="21"/>
  <c r="DE407" i="21" s="1"/>
  <c r="DD412" i="21"/>
  <c r="DE412" i="21" s="1"/>
  <c r="DD416" i="21"/>
  <c r="DD419" i="21"/>
  <c r="DE419" i="21" s="1"/>
  <c r="DD421" i="21"/>
  <c r="DE421" i="21" s="1"/>
  <c r="DD427" i="21"/>
  <c r="DD431" i="21"/>
  <c r="DE431" i="21" s="1"/>
  <c r="DD441" i="21"/>
  <c r="DE441" i="21" s="1"/>
  <c r="DD443" i="21"/>
  <c r="DD447" i="21"/>
  <c r="DD454" i="21"/>
  <c r="DD458" i="21"/>
  <c r="DE458" i="21" s="1"/>
  <c r="BL513" i="21"/>
  <c r="CU503" i="21"/>
  <c r="CR504" i="21"/>
  <c r="CT551" i="21"/>
  <c r="CI551" i="21"/>
  <c r="CE551" i="21"/>
  <c r="CA551" i="21"/>
  <c r="BV551" i="21"/>
  <c r="BR551" i="21"/>
  <c r="BJ551" i="21"/>
  <c r="CS550" i="21"/>
  <c r="CH550" i="21"/>
  <c r="CD550" i="21"/>
  <c r="BZ550" i="21"/>
  <c r="BU550" i="21"/>
  <c r="BQ550" i="21"/>
  <c r="BI550" i="21"/>
  <c r="CK549" i="21"/>
  <c r="CG549" i="21"/>
  <c r="CC549" i="21"/>
  <c r="BY549" i="21"/>
  <c r="BT549" i="21"/>
  <c r="BL549" i="21"/>
  <c r="CU548" i="21"/>
  <c r="CJ548" i="21"/>
  <c r="CF548" i="21"/>
  <c r="CB548" i="21"/>
  <c r="BX548" i="21"/>
  <c r="BS548" i="21"/>
  <c r="BK548" i="21"/>
  <c r="CS544" i="21"/>
  <c r="CH544" i="21"/>
  <c r="CD544" i="21"/>
  <c r="BZ544" i="21"/>
  <c r="BU544" i="21"/>
  <c r="BQ544" i="21"/>
  <c r="BI544" i="21"/>
  <c r="CK543" i="21"/>
  <c r="CG543" i="21"/>
  <c r="CC543" i="21"/>
  <c r="BY543" i="21"/>
  <c r="BT543" i="21"/>
  <c r="BL543" i="21"/>
  <c r="CU542" i="21"/>
  <c r="CJ542" i="21"/>
  <c r="CF542" i="21"/>
  <c r="CB542" i="21"/>
  <c r="BX542" i="21"/>
  <c r="BS542" i="21"/>
  <c r="BK542" i="21"/>
  <c r="CT541" i="21"/>
  <c r="CI541" i="21"/>
  <c r="CE541" i="21"/>
  <c r="CA541" i="21"/>
  <c r="BV541" i="21"/>
  <c r="BR541" i="21"/>
  <c r="BJ541" i="21"/>
  <c r="CK537" i="21"/>
  <c r="CG537" i="21"/>
  <c r="CC537" i="21"/>
  <c r="BY537" i="21"/>
  <c r="BT537" i="21"/>
  <c r="BL537" i="21"/>
  <c r="CU536" i="21"/>
  <c r="CJ536" i="21"/>
  <c r="CF536" i="21"/>
  <c r="CB536" i="21"/>
  <c r="BX536" i="21"/>
  <c r="BS536" i="21"/>
  <c r="BK536" i="21"/>
  <c r="CT535" i="21"/>
  <c r="CI535" i="21"/>
  <c r="CE535" i="21"/>
  <c r="CA535" i="21"/>
  <c r="BV535" i="21"/>
  <c r="BR535" i="21"/>
  <c r="BJ535" i="21"/>
  <c r="CS534" i="21"/>
  <c r="CH534" i="21"/>
  <c r="CD534" i="21"/>
  <c r="BZ534" i="21"/>
  <c r="BU534" i="21"/>
  <c r="BQ534" i="21"/>
  <c r="BI534" i="21"/>
  <c r="CS551" i="21"/>
  <c r="CH551" i="21"/>
  <c r="CD551" i="21"/>
  <c r="BZ551" i="21"/>
  <c r="BU551" i="21"/>
  <c r="BQ551" i="21"/>
  <c r="BI551" i="21"/>
  <c r="CK550" i="21"/>
  <c r="CG550" i="21"/>
  <c r="CC550" i="21"/>
  <c r="BY550" i="21"/>
  <c r="BT550" i="21"/>
  <c r="BL550" i="21"/>
  <c r="CU549" i="21"/>
  <c r="CJ549" i="21"/>
  <c r="CF549" i="21"/>
  <c r="CB549" i="21"/>
  <c r="BX549" i="21"/>
  <c r="BS549" i="21"/>
  <c r="BK549" i="21"/>
  <c r="CT548" i="21"/>
  <c r="CI548" i="21"/>
  <c r="CE548" i="21"/>
  <c r="CA548" i="21"/>
  <c r="BV548" i="21"/>
  <c r="BR548" i="21"/>
  <c r="BJ548" i="21"/>
  <c r="CK544" i="21"/>
  <c r="CG544" i="21"/>
  <c r="CC544" i="21"/>
  <c r="BY544" i="21"/>
  <c r="BT544" i="21"/>
  <c r="BL544" i="21"/>
  <c r="CU543" i="21"/>
  <c r="CJ543" i="21"/>
  <c r="CF543" i="21"/>
  <c r="CB543" i="21"/>
  <c r="BX543" i="21"/>
  <c r="BS543" i="21"/>
  <c r="BK543" i="21"/>
  <c r="CT542" i="21"/>
  <c r="CI542" i="21"/>
  <c r="CE542" i="21"/>
  <c r="CA542" i="21"/>
  <c r="BV542" i="21"/>
  <c r="BR542" i="21"/>
  <c r="BJ542" i="21"/>
  <c r="CS541" i="21"/>
  <c r="CH541" i="21"/>
  <c r="CD541" i="21"/>
  <c r="BZ541" i="21"/>
  <c r="BU541" i="21"/>
  <c r="BQ541" i="21"/>
  <c r="BI541" i="21"/>
  <c r="CU537" i="21"/>
  <c r="CJ537" i="21"/>
  <c r="CF537" i="21"/>
  <c r="CB537" i="21"/>
  <c r="BX537" i="21"/>
  <c r="BS537" i="21"/>
  <c r="BK537" i="21"/>
  <c r="CT536" i="21"/>
  <c r="CI536" i="21"/>
  <c r="CE536" i="21"/>
  <c r="CA536" i="21"/>
  <c r="BV536" i="21"/>
  <c r="BR536" i="21"/>
  <c r="BJ536" i="21"/>
  <c r="CS535" i="21"/>
  <c r="CH535" i="21"/>
  <c r="CD535" i="21"/>
  <c r="BZ535" i="21"/>
  <c r="BU535" i="21"/>
  <c r="BQ535" i="21"/>
  <c r="BI535" i="21"/>
  <c r="CK534" i="21"/>
  <c r="CG534" i="21"/>
  <c r="CC534" i="21"/>
  <c r="BY534" i="21"/>
  <c r="BT534" i="21"/>
  <c r="BL534" i="21"/>
  <c r="CT530" i="21"/>
  <c r="CI530" i="21"/>
  <c r="CE530" i="21"/>
  <c r="CK551" i="21"/>
  <c r="CG551" i="21"/>
  <c r="CC551" i="21"/>
  <c r="BY551" i="21"/>
  <c r="BT551" i="21"/>
  <c r="BL551" i="21"/>
  <c r="CU550" i="21"/>
  <c r="CJ550" i="21"/>
  <c r="CF550" i="21"/>
  <c r="CB550" i="21"/>
  <c r="BX550" i="21"/>
  <c r="BS550" i="21"/>
  <c r="BK550" i="21"/>
  <c r="CT549" i="21"/>
  <c r="CI549" i="21"/>
  <c r="CE549" i="21"/>
  <c r="CA549" i="21"/>
  <c r="BV549" i="21"/>
  <c r="BR549" i="21"/>
  <c r="BJ549" i="21"/>
  <c r="CS548" i="21"/>
  <c r="CH548" i="21"/>
  <c r="CD548" i="21"/>
  <c r="BZ548" i="21"/>
  <c r="BU548" i="21"/>
  <c r="BQ548" i="21"/>
  <c r="BI548" i="21"/>
  <c r="CU544" i="21"/>
  <c r="CJ544" i="21"/>
  <c r="CF544" i="21"/>
  <c r="CB544" i="21"/>
  <c r="BX544" i="21"/>
  <c r="BS544" i="21"/>
  <c r="BK544" i="21"/>
  <c r="CT543" i="21"/>
  <c r="CI543" i="21"/>
  <c r="CE543" i="21"/>
  <c r="CA543" i="21"/>
  <c r="BV543" i="21"/>
  <c r="BR543" i="21"/>
  <c r="BJ543" i="21"/>
  <c r="CS542" i="21"/>
  <c r="CH542" i="21"/>
  <c r="CD542" i="21"/>
  <c r="BZ542" i="21"/>
  <c r="BU542" i="21"/>
  <c r="BQ542" i="21"/>
  <c r="BI542" i="21"/>
  <c r="CK541" i="21"/>
  <c r="CG541" i="21"/>
  <c r="CC541" i="21"/>
  <c r="BY541" i="21"/>
  <c r="BT541" i="21"/>
  <c r="BL541" i="21"/>
  <c r="CT537" i="21"/>
  <c r="CI537" i="21"/>
  <c r="CE537" i="21"/>
  <c r="CA537" i="21"/>
  <c r="BV537" i="21"/>
  <c r="BR537" i="21"/>
  <c r="BJ537" i="21"/>
  <c r="CS536" i="21"/>
  <c r="CH536" i="21"/>
  <c r="CD536" i="21"/>
  <c r="BZ536" i="21"/>
  <c r="BU536" i="21"/>
  <c r="BQ536" i="21"/>
  <c r="BI536" i="21"/>
  <c r="CK535" i="21"/>
  <c r="CG535" i="21"/>
  <c r="CC535" i="21"/>
  <c r="BY535" i="21"/>
  <c r="BT535" i="21"/>
  <c r="BL535" i="21"/>
  <c r="CU534" i="21"/>
  <c r="CJ534" i="21"/>
  <c r="CF534" i="21"/>
  <c r="CB534" i="21"/>
  <c r="BX534" i="21"/>
  <c r="BS534" i="21"/>
  <c r="BK534" i="21"/>
  <c r="CS530" i="21"/>
  <c r="CH530" i="21"/>
  <c r="CU551" i="21"/>
  <c r="CJ551" i="21"/>
  <c r="CF551" i="21"/>
  <c r="CB551" i="21"/>
  <c r="BX551" i="21"/>
  <c r="BS551" i="21"/>
  <c r="BK551" i="21"/>
  <c r="CT550" i="21"/>
  <c r="CI550" i="21"/>
  <c r="CE550" i="21"/>
  <c r="CA550" i="21"/>
  <c r="BV550" i="21"/>
  <c r="BR550" i="21"/>
  <c r="BJ550" i="21"/>
  <c r="CS549" i="21"/>
  <c r="CH549" i="21"/>
  <c r="CD549" i="21"/>
  <c r="BZ549" i="21"/>
  <c r="BU549" i="21"/>
  <c r="BQ549" i="21"/>
  <c r="BI549" i="21"/>
  <c r="CK548" i="21"/>
  <c r="CG548" i="21"/>
  <c r="CC548" i="21"/>
  <c r="BY548" i="21"/>
  <c r="BT548" i="21"/>
  <c r="BL548" i="21"/>
  <c r="CT544" i="21"/>
  <c r="CI544" i="21"/>
  <c r="CE544" i="21"/>
  <c r="CA544" i="21"/>
  <c r="BV544" i="21"/>
  <c r="BR544" i="21"/>
  <c r="BJ544" i="21"/>
  <c r="CS543" i="21"/>
  <c r="CH543" i="21"/>
  <c r="CD543" i="21"/>
  <c r="BZ543" i="21"/>
  <c r="BU543" i="21"/>
  <c r="BQ543" i="21"/>
  <c r="BI543" i="21"/>
  <c r="CK542" i="21"/>
  <c r="CG542" i="21"/>
  <c r="CC542" i="21"/>
  <c r="BY542" i="21"/>
  <c r="BT542" i="21"/>
  <c r="BL542" i="21"/>
  <c r="CU541" i="21"/>
  <c r="CJ541" i="21"/>
  <c r="CF541" i="21"/>
  <c r="CB541" i="21"/>
  <c r="BX541" i="21"/>
  <c r="BS541" i="21"/>
  <c r="BK541" i="21"/>
  <c r="CS537" i="21"/>
  <c r="CH537" i="21"/>
  <c r="CD537" i="21"/>
  <c r="BZ537" i="21"/>
  <c r="BU537" i="21"/>
  <c r="BQ537" i="21"/>
  <c r="BI537" i="21"/>
  <c r="CK536" i="21"/>
  <c r="CG536" i="21"/>
  <c r="CC536" i="21"/>
  <c r="BY536" i="21"/>
  <c r="BT536" i="21"/>
  <c r="BL536" i="21"/>
  <c r="CU535" i="21"/>
  <c r="CJ535" i="21"/>
  <c r="CF535" i="21"/>
  <c r="CB535" i="21"/>
  <c r="BX535" i="21"/>
  <c r="BS535" i="21"/>
  <c r="BK535" i="21"/>
  <c r="CT534" i="21"/>
  <c r="CI534" i="21"/>
  <c r="CE534" i="21"/>
  <c r="CA534" i="21"/>
  <c r="BV534" i="21"/>
  <c r="BR534" i="21"/>
  <c r="BJ534" i="21"/>
  <c r="CK530" i="21"/>
  <c r="CG530" i="21"/>
  <c r="CD530" i="21"/>
  <c r="BZ530" i="21"/>
  <c r="BU530" i="21"/>
  <c r="BQ530" i="21"/>
  <c r="BI530" i="21"/>
  <c r="CK529" i="21"/>
  <c r="CG529" i="21"/>
  <c r="CC529" i="21"/>
  <c r="BY529" i="21"/>
  <c r="BT529" i="21"/>
  <c r="BL529" i="21"/>
  <c r="CU528" i="21"/>
  <c r="CJ528" i="21"/>
  <c r="CF528" i="21"/>
  <c r="CB528" i="21"/>
  <c r="BX528" i="21"/>
  <c r="BS528" i="21"/>
  <c r="BK528" i="21"/>
  <c r="CT527" i="21"/>
  <c r="CI527" i="21"/>
  <c r="CE527" i="21"/>
  <c r="CA527" i="21"/>
  <c r="BV527" i="21"/>
  <c r="BR527" i="21"/>
  <c r="BJ527" i="21"/>
  <c r="CK523" i="21"/>
  <c r="CG523" i="21"/>
  <c r="CC523" i="21"/>
  <c r="BY523" i="21"/>
  <c r="BT523" i="21"/>
  <c r="BL523" i="21"/>
  <c r="CU522" i="21"/>
  <c r="CJ522" i="21"/>
  <c r="CF522" i="21"/>
  <c r="CB522" i="21"/>
  <c r="BX522" i="21"/>
  <c r="BS522" i="21"/>
  <c r="BK522" i="21"/>
  <c r="CT521" i="21"/>
  <c r="CI521" i="21"/>
  <c r="CE521" i="21"/>
  <c r="CA521" i="21"/>
  <c r="BV521" i="21"/>
  <c r="BR521" i="21"/>
  <c r="BJ521" i="21"/>
  <c r="CS520" i="21"/>
  <c r="CH520" i="21"/>
  <c r="CD520" i="21"/>
  <c r="BZ520" i="21"/>
  <c r="BU520" i="21"/>
  <c r="BQ520" i="21"/>
  <c r="BI520" i="21"/>
  <c r="CU516" i="21"/>
  <c r="CQ516" i="21"/>
  <c r="CM516" i="21"/>
  <c r="CI516" i="21"/>
  <c r="CE516" i="21"/>
  <c r="CA516" i="21"/>
  <c r="BW516" i="21"/>
  <c r="BS516" i="21"/>
  <c r="BK516" i="21"/>
  <c r="CT515" i="21"/>
  <c r="CP515" i="21"/>
  <c r="CL515" i="21"/>
  <c r="CH515" i="21"/>
  <c r="CD515" i="21"/>
  <c r="BZ515" i="21"/>
  <c r="BV515" i="21"/>
  <c r="BR515" i="21"/>
  <c r="BJ515" i="21"/>
  <c r="CS514" i="21"/>
  <c r="CO514" i="21"/>
  <c r="CK514" i="21"/>
  <c r="CG514" i="21"/>
  <c r="CC514" i="21"/>
  <c r="BY514" i="21"/>
  <c r="BU514" i="21"/>
  <c r="BQ514" i="21"/>
  <c r="BI514" i="21"/>
  <c r="CR513" i="21"/>
  <c r="CN513" i="21"/>
  <c r="CJ513" i="21"/>
  <c r="CF513" i="21"/>
  <c r="CB513" i="21"/>
  <c r="BX513" i="21"/>
  <c r="CU530" i="21"/>
  <c r="CC530" i="21"/>
  <c r="BY530" i="21"/>
  <c r="BT530" i="21"/>
  <c r="BL530" i="21"/>
  <c r="CU529" i="21"/>
  <c r="CJ529" i="21"/>
  <c r="CF529" i="21"/>
  <c r="CB529" i="21"/>
  <c r="BX529" i="21"/>
  <c r="BS529" i="21"/>
  <c r="BK529" i="21"/>
  <c r="CT528" i="21"/>
  <c r="CI528" i="21"/>
  <c r="CE528" i="21"/>
  <c r="CA528" i="21"/>
  <c r="BV528" i="21"/>
  <c r="BR528" i="21"/>
  <c r="BJ528" i="21"/>
  <c r="CS527" i="21"/>
  <c r="CH527" i="21"/>
  <c r="CD527" i="21"/>
  <c r="BZ527" i="21"/>
  <c r="BU527" i="21"/>
  <c r="BQ527" i="21"/>
  <c r="BI527" i="21"/>
  <c r="CU523" i="21"/>
  <c r="CJ523" i="21"/>
  <c r="CF523" i="21"/>
  <c r="CB523" i="21"/>
  <c r="BX523" i="21"/>
  <c r="BS523" i="21"/>
  <c r="BK523" i="21"/>
  <c r="CT522" i="21"/>
  <c r="CI522" i="21"/>
  <c r="CE522" i="21"/>
  <c r="CA522" i="21"/>
  <c r="BV522" i="21"/>
  <c r="BR522" i="21"/>
  <c r="BJ522" i="21"/>
  <c r="CS521" i="21"/>
  <c r="CH521" i="21"/>
  <c r="CD521" i="21"/>
  <c r="BZ521" i="21"/>
  <c r="BU521" i="21"/>
  <c r="BQ521" i="21"/>
  <c r="BI521" i="21"/>
  <c r="CK520" i="21"/>
  <c r="CG520" i="21"/>
  <c r="CC520" i="21"/>
  <c r="BY520" i="21"/>
  <c r="BT520" i="21"/>
  <c r="BL520" i="21"/>
  <c r="CT516" i="21"/>
  <c r="CP516" i="21"/>
  <c r="CL516" i="21"/>
  <c r="CH516" i="21"/>
  <c r="CD516" i="21"/>
  <c r="BZ516" i="21"/>
  <c r="BV516" i="21"/>
  <c r="BR516" i="21"/>
  <c r="BJ516" i="21"/>
  <c r="CS515" i="21"/>
  <c r="CO515" i="21"/>
  <c r="CK515" i="21"/>
  <c r="CG515" i="21"/>
  <c r="CC515" i="21"/>
  <c r="BY515" i="21"/>
  <c r="BU515" i="21"/>
  <c r="BQ515" i="21"/>
  <c r="BI515" i="21"/>
  <c r="CR514" i="21"/>
  <c r="CN514" i="21"/>
  <c r="CJ514" i="21"/>
  <c r="CF514" i="21"/>
  <c r="CB514" i="21"/>
  <c r="BX514" i="21"/>
  <c r="BT514" i="21"/>
  <c r="BL514" i="21"/>
  <c r="CU513" i="21"/>
  <c r="CQ513" i="21"/>
  <c r="CM513" i="21"/>
  <c r="CI513" i="21"/>
  <c r="CE513" i="21"/>
  <c r="CA513" i="21"/>
  <c r="BW513" i="21"/>
  <c r="BS513" i="21"/>
  <c r="BK513" i="21"/>
  <c r="CJ530" i="21"/>
  <c r="CB530" i="21"/>
  <c r="BX530" i="21"/>
  <c r="BS530" i="21"/>
  <c r="BK530" i="21"/>
  <c r="CT529" i="21"/>
  <c r="CI529" i="21"/>
  <c r="CE529" i="21"/>
  <c r="CA529" i="21"/>
  <c r="BV529" i="21"/>
  <c r="BR529" i="21"/>
  <c r="BJ529" i="21"/>
  <c r="CS528" i="21"/>
  <c r="CH528" i="21"/>
  <c r="CD528" i="21"/>
  <c r="BZ528" i="21"/>
  <c r="BU528" i="21"/>
  <c r="BQ528" i="21"/>
  <c r="BI528" i="21"/>
  <c r="CK527" i="21"/>
  <c r="CG527" i="21"/>
  <c r="CC527" i="21"/>
  <c r="BY527" i="21"/>
  <c r="BT527" i="21"/>
  <c r="BL527" i="21"/>
  <c r="CT523" i="21"/>
  <c r="CI523" i="21"/>
  <c r="CE523" i="21"/>
  <c r="CA523" i="21"/>
  <c r="BV523" i="21"/>
  <c r="BR523" i="21"/>
  <c r="BJ523" i="21"/>
  <c r="CS522" i="21"/>
  <c r="CH522" i="21"/>
  <c r="CD522" i="21"/>
  <c r="BZ522" i="21"/>
  <c r="BU522" i="21"/>
  <c r="BQ522" i="21"/>
  <c r="BI522" i="21"/>
  <c r="CK521" i="21"/>
  <c r="CG521" i="21"/>
  <c r="CC521" i="21"/>
  <c r="BY521" i="21"/>
  <c r="BT521" i="21"/>
  <c r="BL521" i="21"/>
  <c r="CU520" i="21"/>
  <c r="CJ520" i="21"/>
  <c r="CF520" i="21"/>
  <c r="CB520" i="21"/>
  <c r="BX520" i="21"/>
  <c r="BS520" i="21"/>
  <c r="BK520" i="21"/>
  <c r="CS516" i="21"/>
  <c r="CO516" i="21"/>
  <c r="CK516" i="21"/>
  <c r="CG516" i="21"/>
  <c r="CC516" i="21"/>
  <c r="BY516" i="21"/>
  <c r="BU516" i="21"/>
  <c r="BQ516" i="21"/>
  <c r="BI516" i="21"/>
  <c r="CR515" i="21"/>
  <c r="CN515" i="21"/>
  <c r="CJ515" i="21"/>
  <c r="CF515" i="21"/>
  <c r="CB515" i="21"/>
  <c r="BX515" i="21"/>
  <c r="BT515" i="21"/>
  <c r="BL515" i="21"/>
  <c r="CU514" i="21"/>
  <c r="CQ514" i="21"/>
  <c r="CM514" i="21"/>
  <c r="CI514" i="21"/>
  <c r="CE514" i="21"/>
  <c r="CA514" i="21"/>
  <c r="BW514" i="21"/>
  <c r="BS514" i="21"/>
  <c r="BK514" i="21"/>
  <c r="CT513" i="21"/>
  <c r="CP513" i="21"/>
  <c r="CL513" i="21"/>
  <c r="CH513" i="21"/>
  <c r="CD513" i="21"/>
  <c r="BZ513" i="21"/>
  <c r="BV513" i="21"/>
  <c r="CF530" i="21"/>
  <c r="CA530" i="21"/>
  <c r="BV530" i="21"/>
  <c r="BR530" i="21"/>
  <c r="BJ530" i="21"/>
  <c r="CS529" i="21"/>
  <c r="CH529" i="21"/>
  <c r="CD529" i="21"/>
  <c r="BZ529" i="21"/>
  <c r="BU529" i="21"/>
  <c r="BQ529" i="21"/>
  <c r="BI529" i="21"/>
  <c r="CK528" i="21"/>
  <c r="CG528" i="21"/>
  <c r="CC528" i="21"/>
  <c r="BY528" i="21"/>
  <c r="BT528" i="21"/>
  <c r="BL528" i="21"/>
  <c r="CU527" i="21"/>
  <c r="CJ527" i="21"/>
  <c r="CF527" i="21"/>
  <c r="CB527" i="21"/>
  <c r="BX527" i="21"/>
  <c r="BS527" i="21"/>
  <c r="BK527" i="21"/>
  <c r="CS523" i="21"/>
  <c r="CH523" i="21"/>
  <c r="CD523" i="21"/>
  <c r="BZ523" i="21"/>
  <c r="BU523" i="21"/>
  <c r="BQ523" i="21"/>
  <c r="BI523" i="21"/>
  <c r="CK522" i="21"/>
  <c r="CG522" i="21"/>
  <c r="CC522" i="21"/>
  <c r="BY522" i="21"/>
  <c r="BT522" i="21"/>
  <c r="BL522" i="21"/>
  <c r="CU521" i="21"/>
  <c r="CJ521" i="21"/>
  <c r="CF521" i="21"/>
  <c r="CB521" i="21"/>
  <c r="BX521" i="21"/>
  <c r="BS521" i="21"/>
  <c r="BK521" i="21"/>
  <c r="CT520" i="21"/>
  <c r="CI520" i="21"/>
  <c r="CE520" i="21"/>
  <c r="CA520" i="21"/>
  <c r="BV520" i="21"/>
  <c r="BR520" i="21"/>
  <c r="BJ520" i="21"/>
  <c r="CR516" i="21"/>
  <c r="CN516" i="21"/>
  <c r="CJ516" i="21"/>
  <c r="CF516" i="21"/>
  <c r="CB516" i="21"/>
  <c r="BX516" i="21"/>
  <c r="BT516" i="21"/>
  <c r="BL516" i="21"/>
  <c r="CU515" i="21"/>
  <c r="CQ515" i="21"/>
  <c r="CM515" i="21"/>
  <c r="CI515" i="21"/>
  <c r="CE515" i="21"/>
  <c r="CA515" i="21"/>
  <c r="BW515" i="21"/>
  <c r="BS515" i="21"/>
  <c r="BK515" i="21"/>
  <c r="CT514" i="21"/>
  <c r="CP514" i="21"/>
  <c r="CL514" i="21"/>
  <c r="CH514" i="21"/>
  <c r="CD514" i="21"/>
  <c r="BZ514" i="21"/>
  <c r="BV514" i="21"/>
  <c r="BR514" i="21"/>
  <c r="BJ514" i="21"/>
  <c r="CS513" i="21"/>
  <c r="CO513" i="21"/>
  <c r="CK513" i="21"/>
  <c r="CG513" i="21"/>
  <c r="CC513" i="21"/>
  <c r="BY513" i="21"/>
  <c r="BU513" i="21"/>
  <c r="BQ513" i="21"/>
  <c r="BI513" i="21"/>
  <c r="BT513" i="21"/>
  <c r="DE186" i="21" l="1"/>
  <c r="DE122" i="21"/>
  <c r="DE24" i="21"/>
  <c r="DE346" i="21"/>
  <c r="DE158" i="21"/>
  <c r="DE202" i="21"/>
  <c r="DE152" i="21"/>
  <c r="DE140" i="21"/>
  <c r="DE55" i="21"/>
  <c r="DE37" i="21"/>
  <c r="DE57" i="21"/>
  <c r="DE303" i="21"/>
  <c r="DE252" i="21"/>
  <c r="DE83" i="21"/>
  <c r="DE101" i="21"/>
  <c r="DE103" i="21"/>
  <c r="DE136" i="21"/>
  <c r="DE255" i="21"/>
  <c r="DE174" i="21"/>
  <c r="DE280" i="21"/>
  <c r="DE445" i="21"/>
  <c r="CT505" i="21"/>
  <c r="CU505" i="21"/>
  <c r="DE274" i="21"/>
  <c r="CJ512" i="21"/>
  <c r="CF512" i="21"/>
  <c r="BP512" i="21"/>
  <c r="CR505" i="21"/>
  <c r="CB512" i="21"/>
  <c r="BT512" i="21"/>
  <c r="BL505" i="21"/>
  <c r="DE304" i="21"/>
  <c r="BX512" i="21"/>
  <c r="BL512" i="21"/>
  <c r="CN512" i="21"/>
  <c r="CR512" i="21"/>
  <c r="DE405" i="21"/>
  <c r="DE410" i="21"/>
  <c r="DE289" i="21"/>
  <c r="DE107" i="21"/>
  <c r="DE166" i="21"/>
  <c r="CB505" i="21"/>
  <c r="BQ505" i="21"/>
  <c r="CF505" i="21"/>
  <c r="BP505" i="21"/>
  <c r="BT505" i="21"/>
  <c r="CM512" i="21"/>
  <c r="BW512" i="21"/>
  <c r="CE505" i="21"/>
  <c r="BO505" i="21"/>
  <c r="DE456" i="21"/>
  <c r="DE393" i="21"/>
  <c r="DE334" i="21"/>
  <c r="CP512" i="21"/>
  <c r="BZ512" i="21"/>
  <c r="BJ512" i="21"/>
  <c r="CH505" i="21"/>
  <c r="BR505" i="21"/>
  <c r="DE423" i="21"/>
  <c r="DE283" i="21"/>
  <c r="DE275" i="21"/>
  <c r="CS512" i="21"/>
  <c r="CC505" i="21"/>
  <c r="DE266" i="21"/>
  <c r="DE403" i="21"/>
  <c r="DE385" i="21"/>
  <c r="BS574" i="21"/>
  <c r="CE573" i="21"/>
  <c r="DE416" i="21"/>
  <c r="DE313" i="21"/>
  <c r="DE263" i="21"/>
  <c r="DE245" i="21"/>
  <c r="DE248" i="21"/>
  <c r="DE204" i="21"/>
  <c r="DE401" i="21"/>
  <c r="DE254" i="21"/>
  <c r="DE27" i="21"/>
  <c r="DE43" i="21"/>
  <c r="DE258" i="21"/>
  <c r="DE287" i="21"/>
  <c r="BY591" i="21"/>
  <c r="BX574" i="21"/>
  <c r="DE454" i="21"/>
  <c r="DE379" i="21"/>
  <c r="DE447" i="21"/>
  <c r="DE427" i="21"/>
  <c r="DE375" i="21"/>
  <c r="DE233" i="21"/>
  <c r="DE182" i="21"/>
  <c r="DE81" i="21"/>
  <c r="DE65" i="21"/>
  <c r="BY505" i="21"/>
  <c r="DE443" i="21"/>
  <c r="DE328" i="21"/>
  <c r="DE365" i="21"/>
  <c r="DE345" i="21"/>
  <c r="DE311" i="21"/>
  <c r="DE11" i="21"/>
  <c r="DE33" i="21"/>
  <c r="DE18" i="21"/>
  <c r="DE75" i="21"/>
  <c r="CC512" i="21"/>
  <c r="BM512" i="21"/>
  <c r="CK505" i="21"/>
  <c r="CJ505" i="21"/>
  <c r="DE406" i="21"/>
  <c r="CI567" i="21"/>
  <c r="CF574" i="21"/>
  <c r="BR573" i="21"/>
  <c r="CI573" i="21"/>
  <c r="DE13" i="21"/>
  <c r="DE437" i="21"/>
  <c r="DE432" i="21"/>
  <c r="DE352" i="21"/>
  <c r="DE250" i="21"/>
  <c r="DE105" i="21"/>
  <c r="DE44" i="21"/>
  <c r="DE187" i="21"/>
  <c r="DE80" i="21"/>
  <c r="DE76" i="21"/>
  <c r="DE72" i="21"/>
  <c r="DE68" i="21"/>
  <c r="DE184" i="21"/>
  <c r="DE131" i="21"/>
  <c r="DE171" i="21"/>
  <c r="DE399" i="21"/>
  <c r="DE391" i="21"/>
  <c r="DE383" i="21"/>
  <c r="DE15" i="21"/>
  <c r="DE314" i="21"/>
  <c r="DE276" i="21"/>
  <c r="CD586" i="21"/>
  <c r="BI586" i="21"/>
  <c r="BI593" i="21" s="1"/>
  <c r="BY585" i="21"/>
  <c r="CC586" i="21"/>
  <c r="CU585" i="21"/>
  <c r="CU592" i="21" s="1"/>
  <c r="BX585" i="21"/>
  <c r="CB586" i="21"/>
  <c r="CT585" i="21"/>
  <c r="BV585" i="21"/>
  <c r="BJ586" i="21"/>
  <c r="CK584" i="21"/>
  <c r="BT584" i="21"/>
  <c r="CF583" i="21"/>
  <c r="BK583" i="21"/>
  <c r="BZ579" i="21"/>
  <c r="CK578" i="21"/>
  <c r="BT578" i="21"/>
  <c r="CF577" i="21"/>
  <c r="BK577" i="21"/>
  <c r="CS585" i="21"/>
  <c r="CJ584" i="21"/>
  <c r="BS584" i="21"/>
  <c r="CE583" i="21"/>
  <c r="BJ583" i="21"/>
  <c r="BY579" i="21"/>
  <c r="CJ578" i="21"/>
  <c r="BS578" i="21"/>
  <c r="CE577" i="21"/>
  <c r="BJ577" i="21"/>
  <c r="BZ576" i="21"/>
  <c r="BV586" i="21"/>
  <c r="CT584" i="21"/>
  <c r="BV584" i="21"/>
  <c r="CH583" i="21"/>
  <c r="BQ583" i="21"/>
  <c r="CF579" i="21"/>
  <c r="BK579" i="21"/>
  <c r="CA578" i="21"/>
  <c r="CS577" i="21"/>
  <c r="BU577" i="21"/>
  <c r="CG576" i="21"/>
  <c r="BL576" i="21"/>
  <c r="BJ585" i="21"/>
  <c r="BZ584" i="21"/>
  <c r="CK583" i="21"/>
  <c r="BT583" i="21"/>
  <c r="CE579" i="21"/>
  <c r="BJ579" i="21"/>
  <c r="BZ578" i="21"/>
  <c r="CK577" i="21"/>
  <c r="BT577" i="21"/>
  <c r="CF576" i="21"/>
  <c r="BZ586" i="21"/>
  <c r="CK585" i="21"/>
  <c r="BT585" i="21"/>
  <c r="BY586" i="21"/>
  <c r="CJ585" i="21"/>
  <c r="CU586" i="21"/>
  <c r="BX586" i="21"/>
  <c r="CI585" i="21"/>
  <c r="CT586" i="21"/>
  <c r="BZ585" i="21"/>
  <c r="CG584" i="21"/>
  <c r="BL584" i="21"/>
  <c r="CB583" i="21"/>
  <c r="CS579" i="21"/>
  <c r="BU579" i="21"/>
  <c r="CG578" i="21"/>
  <c r="BL578" i="21"/>
  <c r="CB577" i="21"/>
  <c r="CT576" i="21"/>
  <c r="BU585" i="21"/>
  <c r="CF584" i="21"/>
  <c r="BK584" i="21"/>
  <c r="BK587" i="21" s="1"/>
  <c r="CA583" i="21"/>
  <c r="CA587" i="21" s="1"/>
  <c r="CK579" i="21"/>
  <c r="BT579" i="21"/>
  <c r="CF578" i="21"/>
  <c r="BK578" i="21"/>
  <c r="CA577" i="21"/>
  <c r="CS576" i="21"/>
  <c r="BU576" i="21"/>
  <c r="CH585" i="21"/>
  <c r="CI584" i="21"/>
  <c r="BR584" i="21"/>
  <c r="BR591" i="21" s="1"/>
  <c r="CD583" i="21"/>
  <c r="BI583" i="21"/>
  <c r="BI590" i="21" s="1"/>
  <c r="CB579" i="21"/>
  <c r="CT578" i="21"/>
  <c r="CT592" i="21" s="1"/>
  <c r="BV578" i="21"/>
  <c r="CH577" i="21"/>
  <c r="BQ577" i="21"/>
  <c r="CC576" i="21"/>
  <c r="BR586" i="21"/>
  <c r="CS584" i="21"/>
  <c r="CS591" i="21" s="1"/>
  <c r="BU584" i="21"/>
  <c r="CG583" i="21"/>
  <c r="BL583" i="21"/>
  <c r="BL590" i="21" s="1"/>
  <c r="CA579" i="21"/>
  <c r="CS578" i="21"/>
  <c r="BU578" i="21"/>
  <c r="CG577" i="21"/>
  <c r="BL577" i="21"/>
  <c r="CB576" i="21"/>
  <c r="CE576" i="21"/>
  <c r="CE581" i="21" s="1"/>
  <c r="CS586" i="21"/>
  <c r="BU586" i="21"/>
  <c r="BU593" i="21" s="1"/>
  <c r="CG585" i="21"/>
  <c r="CK586" i="21"/>
  <c r="BT586" i="21"/>
  <c r="CF585" i="21"/>
  <c r="CF592" i="21" s="1"/>
  <c r="CJ586" i="21"/>
  <c r="BS586" i="21"/>
  <c r="BS593" i="21" s="1"/>
  <c r="CE585" i="21"/>
  <c r="CE592" i="21" s="1"/>
  <c r="CI586" i="21"/>
  <c r="CI593" i="21" s="1"/>
  <c r="BQ585" i="21"/>
  <c r="CC584" i="21"/>
  <c r="CU583" i="21"/>
  <c r="CU590" i="21" s="1"/>
  <c r="BX583" i="21"/>
  <c r="BX587" i="21" s="1"/>
  <c r="CH579" i="21"/>
  <c r="CH593" i="21" s="1"/>
  <c r="BQ579" i="21"/>
  <c r="BQ593" i="21" s="1"/>
  <c r="CC578" i="21"/>
  <c r="CU577" i="21"/>
  <c r="CU591" i="21" s="1"/>
  <c r="BX577" i="21"/>
  <c r="CI576" i="21"/>
  <c r="CI590" i="21" s="1"/>
  <c r="BL585" i="21"/>
  <c r="BL592" i="21" s="1"/>
  <c r="CB584" i="21"/>
  <c r="CB591" i="21" s="1"/>
  <c r="CT583" i="21"/>
  <c r="CT590" i="21" s="1"/>
  <c r="BV583" i="21"/>
  <c r="BV588" i="21" s="1"/>
  <c r="CG579" i="21"/>
  <c r="CG593" i="21" s="1"/>
  <c r="BL579" i="21"/>
  <c r="BL580" i="21" s="1"/>
  <c r="CB578" i="21"/>
  <c r="CB592" i="21" s="1"/>
  <c r="CT577" i="21"/>
  <c r="CT591" i="21" s="1"/>
  <c r="BV577" i="21"/>
  <c r="CH576" i="21"/>
  <c r="BQ576" i="21"/>
  <c r="BQ590" i="21" s="1"/>
  <c r="BS585" i="21"/>
  <c r="BS588" i="21" s="1"/>
  <c r="CE584" i="21"/>
  <c r="CE591" i="21" s="1"/>
  <c r="BJ584" i="21"/>
  <c r="BJ591" i="21" s="1"/>
  <c r="BZ583" i="21"/>
  <c r="BZ590" i="21" s="1"/>
  <c r="CU579" i="21"/>
  <c r="BX579" i="21"/>
  <c r="CI578" i="21"/>
  <c r="CI592" i="21" s="1"/>
  <c r="BR578" i="21"/>
  <c r="BR581" i="21" s="1"/>
  <c r="CD577" i="21"/>
  <c r="CD591" i="21" s="1"/>
  <c r="BI577" i="21"/>
  <c r="BI591" i="21" s="1"/>
  <c r="BY576" i="21"/>
  <c r="BY590" i="21" s="1"/>
  <c r="CD585" i="21"/>
  <c r="CD592" i="21" s="1"/>
  <c r="CH584" i="21"/>
  <c r="BQ584" i="21"/>
  <c r="CC583" i="21"/>
  <c r="CT579" i="21"/>
  <c r="BV579" i="21"/>
  <c r="BV593" i="21" s="1"/>
  <c r="CH578" i="21"/>
  <c r="CH592" i="21" s="1"/>
  <c r="BQ578" i="21"/>
  <c r="CC577" i="21"/>
  <c r="DE429" i="21"/>
  <c r="DE350" i="21"/>
  <c r="BS581" i="21"/>
  <c r="DE354" i="21"/>
  <c r="DE331" i="21"/>
  <c r="DE224" i="21"/>
  <c r="DE209" i="21"/>
  <c r="DE270" i="21"/>
  <c r="DE92" i="21"/>
  <c r="DE433" i="21"/>
  <c r="DE358" i="21"/>
  <c r="DE284" i="21"/>
  <c r="DE240" i="21"/>
  <c r="DE197" i="21"/>
  <c r="DE181" i="21"/>
  <c r="DE231" i="21"/>
  <c r="DE62" i="21"/>
  <c r="DE190" i="21"/>
  <c r="DE168" i="21"/>
  <c r="DE52" i="21"/>
  <c r="DE71" i="21"/>
  <c r="DE39" i="21"/>
  <c r="CU512" i="21"/>
  <c r="DE446" i="21"/>
  <c r="CG512" i="21"/>
  <c r="BQ512" i="21"/>
  <c r="CO505" i="21"/>
  <c r="BI505" i="21"/>
  <c r="CN505" i="21"/>
  <c r="BX505" i="21"/>
  <c r="DE363" i="21"/>
  <c r="DE339" i="21"/>
  <c r="DE356" i="21"/>
  <c r="DE230" i="21"/>
  <c r="DE183" i="21"/>
  <c r="DE211" i="21"/>
  <c r="DE53" i="21"/>
  <c r="DE113" i="21"/>
  <c r="DE348" i="21"/>
  <c r="DE262" i="21"/>
  <c r="DE222" i="21"/>
  <c r="DE344" i="21"/>
  <c r="DE364" i="21"/>
  <c r="DE368" i="21"/>
  <c r="DE49" i="21"/>
  <c r="DE451" i="21"/>
  <c r="CB574" i="21"/>
  <c r="CI591" i="21"/>
  <c r="BX592" i="21"/>
  <c r="BJ573" i="21"/>
  <c r="DE277" i="21"/>
  <c r="DE215" i="21"/>
  <c r="BV545" i="21"/>
  <c r="BV547" i="21" s="1"/>
  <c r="CT545" i="21"/>
  <c r="CT547" i="21" s="1"/>
  <c r="CG591" i="21"/>
  <c r="BL567" i="21"/>
  <c r="CA592" i="21"/>
  <c r="CT567" i="21"/>
  <c r="BV573" i="21"/>
  <c r="CT573" i="21"/>
  <c r="CK591" i="21"/>
  <c r="BZ592" i="21"/>
  <c r="CS567" i="21"/>
  <c r="DE29" i="21"/>
  <c r="DE418" i="21"/>
  <c r="DE367" i="21"/>
  <c r="DE362" i="21"/>
  <c r="DE355" i="21"/>
  <c r="DE341" i="21"/>
  <c r="DE203" i="21"/>
  <c r="DE191" i="21"/>
  <c r="DE123" i="21"/>
  <c r="DE232" i="21"/>
  <c r="DE193" i="21"/>
  <c r="DE59" i="21"/>
  <c r="DE130" i="21"/>
  <c r="DE411" i="21"/>
  <c r="DE238" i="21"/>
  <c r="DE41" i="21"/>
  <c r="DE267" i="21"/>
  <c r="DE144" i="21"/>
  <c r="DE114" i="21"/>
  <c r="DE61" i="21"/>
  <c r="DE48" i="21"/>
  <c r="CK512" i="21"/>
  <c r="BU512" i="21"/>
  <c r="CS505" i="21"/>
  <c r="DE78" i="21"/>
  <c r="DE74" i="21"/>
  <c r="DE70" i="21"/>
  <c r="DE66" i="21"/>
  <c r="DE243" i="21"/>
  <c r="DE395" i="21"/>
  <c r="DE387" i="21"/>
  <c r="BR539" i="21"/>
  <c r="CI539" i="21"/>
  <c r="DE259" i="21"/>
  <c r="DE241" i="21"/>
  <c r="DE170" i="21"/>
  <c r="DE45" i="21"/>
  <c r="DE425" i="21"/>
  <c r="DE430" i="21"/>
  <c r="DE376" i="21"/>
  <c r="DE351" i="21"/>
  <c r="DE336" i="21"/>
  <c r="DE279" i="21"/>
  <c r="DE195" i="21"/>
  <c r="BU524" i="21"/>
  <c r="BU526" i="21" s="1"/>
  <c r="CS524" i="21"/>
  <c r="CS526" i="21" s="1"/>
  <c r="CA545" i="21"/>
  <c r="CA547" i="21" s="1"/>
  <c r="DE285" i="21"/>
  <c r="DE253" i="21"/>
  <c r="DE237" i="21"/>
  <c r="DE124" i="21"/>
  <c r="DE118" i="21"/>
  <c r="DE110" i="21"/>
  <c r="DE102" i="21"/>
  <c r="DE77" i="21"/>
  <c r="DE452" i="21"/>
  <c r="DE370" i="21"/>
  <c r="DE315" i="21"/>
  <c r="DE297" i="21"/>
  <c r="DE299" i="21"/>
  <c r="DE244" i="21"/>
  <c r="DE196" i="21"/>
  <c r="DE180" i="21"/>
  <c r="DE89" i="21"/>
  <c r="DE149" i="21"/>
  <c r="DE54" i="21"/>
  <c r="DE50" i="21"/>
  <c r="DE31" i="21"/>
  <c r="CJ517" i="21"/>
  <c r="CJ519" i="21" s="1"/>
  <c r="CA525" i="21"/>
  <c r="BZ538" i="21"/>
  <c r="BZ540" i="21" s="1"/>
  <c r="BT553" i="21"/>
  <c r="CK553" i="21"/>
  <c r="DE160" i="21"/>
  <c r="DE42" i="21"/>
  <c r="DE35" i="21"/>
  <c r="CO512" i="21"/>
  <c r="BY512" i="21"/>
  <c r="BI512" i="21"/>
  <c r="CG505" i="21"/>
  <c r="DE444" i="21"/>
  <c r="DE278" i="21"/>
  <c r="DE390" i="21"/>
  <c r="DE282" i="21"/>
  <c r="DE163" i="21"/>
  <c r="DE63" i="21"/>
  <c r="DE30" i="21"/>
  <c r="BU505" i="21"/>
  <c r="BJ581" i="21"/>
  <c r="CK592" i="21"/>
  <c r="CI512" i="21"/>
  <c r="BS512" i="21"/>
  <c r="CQ505" i="21"/>
  <c r="CA505" i="21"/>
  <c r="BK505" i="21"/>
  <c r="CE512" i="21"/>
  <c r="BO512" i="21"/>
  <c r="CM505" i="21"/>
  <c r="BW505" i="21"/>
  <c r="BY567" i="21"/>
  <c r="DE261" i="21"/>
  <c r="CA539" i="21"/>
  <c r="BK546" i="21"/>
  <c r="CF546" i="21"/>
  <c r="BJ538" i="21"/>
  <c r="BJ540" i="21" s="1"/>
  <c r="CE538" i="21"/>
  <c r="CE540" i="21" s="1"/>
  <c r="DE273" i="21"/>
  <c r="DE229" i="21"/>
  <c r="DE194" i="21"/>
  <c r="DE148" i="21"/>
  <c r="DE120" i="21"/>
  <c r="DE112" i="21"/>
  <c r="DE104" i="21"/>
  <c r="DE20" i="21"/>
  <c r="DE440" i="21"/>
  <c r="DE426" i="21"/>
  <c r="DE384" i="21"/>
  <c r="DE374" i="21"/>
  <c r="DE347" i="21"/>
  <c r="DE340" i="21"/>
  <c r="DE217" i="21"/>
  <c r="DE189" i="21"/>
  <c r="DE165" i="21"/>
  <c r="DE26" i="21"/>
  <c r="DE17" i="21"/>
  <c r="DE239" i="21"/>
  <c r="DE290" i="21"/>
  <c r="DE404" i="21"/>
  <c r="BL517" i="21"/>
  <c r="BL519" i="21" s="1"/>
  <c r="BR545" i="21"/>
  <c r="BR547" i="21" s="1"/>
  <c r="CI545" i="21"/>
  <c r="CI547" i="21" s="1"/>
  <c r="DE208" i="21"/>
  <c r="DE146" i="21"/>
  <c r="DE51" i="21"/>
  <c r="DE359" i="21"/>
  <c r="DE343" i="21"/>
  <c r="DE413" i="21"/>
  <c r="BI518" i="21"/>
  <c r="CC518" i="21"/>
  <c r="CS518" i="21"/>
  <c r="BR525" i="21"/>
  <c r="CI525" i="21"/>
  <c r="BQ524" i="21"/>
  <c r="BQ526" i="21" s="1"/>
  <c r="CH524" i="21"/>
  <c r="CH526" i="21" s="1"/>
  <c r="BX532" i="21"/>
  <c r="CU532" i="21"/>
  <c r="BV531" i="21"/>
  <c r="BV533" i="21" s="1"/>
  <c r="BQ517" i="21"/>
  <c r="BQ519" i="21" s="1"/>
  <c r="CG517" i="21"/>
  <c r="CG519" i="21" s="1"/>
  <c r="BJ524" i="21"/>
  <c r="BJ526" i="21" s="1"/>
  <c r="CE524" i="21"/>
  <c r="CE526" i="21" s="1"/>
  <c r="BS531" i="21"/>
  <c r="BS533" i="21" s="1"/>
  <c r="BV517" i="21"/>
  <c r="BV519" i="21" s="1"/>
  <c r="BS524" i="21"/>
  <c r="BS526" i="21" s="1"/>
  <c r="CJ524" i="21"/>
  <c r="CJ526" i="21" s="1"/>
  <c r="BU532" i="21"/>
  <c r="CS532" i="21"/>
  <c r="BY524" i="21"/>
  <c r="BY526" i="21" s="1"/>
  <c r="BQ538" i="21"/>
  <c r="BQ540" i="21" s="1"/>
  <c r="CH538" i="21"/>
  <c r="CH540" i="21" s="1"/>
  <c r="BX546" i="21"/>
  <c r="CU546" i="21"/>
  <c r="CC553" i="21"/>
  <c r="CB552" i="21"/>
  <c r="CB554" i="21" s="1"/>
  <c r="BV538" i="21"/>
  <c r="BV540" i="21" s="1"/>
  <c r="CT538" i="21"/>
  <c r="CT540" i="21" s="1"/>
  <c r="CB545" i="21"/>
  <c r="CB547" i="21" s="1"/>
  <c r="BI553" i="21"/>
  <c r="CD553" i="21"/>
  <c r="BY539" i="21"/>
  <c r="BY545" i="21"/>
  <c r="BY547" i="21" s="1"/>
  <c r="DE281" i="21"/>
  <c r="DE235" i="21"/>
  <c r="DE206" i="21"/>
  <c r="DE116" i="21"/>
  <c r="DE108" i="21"/>
  <c r="DE100" i="21"/>
  <c r="DE28" i="21"/>
  <c r="CQ512" i="21"/>
  <c r="CA512" i="21"/>
  <c r="BK512" i="21"/>
  <c r="CI505" i="21"/>
  <c r="BS505" i="21"/>
  <c r="DE402" i="21"/>
  <c r="DE220" i="21"/>
  <c r="DE205" i="21"/>
  <c r="DE157" i="21"/>
  <c r="DE226" i="21"/>
  <c r="DE457" i="21"/>
  <c r="DE428" i="21"/>
  <c r="DE417" i="21"/>
  <c r="DE409" i="21"/>
  <c r="DE294" i="21"/>
  <c r="DE380" i="21"/>
  <c r="DE251" i="21"/>
  <c r="DE172" i="21"/>
  <c r="DE129" i="21"/>
  <c r="DE141" i="21"/>
  <c r="BX517" i="21"/>
  <c r="BX519" i="21" s="1"/>
  <c r="CS592" i="21"/>
  <c r="CG567" i="21"/>
  <c r="CU574" i="21"/>
  <c r="BQ567" i="21"/>
  <c r="DE212" i="21"/>
  <c r="DE73" i="21"/>
  <c r="DE36" i="21"/>
  <c r="DA494" i="21"/>
  <c r="DE25" i="21"/>
  <c r="DE438" i="21"/>
  <c r="DE422" i="21"/>
  <c r="DE396" i="21"/>
  <c r="DE301" i="21"/>
  <c r="DE386" i="21"/>
  <c r="DE337" i="21"/>
  <c r="DE325" i="21"/>
  <c r="DE265" i="21"/>
  <c r="DE264" i="21"/>
  <c r="DE219" i="21"/>
  <c r="DE167" i="21"/>
  <c r="DE34" i="21"/>
  <c r="DE260" i="21"/>
  <c r="DE153" i="21"/>
  <c r="DE324" i="21"/>
  <c r="BT518" i="21"/>
  <c r="BU518" i="21"/>
  <c r="BR518" i="21"/>
  <c r="BZ524" i="21"/>
  <c r="BZ526" i="21" s="1"/>
  <c r="BK532" i="21"/>
  <c r="CF532" i="21"/>
  <c r="BJ531" i="21"/>
  <c r="BJ533" i="21" s="1"/>
  <c r="BY517" i="21"/>
  <c r="BY519" i="21" s="1"/>
  <c r="BV524" i="21"/>
  <c r="BV526" i="21" s="1"/>
  <c r="CT524" i="21"/>
  <c r="CT526" i="21" s="1"/>
  <c r="CB531" i="21"/>
  <c r="CB533" i="21" s="1"/>
  <c r="BJ517" i="21"/>
  <c r="BJ519" i="21" s="1"/>
  <c r="CD517" i="21"/>
  <c r="CD519" i="21" s="1"/>
  <c r="CT517" i="21"/>
  <c r="CT519" i="21" s="1"/>
  <c r="CB524" i="21"/>
  <c r="CB526" i="21" s="1"/>
  <c r="BI532" i="21"/>
  <c r="CD532" i="21"/>
  <c r="CF518" i="21"/>
  <c r="BJ545" i="21"/>
  <c r="BJ547" i="21" s="1"/>
  <c r="CE545" i="21"/>
  <c r="CE547" i="21" s="1"/>
  <c r="BS552" i="21"/>
  <c r="BS554" i="21" s="1"/>
  <c r="CJ552" i="21"/>
  <c r="CJ554" i="21" s="1"/>
  <c r="BS545" i="21"/>
  <c r="BS547" i="21" s="1"/>
  <c r="CJ545" i="21"/>
  <c r="CJ547" i="21" s="1"/>
  <c r="BU553" i="21"/>
  <c r="CS553" i="21"/>
  <c r="BL539" i="21"/>
  <c r="CG539" i="21"/>
  <c r="BL545" i="21"/>
  <c r="BL547" i="21" s="1"/>
  <c r="CG545" i="21"/>
  <c r="CG547" i="21" s="1"/>
  <c r="BI545" i="21"/>
  <c r="BI547" i="21" s="1"/>
  <c r="CD545" i="21"/>
  <c r="CD547" i="21" s="1"/>
  <c r="DE318" i="21"/>
  <c r="BT591" i="21"/>
  <c r="BT567" i="21"/>
  <c r="CK567" i="21"/>
  <c r="BJ592" i="21"/>
  <c r="BK592" i="21"/>
  <c r="CA573" i="21"/>
  <c r="DE271" i="21"/>
  <c r="DE225" i="21"/>
  <c r="DE82" i="21"/>
  <c r="DE448" i="21"/>
  <c r="DE392" i="21"/>
  <c r="DE398" i="21"/>
  <c r="DE269" i="21"/>
  <c r="DE223" i="21"/>
  <c r="DE210" i="21"/>
  <c r="DE199" i="21"/>
  <c r="DE176" i="21"/>
  <c r="DE150" i="21"/>
  <c r="DE58" i="21"/>
  <c r="DE38" i="21"/>
  <c r="DE453" i="21"/>
  <c r="DE143" i="21"/>
  <c r="DE109" i="21"/>
  <c r="CK518" i="21"/>
  <c r="CB517" i="21"/>
  <c r="CB519" i="21" s="1"/>
  <c r="BI524" i="21"/>
  <c r="BI526" i="21" s="1"/>
  <c r="CD524" i="21"/>
  <c r="CD526" i="21" s="1"/>
  <c r="BI592" i="21"/>
  <c r="BZ567" i="21"/>
  <c r="CH566" i="21"/>
  <c r="BK574" i="21"/>
  <c r="CG592" i="21"/>
  <c r="CJ573" i="21"/>
  <c r="DE249" i="21"/>
  <c r="DE221" i="21"/>
  <c r="DE60" i="21"/>
  <c r="DE12" i="21"/>
  <c r="DE67" i="21"/>
  <c r="DE388" i="21"/>
  <c r="DE305" i="21"/>
  <c r="DE394" i="21"/>
  <c r="DE333" i="21"/>
  <c r="DE257" i="21"/>
  <c r="DE288" i="21"/>
  <c r="DE14" i="21"/>
  <c r="DE214" i="21"/>
  <c r="DE159" i="21"/>
  <c r="DE154" i="21"/>
  <c r="DE142" i="21"/>
  <c r="DE135" i="21"/>
  <c r="DE292" i="21"/>
  <c r="DE268" i="21"/>
  <c r="DE139" i="21"/>
  <c r="DE115" i="21"/>
  <c r="DE111" i="21"/>
  <c r="DE177" i="21"/>
  <c r="DE151" i="21"/>
  <c r="DE119" i="21"/>
  <c r="BT517" i="21"/>
  <c r="BT519" i="21" s="1"/>
  <c r="CF525" i="21"/>
  <c r="CK532" i="21"/>
  <c r="BQ518" i="21"/>
  <c r="CG518" i="21"/>
  <c r="BV525" i="21"/>
  <c r="CT525" i="21"/>
  <c r="CB532" i="21"/>
  <c r="CH518" i="21"/>
  <c r="BX525" i="21"/>
  <c r="CC531" i="21"/>
  <c r="CC533" i="21" s="1"/>
  <c r="BQ525" i="21"/>
  <c r="CH525" i="21"/>
  <c r="BL524" i="21"/>
  <c r="BL526" i="21" s="1"/>
  <c r="CG524" i="21"/>
  <c r="CG526" i="21" s="1"/>
  <c r="BV532" i="21"/>
  <c r="CT532" i="21"/>
  <c r="BU531" i="21"/>
  <c r="BU533" i="21" s="1"/>
  <c r="CK531" i="21"/>
  <c r="CK533" i="21" s="1"/>
  <c r="CF531" i="21"/>
  <c r="CF533" i="21" s="1"/>
  <c r="CU525" i="21"/>
  <c r="CC532" i="21"/>
  <c r="CC525" i="21"/>
  <c r="BY518" i="21"/>
  <c r="BZ518" i="21"/>
  <c r="BK525" i="21"/>
  <c r="BT532" i="21"/>
  <c r="BK518" i="21"/>
  <c r="CE518" i="21"/>
  <c r="CU518" i="21"/>
  <c r="BT525" i="21"/>
  <c r="CK525" i="21"/>
  <c r="BT531" i="21"/>
  <c r="BT533" i="21" s="1"/>
  <c r="BX518" i="21"/>
  <c r="BK517" i="21"/>
  <c r="BK519" i="21" s="1"/>
  <c r="CE517" i="21"/>
  <c r="CE519" i="21" s="1"/>
  <c r="CU517" i="21"/>
  <c r="CU519" i="21" s="1"/>
  <c r="BZ525" i="21"/>
  <c r="BK539" i="21"/>
  <c r="CF539" i="21"/>
  <c r="BT546" i="21"/>
  <c r="CK546" i="21"/>
  <c r="BT552" i="21"/>
  <c r="BT554" i="21" s="1"/>
  <c r="CK552" i="21"/>
  <c r="CK554" i="21" s="1"/>
  <c r="BK538" i="21"/>
  <c r="BK540" i="21" s="1"/>
  <c r="CF538" i="21"/>
  <c r="CF540" i="21" s="1"/>
  <c r="BQ546" i="21"/>
  <c r="CH546" i="21"/>
  <c r="BV553" i="21"/>
  <c r="CT553" i="21"/>
  <c r="BU552" i="21"/>
  <c r="BU554" i="21" s="1"/>
  <c r="CS552" i="21"/>
  <c r="CS554" i="21" s="1"/>
  <c r="BZ539" i="21"/>
  <c r="BY538" i="21"/>
  <c r="BY540" i="21" s="1"/>
  <c r="BJ546" i="21"/>
  <c r="CE546" i="21"/>
  <c r="BS553" i="21"/>
  <c r="CJ553" i="21"/>
  <c r="BR552" i="21"/>
  <c r="BR554" i="21" s="1"/>
  <c r="CI552" i="21"/>
  <c r="CI554" i="21" s="1"/>
  <c r="BS590" i="21"/>
  <c r="BS560" i="21"/>
  <c r="CJ590" i="21"/>
  <c r="CJ560" i="21"/>
  <c r="BR559" i="21"/>
  <c r="CI559" i="21"/>
  <c r="CD566" i="21"/>
  <c r="BY560" i="21"/>
  <c r="BX559" i="21"/>
  <c r="CU559" i="21"/>
  <c r="BZ560" i="21"/>
  <c r="BY593" i="21"/>
  <c r="BY559" i="21"/>
  <c r="BJ567" i="21"/>
  <c r="CE567" i="21"/>
  <c r="BV560" i="21"/>
  <c r="CT560" i="21"/>
  <c r="BU559" i="21"/>
  <c r="CS593" i="21"/>
  <c r="CS559" i="21"/>
  <c r="CB567" i="21"/>
  <c r="BJ566" i="21"/>
  <c r="CE566" i="21"/>
  <c r="BT574" i="21"/>
  <c r="CK574" i="21"/>
  <c r="BS573" i="21"/>
  <c r="BS575" i="21" s="1"/>
  <c r="BK566" i="21"/>
  <c r="CF566" i="21"/>
  <c r="BQ574" i="21"/>
  <c r="CH574" i="21"/>
  <c r="BL573" i="21"/>
  <c r="CG573" i="21"/>
  <c r="BL566" i="21"/>
  <c r="CG566" i="21"/>
  <c r="BV574" i="21"/>
  <c r="CT574" i="21"/>
  <c r="BU573" i="21"/>
  <c r="CS573" i="21"/>
  <c r="BT581" i="21"/>
  <c r="CK581" i="21"/>
  <c r="BS580" i="21"/>
  <c r="CJ580" i="21"/>
  <c r="CS588" i="21"/>
  <c r="CG587" i="21"/>
  <c r="DE302" i="21"/>
  <c r="CY485" i="21"/>
  <c r="CY494" i="21"/>
  <c r="DE86" i="21"/>
  <c r="DE91" i="21"/>
  <c r="CW494" i="21"/>
  <c r="CW485" i="21"/>
  <c r="CF517" i="21"/>
  <c r="CF519" i="21" s="1"/>
  <c r="BJ525" i="21"/>
  <c r="CE525" i="21"/>
  <c r="BS532" i="21"/>
  <c r="CJ532" i="21"/>
  <c r="BR531" i="21"/>
  <c r="BR533" i="21" s="1"/>
  <c r="BV518" i="21"/>
  <c r="BI517" i="21"/>
  <c r="BI519" i="21" s="1"/>
  <c r="CC517" i="21"/>
  <c r="CC519" i="21" s="1"/>
  <c r="CS517" i="21"/>
  <c r="CS519" i="21" s="1"/>
  <c r="CB525" i="21"/>
  <c r="CA524" i="21"/>
  <c r="CA526" i="21" s="1"/>
  <c r="BL532" i="21"/>
  <c r="CG532" i="21"/>
  <c r="BK531" i="21"/>
  <c r="BK533" i="21" s="1"/>
  <c r="CJ531" i="21"/>
  <c r="CJ533" i="21" s="1"/>
  <c r="CA518" i="21"/>
  <c r="BR517" i="21"/>
  <c r="BR519" i="21" s="1"/>
  <c r="CH517" i="21"/>
  <c r="CH519" i="21" s="1"/>
  <c r="BL525" i="21"/>
  <c r="CG525" i="21"/>
  <c r="BK524" i="21"/>
  <c r="BK526" i="21" s="1"/>
  <c r="CF524" i="21"/>
  <c r="CF526" i="21" s="1"/>
  <c r="BQ532" i="21"/>
  <c r="CH532" i="21"/>
  <c r="BL531" i="21"/>
  <c r="BL533" i="21" s="1"/>
  <c r="CU531" i="21"/>
  <c r="CU533" i="21" s="1"/>
  <c r="CJ518" i="21"/>
  <c r="CA517" i="21"/>
  <c r="CA519" i="21" s="1"/>
  <c r="BU525" i="21"/>
  <c r="CS525" i="21"/>
  <c r="BT524" i="21"/>
  <c r="BT526" i="21" s="1"/>
  <c r="CK524" i="21"/>
  <c r="CK526" i="21" s="1"/>
  <c r="CA532" i="21"/>
  <c r="BZ531" i="21"/>
  <c r="BZ533" i="21" s="1"/>
  <c r="BJ539" i="21"/>
  <c r="CE539" i="21"/>
  <c r="BI538" i="21"/>
  <c r="BI540" i="21" s="1"/>
  <c r="CD538" i="21"/>
  <c r="CD540" i="21" s="1"/>
  <c r="BS546" i="21"/>
  <c r="CJ546" i="21"/>
  <c r="BY553" i="21"/>
  <c r="BX552" i="21"/>
  <c r="BX554" i="21" s="1"/>
  <c r="CU552" i="21"/>
  <c r="CU554" i="21" s="1"/>
  <c r="BS539" i="21"/>
  <c r="CJ539" i="21"/>
  <c r="BR538" i="21"/>
  <c r="BR540" i="21" s="1"/>
  <c r="CI538" i="21"/>
  <c r="CI540" i="21" s="1"/>
  <c r="BY546" i="21"/>
  <c r="BX545" i="21"/>
  <c r="BX547" i="21" s="1"/>
  <c r="CU545" i="21"/>
  <c r="CU547" i="21" s="1"/>
  <c r="BZ553" i="21"/>
  <c r="BY552" i="21"/>
  <c r="BY554" i="21" s="1"/>
  <c r="CE531" i="21"/>
  <c r="CE533" i="21" s="1"/>
  <c r="BT539" i="21"/>
  <c r="CK539" i="21"/>
  <c r="BS538" i="21"/>
  <c r="BS540" i="21" s="1"/>
  <c r="CJ538" i="21"/>
  <c r="CJ540" i="21" s="1"/>
  <c r="BU546" i="21"/>
  <c r="CS546" i="21"/>
  <c r="BT545" i="21"/>
  <c r="BT547" i="21" s="1"/>
  <c r="CK545" i="21"/>
  <c r="CK547" i="21" s="1"/>
  <c r="CA553" i="21"/>
  <c r="BZ552" i="21"/>
  <c r="BZ554" i="21" s="1"/>
  <c r="BI539" i="21"/>
  <c r="CD539" i="21"/>
  <c r="CC538" i="21"/>
  <c r="CC540" i="21" s="1"/>
  <c r="BR546" i="21"/>
  <c r="CI546" i="21"/>
  <c r="BQ545" i="21"/>
  <c r="BQ547" i="21" s="1"/>
  <c r="CH545" i="21"/>
  <c r="CH547" i="21" s="1"/>
  <c r="BX553" i="21"/>
  <c r="CU553" i="21"/>
  <c r="BV552" i="21"/>
  <c r="BV554" i="21" s="1"/>
  <c r="CT552" i="21"/>
  <c r="CT554" i="21" s="1"/>
  <c r="BL518" i="21"/>
  <c r="BX560" i="21"/>
  <c r="CU560" i="21"/>
  <c r="BV559" i="21"/>
  <c r="CT559" i="21"/>
  <c r="CC567" i="21"/>
  <c r="CC560" i="21"/>
  <c r="CB593" i="21"/>
  <c r="CB559" i="21"/>
  <c r="BI567" i="21"/>
  <c r="CD567" i="21"/>
  <c r="CD590" i="21"/>
  <c r="CD560" i="21"/>
  <c r="CC593" i="21"/>
  <c r="CC559" i="21"/>
  <c r="BR567" i="21"/>
  <c r="CA560" i="21"/>
  <c r="BZ593" i="21"/>
  <c r="BZ559" i="21"/>
  <c r="BK567" i="21"/>
  <c r="CF567" i="21"/>
  <c r="CJ574" i="21"/>
  <c r="BR566" i="21"/>
  <c r="CI566" i="21"/>
  <c r="CI568" i="21" s="1"/>
  <c r="BY574" i="21"/>
  <c r="BX573" i="21"/>
  <c r="BX575" i="21" s="1"/>
  <c r="CU573" i="21"/>
  <c r="BS566" i="21"/>
  <c r="CJ566" i="21"/>
  <c r="BU574" i="21"/>
  <c r="CS574" i="21"/>
  <c r="BT573" i="21"/>
  <c r="CK573" i="21"/>
  <c r="BT566" i="21"/>
  <c r="CK566" i="21"/>
  <c r="CA574" i="21"/>
  <c r="BZ573" i="21"/>
  <c r="CJ587" i="21"/>
  <c r="CS587" i="21"/>
  <c r="DE300" i="21"/>
  <c r="DE330" i="21"/>
  <c r="DE88" i="21"/>
  <c r="DA485" i="21"/>
  <c r="BJ532" i="21"/>
  <c r="CE532" i="21"/>
  <c r="BI531" i="21"/>
  <c r="BI533" i="21" s="1"/>
  <c r="CD531" i="21"/>
  <c r="CD533" i="21" s="1"/>
  <c r="CH531" i="21"/>
  <c r="CH533" i="21" s="1"/>
  <c r="BX539" i="21"/>
  <c r="CU539" i="21"/>
  <c r="CC546" i="21"/>
  <c r="CC552" i="21"/>
  <c r="CC554" i="21" s="1"/>
  <c r="CI531" i="21"/>
  <c r="CI533" i="21" s="1"/>
  <c r="BX538" i="21"/>
  <c r="BX540" i="21" s="1"/>
  <c r="CU538" i="21"/>
  <c r="CU540" i="21" s="1"/>
  <c r="BZ546" i="21"/>
  <c r="BJ553" i="21"/>
  <c r="CE553" i="21"/>
  <c r="BI552" i="21"/>
  <c r="BI554" i="21" s="1"/>
  <c r="CD552" i="21"/>
  <c r="CD554" i="21" s="1"/>
  <c r="BQ539" i="21"/>
  <c r="CH539" i="21"/>
  <c r="BL538" i="21"/>
  <c r="BL540" i="21" s="1"/>
  <c r="CG538" i="21"/>
  <c r="CG540" i="21" s="1"/>
  <c r="BV546" i="21"/>
  <c r="CT546" i="21"/>
  <c r="BU545" i="21"/>
  <c r="BU547" i="21" s="1"/>
  <c r="CS545" i="21"/>
  <c r="CS547" i="21" s="1"/>
  <c r="CB553" i="21"/>
  <c r="CA552" i="21"/>
  <c r="CA554" i="21" s="1"/>
  <c r="BI560" i="21"/>
  <c r="CB590" i="21"/>
  <c r="CB560" i="21"/>
  <c r="CA559" i="21"/>
  <c r="BL560" i="21"/>
  <c r="CG590" i="21"/>
  <c r="CG560" i="21"/>
  <c r="BK593" i="21"/>
  <c r="BK559" i="21"/>
  <c r="CF593" i="21"/>
  <c r="CF559" i="21"/>
  <c r="CH567" i="21"/>
  <c r="BQ560" i="21"/>
  <c r="CH560" i="21"/>
  <c r="BL559" i="21"/>
  <c r="CG559" i="21"/>
  <c r="BV567" i="21"/>
  <c r="BU566" i="21"/>
  <c r="BJ590" i="21"/>
  <c r="BJ560" i="21"/>
  <c r="CE590" i="21"/>
  <c r="CE560" i="21"/>
  <c r="BS591" i="21"/>
  <c r="CJ591" i="21"/>
  <c r="BY592" i="21"/>
  <c r="BI559" i="21"/>
  <c r="CD593" i="21"/>
  <c r="CD559" i="21"/>
  <c r="BS567" i="21"/>
  <c r="CJ567" i="21"/>
  <c r="BV566" i="21"/>
  <c r="CT566" i="21"/>
  <c r="CC574" i="21"/>
  <c r="CB573" i="21"/>
  <c r="BX566" i="21"/>
  <c r="CU566" i="21"/>
  <c r="BZ574" i="21"/>
  <c r="BY573" i="21"/>
  <c r="BY566" i="21"/>
  <c r="BJ574" i="21"/>
  <c r="CE574" i="21"/>
  <c r="CE575" i="21" s="1"/>
  <c r="BI573" i="21"/>
  <c r="CD573" i="21"/>
  <c r="BU581" i="21"/>
  <c r="CS581" i="21"/>
  <c r="BT580" i="21"/>
  <c r="CK580" i="21"/>
  <c r="BU580" i="21"/>
  <c r="CS580" i="21"/>
  <c r="BY587" i="21"/>
  <c r="DE298" i="21"/>
  <c r="DC494" i="21"/>
  <c r="CA531" i="21"/>
  <c r="CA533" i="21" s="1"/>
  <c r="CD518" i="21"/>
  <c r="CT518" i="21"/>
  <c r="BU517" i="21"/>
  <c r="BU519" i="21" s="1"/>
  <c r="CK517" i="21"/>
  <c r="CK519" i="21" s="1"/>
  <c r="BS525" i="21"/>
  <c r="CJ525" i="21"/>
  <c r="BR524" i="21"/>
  <c r="BR526" i="21" s="1"/>
  <c r="CI524" i="21"/>
  <c r="CI526" i="21" s="1"/>
  <c r="BY532" i="21"/>
  <c r="BX531" i="21"/>
  <c r="BX533" i="21" s="1"/>
  <c r="BS518" i="21"/>
  <c r="CI518" i="21"/>
  <c r="BZ517" i="21"/>
  <c r="BZ519" i="21" s="1"/>
  <c r="BY525" i="21"/>
  <c r="BX524" i="21"/>
  <c r="BX526" i="21" s="1"/>
  <c r="CU524" i="21"/>
  <c r="CU526" i="21" s="1"/>
  <c r="BZ532" i="21"/>
  <c r="BY531" i="21"/>
  <c r="BY533" i="21" s="1"/>
  <c r="CB518" i="21"/>
  <c r="BS517" i="21"/>
  <c r="BS519" i="21" s="1"/>
  <c r="CI517" i="21"/>
  <c r="CI519" i="21" s="1"/>
  <c r="BI525" i="21"/>
  <c r="CD525" i="21"/>
  <c r="CC524" i="21"/>
  <c r="CC526" i="21" s="1"/>
  <c r="BR532" i="21"/>
  <c r="CI532" i="21"/>
  <c r="BQ531" i="21"/>
  <c r="BQ533" i="21" s="1"/>
  <c r="CG531" i="21"/>
  <c r="CG533" i="21" s="1"/>
  <c r="BV539" i="21"/>
  <c r="CT539" i="21"/>
  <c r="BU538" i="21"/>
  <c r="BU540" i="21" s="1"/>
  <c r="CS538" i="21"/>
  <c r="CS540" i="21" s="1"/>
  <c r="CB546" i="21"/>
  <c r="BL553" i="21"/>
  <c r="CG553" i="21"/>
  <c r="BK552" i="21"/>
  <c r="BK554" i="21" s="1"/>
  <c r="CF552" i="21"/>
  <c r="CF554" i="21" s="1"/>
  <c r="CS531" i="21"/>
  <c r="CS533" i="21" s="1"/>
  <c r="CB539" i="21"/>
  <c r="CA538" i="21"/>
  <c r="CA540" i="21" s="1"/>
  <c r="BL546" i="21"/>
  <c r="CG546" i="21"/>
  <c r="BK545" i="21"/>
  <c r="BK547" i="21" s="1"/>
  <c r="CF545" i="21"/>
  <c r="CF547" i="21" s="1"/>
  <c r="BQ553" i="21"/>
  <c r="CH553" i="21"/>
  <c r="BL552" i="21"/>
  <c r="BL554" i="21" s="1"/>
  <c r="CG552" i="21"/>
  <c r="CG554" i="21" s="1"/>
  <c r="CT531" i="21"/>
  <c r="CT533" i="21" s="1"/>
  <c r="CC539" i="21"/>
  <c r="CB538" i="21"/>
  <c r="CB540" i="21" s="1"/>
  <c r="BI546" i="21"/>
  <c r="CD546" i="21"/>
  <c r="CC545" i="21"/>
  <c r="CC547" i="21" s="1"/>
  <c r="BR553" i="21"/>
  <c r="CI553" i="21"/>
  <c r="BQ552" i="21"/>
  <c r="BQ554" i="21" s="1"/>
  <c r="CH552" i="21"/>
  <c r="CH554" i="21" s="1"/>
  <c r="BU539" i="21"/>
  <c r="CS539" i="21"/>
  <c r="BT538" i="21"/>
  <c r="BT540" i="21" s="1"/>
  <c r="CK538" i="21"/>
  <c r="CK540" i="21" s="1"/>
  <c r="CA546" i="21"/>
  <c r="BZ545" i="21"/>
  <c r="BZ547" i="21" s="1"/>
  <c r="BK553" i="21"/>
  <c r="CF553" i="21"/>
  <c r="BJ552" i="21"/>
  <c r="BJ554" i="21" s="1"/>
  <c r="CE552" i="21"/>
  <c r="CE554" i="21" s="1"/>
  <c r="BJ518" i="21"/>
  <c r="DE326" i="21"/>
  <c r="DE316" i="21"/>
  <c r="BK590" i="21"/>
  <c r="BK560" i="21"/>
  <c r="CF590" i="21"/>
  <c r="CF560" i="21"/>
  <c r="BJ593" i="21"/>
  <c r="BJ559" i="21"/>
  <c r="CE593" i="21"/>
  <c r="CE559" i="21"/>
  <c r="BI566" i="21"/>
  <c r="BT590" i="21"/>
  <c r="BT560" i="21"/>
  <c r="CK590" i="21"/>
  <c r="CK560" i="21"/>
  <c r="BZ591" i="21"/>
  <c r="BS559" i="21"/>
  <c r="CJ593" i="21"/>
  <c r="CJ559" i="21"/>
  <c r="BU567" i="21"/>
  <c r="BQ566" i="21"/>
  <c r="BU590" i="21"/>
  <c r="BU560" i="21"/>
  <c r="CS590" i="21"/>
  <c r="CS560" i="21"/>
  <c r="CA591" i="21"/>
  <c r="BT559" i="21"/>
  <c r="CK559" i="21"/>
  <c r="CA567" i="21"/>
  <c r="CS566" i="21"/>
  <c r="BR590" i="21"/>
  <c r="BR560" i="21"/>
  <c r="CI560" i="21"/>
  <c r="BX591" i="21"/>
  <c r="BQ559" i="21"/>
  <c r="CH559" i="21"/>
  <c r="BX567" i="21"/>
  <c r="CU567" i="21"/>
  <c r="BZ566" i="21"/>
  <c r="CA566" i="21"/>
  <c r="BL574" i="21"/>
  <c r="CG574" i="21"/>
  <c r="BK573" i="21"/>
  <c r="CF573" i="21"/>
  <c r="CF575" i="21" s="1"/>
  <c r="CB566" i="21"/>
  <c r="BI574" i="21"/>
  <c r="CD574" i="21"/>
  <c r="CC573" i="21"/>
  <c r="CC566" i="21"/>
  <c r="BR574" i="21"/>
  <c r="BR575" i="21" s="1"/>
  <c r="CI574" i="21"/>
  <c r="CI575" i="21" s="1"/>
  <c r="BQ573" i="21"/>
  <c r="CH573" i="21"/>
  <c r="BJ580" i="21"/>
  <c r="CE580" i="21"/>
  <c r="BK580" i="21"/>
  <c r="CF580" i="21"/>
  <c r="BZ581" i="21"/>
  <c r="BZ580" i="21"/>
  <c r="BK588" i="21"/>
  <c r="DE296" i="21"/>
  <c r="DD494" i="21"/>
  <c r="DD485" i="21"/>
  <c r="DE97" i="21"/>
  <c r="DC485" i="21"/>
  <c r="CG588" i="21" l="1"/>
  <c r="CJ588" i="21"/>
  <c r="CT587" i="21"/>
  <c r="BQ592" i="21"/>
  <c r="BL591" i="21"/>
  <c r="BQ587" i="21"/>
  <c r="CK593" i="21"/>
  <c r="CA580" i="21"/>
  <c r="CB580" i="21"/>
  <c r="BR592" i="21"/>
  <c r="BT587" i="21"/>
  <c r="CI587" i="21"/>
  <c r="CB588" i="21"/>
  <c r="CF587" i="21"/>
  <c r="BU588" i="21"/>
  <c r="BU592" i="21"/>
  <c r="BR588" i="21"/>
  <c r="BR587" i="21"/>
  <c r="BR593" i="21"/>
  <c r="CU580" i="21"/>
  <c r="CU587" i="21"/>
  <c r="CT588" i="21"/>
  <c r="CT589" i="21" s="1"/>
  <c r="CF588" i="21"/>
  <c r="CF591" i="21"/>
  <c r="CF594" i="21" s="1"/>
  <c r="BU587" i="21"/>
  <c r="BU591" i="21"/>
  <c r="CI588" i="21"/>
  <c r="CA593" i="21"/>
  <c r="CA590" i="21"/>
  <c r="CA588" i="21"/>
  <c r="CA589" i="21" s="1"/>
  <c r="BJ587" i="21"/>
  <c r="BJ588" i="21"/>
  <c r="BK591" i="21"/>
  <c r="BK594" i="21" s="1"/>
  <c r="CH587" i="21"/>
  <c r="CT580" i="21"/>
  <c r="BJ582" i="21"/>
  <c r="CU581" i="21"/>
  <c r="CD587" i="21"/>
  <c r="CU593" i="21"/>
  <c r="CU595" i="21" s="1"/>
  <c r="CT575" i="21"/>
  <c r="CS568" i="21"/>
  <c r="BI588" i="21"/>
  <c r="BI587" i="21"/>
  <c r="BL581" i="21"/>
  <c r="BL582" i="21" s="1"/>
  <c r="BL593" i="21"/>
  <c r="BL594" i="21" s="1"/>
  <c r="BY568" i="21"/>
  <c r="BQ591" i="21"/>
  <c r="CT593" i="21"/>
  <c r="CT595" i="21" s="1"/>
  <c r="CE587" i="21"/>
  <c r="BR580" i="21"/>
  <c r="BR582" i="21" s="1"/>
  <c r="CT581" i="21"/>
  <c r="BI580" i="21"/>
  <c r="BL588" i="21"/>
  <c r="BV592" i="21"/>
  <c r="BV590" i="21"/>
  <c r="CK587" i="21"/>
  <c r="CK588" i="21"/>
  <c r="CC591" i="21"/>
  <c r="CC588" i="21"/>
  <c r="CH580" i="21"/>
  <c r="CB587" i="21"/>
  <c r="CH590" i="21"/>
  <c r="BX588" i="21"/>
  <c r="BX589" i="21" s="1"/>
  <c r="BX590" i="21"/>
  <c r="BY581" i="21"/>
  <c r="BY580" i="21"/>
  <c r="CI581" i="21"/>
  <c r="CI580" i="21"/>
  <c r="BS592" i="21"/>
  <c r="BS595" i="21" s="1"/>
  <c r="CC580" i="21"/>
  <c r="CC587" i="21"/>
  <c r="CC589" i="21" s="1"/>
  <c r="CE582" i="21"/>
  <c r="BZ587" i="21"/>
  <c r="BZ588" i="21"/>
  <c r="CB581" i="21"/>
  <c r="BT593" i="21"/>
  <c r="BS587" i="21"/>
  <c r="BS589" i="21" s="1"/>
  <c r="BQ580" i="21"/>
  <c r="CH588" i="21"/>
  <c r="CG589" i="21"/>
  <c r="CD581" i="21"/>
  <c r="BV587" i="21"/>
  <c r="BV589" i="21" s="1"/>
  <c r="CC590" i="21"/>
  <c r="BQ575" i="21"/>
  <c r="CB575" i="21"/>
  <c r="BQ581" i="21"/>
  <c r="BZ568" i="21"/>
  <c r="BS582" i="21"/>
  <c r="BT561" i="21"/>
  <c r="CA575" i="21"/>
  <c r="CH575" i="21"/>
  <c r="CD588" i="21"/>
  <c r="CT568" i="21"/>
  <c r="CK568" i="21"/>
  <c r="CD580" i="21"/>
  <c r="BY561" i="21"/>
  <c r="BX580" i="21"/>
  <c r="BT568" i="21"/>
  <c r="BK575" i="21"/>
  <c r="CJ561" i="21"/>
  <c r="CA568" i="21"/>
  <c r="CK561" i="21"/>
  <c r="CJ575" i="21"/>
  <c r="BV581" i="21"/>
  <c r="CC581" i="21"/>
  <c r="CS589" i="21"/>
  <c r="BZ561" i="21"/>
  <c r="CE588" i="21"/>
  <c r="BQ568" i="21"/>
  <c r="BJ575" i="21"/>
  <c r="CG580" i="21"/>
  <c r="BV580" i="21"/>
  <c r="BL587" i="21"/>
  <c r="BV575" i="21"/>
  <c r="BX593" i="21"/>
  <c r="BT588" i="21"/>
  <c r="BX581" i="21"/>
  <c r="CG581" i="21"/>
  <c r="BV591" i="21"/>
  <c r="CU588" i="21"/>
  <c r="BI581" i="21"/>
  <c r="BQ588" i="21"/>
  <c r="BQ589" i="21" s="1"/>
  <c r="CC592" i="21"/>
  <c r="CH581" i="21"/>
  <c r="BL568" i="21"/>
  <c r="BT592" i="21"/>
  <c r="CA581" i="21"/>
  <c r="CH591" i="21"/>
  <c r="BK581" i="21"/>
  <c r="BK582" i="21" s="1"/>
  <c r="BY588" i="21"/>
  <c r="BY589" i="21" s="1"/>
  <c r="CJ592" i="21"/>
  <c r="CJ594" i="21" s="1"/>
  <c r="CF581" i="21"/>
  <c r="CF582" i="21" s="1"/>
  <c r="CJ581" i="21"/>
  <c r="CJ582" i="21" s="1"/>
  <c r="BZ582" i="21"/>
  <c r="CK582" i="21"/>
  <c r="CU575" i="21"/>
  <c r="CB568" i="21"/>
  <c r="CK575" i="21"/>
  <c r="BI594" i="21"/>
  <c r="CT561" i="21"/>
  <c r="CK594" i="21"/>
  <c r="CS595" i="21"/>
  <c r="CE594" i="21"/>
  <c r="BV568" i="21"/>
  <c r="BI568" i="21"/>
  <c r="BI561" i="21"/>
  <c r="CH568" i="21"/>
  <c r="CJ589" i="21"/>
  <c r="BQ561" i="21"/>
  <c r="BS561" i="21"/>
  <c r="BU582" i="21"/>
  <c r="CB595" i="21"/>
  <c r="CG594" i="21"/>
  <c r="CC561" i="21"/>
  <c r="CG561" i="21"/>
  <c r="CC568" i="21"/>
  <c r="CD575" i="21"/>
  <c r="CC575" i="21"/>
  <c r="CI595" i="21"/>
  <c r="BJ561" i="21"/>
  <c r="CD561" i="21"/>
  <c r="BZ594" i="21"/>
  <c r="CZ525" i="21"/>
  <c r="CE568" i="21"/>
  <c r="CZ546" i="21"/>
  <c r="CV525" i="21"/>
  <c r="BZ575" i="21"/>
  <c r="BV561" i="21"/>
  <c r="DE494" i="21"/>
  <c r="CG568" i="21"/>
  <c r="CE561" i="21"/>
  <c r="BT582" i="21"/>
  <c r="BJ595" i="21"/>
  <c r="BT575" i="21"/>
  <c r="CD595" i="21"/>
  <c r="CH561" i="21"/>
  <c r="BI575" i="21"/>
  <c r="BY575" i="21"/>
  <c r="CE595" i="21"/>
  <c r="CA561" i="21"/>
  <c r="BR568" i="21"/>
  <c r="DB539" i="21"/>
  <c r="CX539" i="21"/>
  <c r="CZ539" i="21"/>
  <c r="CV539" i="21"/>
  <c r="CG575" i="21"/>
  <c r="CF568" i="21"/>
  <c r="BU561" i="21"/>
  <c r="BY595" i="21"/>
  <c r="BR561" i="21"/>
  <c r="CX546" i="21"/>
  <c r="BJ594" i="21"/>
  <c r="CS582" i="21"/>
  <c r="CD594" i="21"/>
  <c r="BK561" i="21"/>
  <c r="CG595" i="21"/>
  <c r="BI595" i="21"/>
  <c r="CB561" i="21"/>
  <c r="CX525" i="21"/>
  <c r="BL575" i="21"/>
  <c r="BK568" i="21"/>
  <c r="CU561" i="21"/>
  <c r="CD568" i="21"/>
  <c r="DB546" i="21"/>
  <c r="DE485" i="21"/>
  <c r="CK595" i="21"/>
  <c r="CU568" i="21"/>
  <c r="CZ553" i="21"/>
  <c r="CX553" i="21"/>
  <c r="DB553" i="21"/>
  <c r="CV553" i="21"/>
  <c r="CJ568" i="21"/>
  <c r="CB594" i="21"/>
  <c r="CZ518" i="21"/>
  <c r="CV518" i="21"/>
  <c r="DB518" i="21"/>
  <c r="CX518" i="21"/>
  <c r="DB525" i="21"/>
  <c r="BK589" i="21"/>
  <c r="CS575" i="21"/>
  <c r="CS561" i="21"/>
  <c r="CI561" i="21"/>
  <c r="CV546" i="21"/>
  <c r="BX568" i="21"/>
  <c r="BU568" i="21"/>
  <c r="BL561" i="21"/>
  <c r="CF561" i="21"/>
  <c r="CZ532" i="21"/>
  <c r="CV532" i="21"/>
  <c r="DB532" i="21"/>
  <c r="CX532" i="21"/>
  <c r="BS568" i="21"/>
  <c r="BU575" i="21"/>
  <c r="BJ568" i="21"/>
  <c r="CS594" i="21"/>
  <c r="BY594" i="21"/>
  <c r="BZ595" i="21"/>
  <c r="BX561" i="21"/>
  <c r="CI594" i="21"/>
  <c r="CA582" i="21" l="1"/>
  <c r="BQ594" i="21"/>
  <c r="BR595" i="21"/>
  <c r="CE589" i="21"/>
  <c r="CF595" i="21"/>
  <c r="CF596" i="21" s="1"/>
  <c r="BU589" i="21"/>
  <c r="CU594" i="21"/>
  <c r="CU596" i="21" s="1"/>
  <c r="CC582" i="21"/>
  <c r="CB582" i="21"/>
  <c r="BX594" i="21"/>
  <c r="BI582" i="21"/>
  <c r="BK595" i="21"/>
  <c r="BT589" i="21"/>
  <c r="CB589" i="21"/>
  <c r="BR594" i="21"/>
  <c r="BR596" i="21" s="1"/>
  <c r="CI589" i="21"/>
  <c r="CF589" i="21"/>
  <c r="CH589" i="21"/>
  <c r="BJ589" i="21"/>
  <c r="CA595" i="21"/>
  <c r="BU594" i="21"/>
  <c r="BU595" i="21"/>
  <c r="CA594" i="21"/>
  <c r="BS594" i="21"/>
  <c r="BS596" i="21" s="1"/>
  <c r="CD589" i="21"/>
  <c r="CU582" i="21"/>
  <c r="BR589" i="21"/>
  <c r="BL595" i="21"/>
  <c r="BL596" i="21" s="1"/>
  <c r="CH594" i="21"/>
  <c r="CU589" i="21"/>
  <c r="BT595" i="21"/>
  <c r="CT582" i="21"/>
  <c r="CT594" i="21"/>
  <c r="CT596" i="21" s="1"/>
  <c r="CH582" i="21"/>
  <c r="BI589" i="21"/>
  <c r="BK596" i="21"/>
  <c r="BQ595" i="21"/>
  <c r="BQ596" i="21" s="1"/>
  <c r="BL589" i="21"/>
  <c r="BV594" i="21"/>
  <c r="CK589" i="21"/>
  <c r="BY582" i="21"/>
  <c r="BQ582" i="21"/>
  <c r="CC595" i="21"/>
  <c r="CS596" i="21"/>
  <c r="CI596" i="21"/>
  <c r="BV595" i="21"/>
  <c r="CC594" i="21"/>
  <c r="CI582" i="21"/>
  <c r="BZ589" i="21"/>
  <c r="CK596" i="21"/>
  <c r="CD582" i="21"/>
  <c r="BT594" i="21"/>
  <c r="CG582" i="21"/>
  <c r="CJ595" i="21"/>
  <c r="CJ596" i="21" s="1"/>
  <c r="BV582" i="21"/>
  <c r="BX582" i="21"/>
  <c r="CH595" i="21"/>
  <c r="BI596" i="21"/>
  <c r="BX595" i="21"/>
  <c r="DC525" i="21"/>
  <c r="BZ596" i="21"/>
  <c r="CD596" i="21"/>
  <c r="CE596" i="21"/>
  <c r="CB596" i="21"/>
  <c r="CG596" i="21"/>
  <c r="DD525" i="21"/>
  <c r="DE525" i="21" s="1"/>
  <c r="BJ596" i="21"/>
  <c r="BY596" i="21"/>
  <c r="CV567" i="21"/>
  <c r="DA525" i="21"/>
  <c r="DB560" i="21"/>
  <c r="CY553" i="21"/>
  <c r="DA532" i="21"/>
  <c r="DC518" i="21"/>
  <c r="DA539" i="21"/>
  <c r="CZ567" i="21"/>
  <c r="DC539" i="21"/>
  <c r="CY525" i="21"/>
  <c r="CX567" i="21"/>
  <c r="CY539" i="21"/>
  <c r="CW518" i="21"/>
  <c r="DD518" i="21"/>
  <c r="DE518" i="21" s="1"/>
  <c r="CZ560" i="21"/>
  <c r="DC546" i="21"/>
  <c r="DB567" i="21"/>
  <c r="CV560" i="21"/>
  <c r="CY532" i="21"/>
  <c r="DA553" i="21"/>
  <c r="DC532" i="21"/>
  <c r="DA518" i="21"/>
  <c r="DD553" i="21"/>
  <c r="DE553" i="21" s="1"/>
  <c r="CW553" i="21"/>
  <c r="CX560" i="21"/>
  <c r="CY546" i="21"/>
  <c r="CW539" i="21"/>
  <c r="DD539" i="21"/>
  <c r="DE539" i="21" s="1"/>
  <c r="CW525" i="21"/>
  <c r="DD532" i="21"/>
  <c r="DE532" i="21" s="1"/>
  <c r="CW532" i="21"/>
  <c r="CW546" i="21"/>
  <c r="DD546" i="21"/>
  <c r="DE546" i="21" s="1"/>
  <c r="CY518" i="21"/>
  <c r="DC553" i="21"/>
  <c r="CV574" i="21"/>
  <c r="CZ574" i="21"/>
  <c r="CX574" i="21"/>
  <c r="DB574" i="21"/>
  <c r="DA546" i="21"/>
  <c r="BX596" i="21" l="1"/>
  <c r="CA596" i="21"/>
  <c r="BU596" i="21"/>
  <c r="BT596" i="21"/>
  <c r="CH596" i="21"/>
  <c r="CZ588" i="21"/>
  <c r="DB588" i="21"/>
  <c r="BV596" i="21"/>
  <c r="CV588" i="21"/>
  <c r="CC596" i="21"/>
  <c r="CX588" i="21"/>
  <c r="DB581" i="21"/>
  <c r="CV581" i="21"/>
  <c r="CZ581" i="21"/>
  <c r="CX581" i="21"/>
  <c r="CY560" i="21"/>
  <c r="DA567" i="21"/>
  <c r="DC567" i="21"/>
  <c r="CW567" i="21"/>
  <c r="DC574" i="21"/>
  <c r="CW560" i="21"/>
  <c r="DD560" i="21"/>
  <c r="DE560" i="21" s="1"/>
  <c r="DA560" i="21"/>
  <c r="CY567" i="21"/>
  <c r="DD567" i="21"/>
  <c r="DE567" i="21" s="1"/>
  <c r="CY574" i="21"/>
  <c r="DA574" i="21"/>
  <c r="DC560" i="21"/>
  <c r="DD574" i="21"/>
  <c r="DE574" i="21" s="1"/>
  <c r="CW574" i="21"/>
  <c r="CZ595" i="21" l="1"/>
  <c r="DB595" i="21"/>
  <c r="CX595" i="21"/>
  <c r="DC588" i="21"/>
  <c r="CY588" i="21"/>
  <c r="DD588" i="21"/>
  <c r="DE588" i="21" s="1"/>
  <c r="CV595" i="21"/>
  <c r="DA588" i="21"/>
  <c r="CW588" i="21"/>
  <c r="DC581" i="21"/>
  <c r="CY581" i="21"/>
  <c r="DD581" i="21"/>
  <c r="DE581" i="21" s="1"/>
  <c r="CW581" i="21"/>
  <c r="DA581" i="21"/>
  <c r="DA595" i="21" l="1"/>
  <c r="DC595" i="21"/>
  <c r="CY595" i="21"/>
  <c r="CW595" i="21"/>
  <c r="DD595" i="21"/>
  <c r="DE595" i="21" s="1"/>
</calcChain>
</file>

<file path=xl/sharedStrings.xml><?xml version="1.0" encoding="utf-8"?>
<sst xmlns="http://schemas.openxmlformats.org/spreadsheetml/2006/main" count="8028" uniqueCount="1134">
  <si>
    <t>TT</t>
  </si>
  <si>
    <t>Thuộc lĩnh vực</t>
  </si>
  <si>
    <t>Phân bổ nguyên bản
 theo sách CT.GDMN</t>
  </si>
  <si>
    <t>Mục tiêu</t>
  </si>
  <si>
    <t>Nguồn</t>
  </si>
  <si>
    <t>Nội dung</t>
  </si>
  <si>
    <t>5T</t>
  </si>
  <si>
    <t>I. LĨNH VỰC GIÁO DỤC PHÁT TRIỂN THỂ CHẤT</t>
  </si>
  <si>
    <t>#</t>
  </si>
  <si>
    <t>A. Phát triển vận động</t>
  </si>
  <si>
    <t>1. Thực hiện các động tác phát triển các nhóm cơ và hô hấp (Thể dục sáng)</t>
  </si>
  <si>
    <t>KQMĐ</t>
  </si>
  <si>
    <t>Tập kết hợp 5 động tác cơ bản trong bài tập thể dục</t>
  </si>
  <si>
    <t>TLHD</t>
  </si>
  <si>
    <t>Thể chất</t>
  </si>
  <si>
    <t>x</t>
  </si>
  <si>
    <t>Thực hiện đúng kỹ thuật và thuần thục các động tác trong bài tập thể dục theo hiệu lệnh, nhịp bản nhạc/bài hát. Bắt đầu và kết thúc động tác đúng nhịp.</t>
  </si>
  <si>
    <t>2. Thể hiện kỹ năng vận động cơ bản và các tố chất trong vận động</t>
  </si>
  <si>
    <t>* Vận động: đi</t>
  </si>
  <si>
    <t>NDCT</t>
  </si>
  <si>
    <t>Đi thay đổi tốc độ theo hiệu lệnh</t>
  </si>
  <si>
    <t>Giữ được thăng bằng cơ thể khi thực hiện vận động đứng một chân và giữ thẳng người trong 10 giây</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</si>
  <si>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</si>
  <si>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</si>
  <si>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</si>
  <si>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</si>
  <si>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</si>
  <si>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</si>
  <si>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</si>
  <si>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</si>
  <si>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</si>
  <si>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</si>
  <si>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</si>
  <si>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</si>
  <si>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Giữ được thăng bằng cơ thể, không làm rơi vật đang đội trên đầu khi đi trên ghế thể dục</t>
  </si>
  <si>
    <t>Đi thăng bằng trên ghế thể dục (2m x 0,25m x 0,35m) đầu đội túi cát</t>
  </si>
  <si>
    <t>BC</t>
  </si>
  <si>
    <t>Mạnh mẽ, khéo léo, phối hợp nhịp nhàng khi đi theo đội hình, đội ngũ và đi đều bước</t>
  </si>
  <si>
    <t>ĐP</t>
  </si>
  <si>
    <t>Đi theo đội hình, đội ngũ, đi đều bước</t>
  </si>
  <si>
    <t>* Vận động: chạy</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</si>
  <si>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</si>
  <si>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</si>
  <si>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vận động ít nhất 3 lần theo đúng hiệu lệnh</t>
  </si>
  <si>
    <t>Chạy thay đổi hướng vận động theo đúng hiệu lệnh</t>
  </si>
  <si>
    <t>Chạy được 18m liên tục theo hướng thẳng trong khoảng 10 giây</t>
  </si>
  <si>
    <t>Chạy 18m liên tục theo hướng thẳng trong khoảng 10 giây</t>
  </si>
  <si>
    <t>Nhanh nhẹn, dẻo dai, khéo léo khi phối hợp thực hiện vận động chạy và vượt qua 2-3 chướng ngại vật</t>
  </si>
  <si>
    <t>Chạy và vượt qua 2-3 chướng ngại vật</t>
  </si>
  <si>
    <t>Đá trúng được một quả bóng đang lăn</t>
  </si>
  <si>
    <t>Đá bóng lăn</t>
  </si>
  <si>
    <t>* Vận động: bò, trườn, trèo</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</si>
  <si>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</si>
  <si>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</si>
  <si>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</si>
  <si>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</si>
  <si>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Mạnh dạn, nhanh nhẹn, khéo léo khi bò chui qua ống dài 1,5 x 0,6m liên tục, không chạm</t>
  </si>
  <si>
    <t>Bò chui qua ống dài 1,5 x 0,6m</t>
  </si>
  <si>
    <t>Biết phối hợp tay chân nhịp nhàng, khéo léo trườn kết hợp trèo qua ghế dài 1,5m x 30cm đúng kỹ thuật</t>
  </si>
  <si>
    <t>Trườn kết hợp trèo qua ghế dài 1,5m x 30cm</t>
  </si>
  <si>
    <t>Mạnh dạn, tự tin, nhanh nhẹn, khéo léo trèo lên xuống 7 gióng thang liên tục ở độ cao 1,5 m so với mặt đất</t>
  </si>
  <si>
    <t>Trèo lên, xuống 7 gióng thang ở độ cao 1,5m</t>
  </si>
  <si>
    <t>* Vận động: tung, ném, bắt</t>
  </si>
  <si>
    <t>Tung, đập bắt bóng tại chỗ</t>
  </si>
  <si>
    <t>Nhanh nhẹn, khéo léo vừa đi vừa đập bắt bóng nẩy từ 4-5 lần liên tiếp</t>
  </si>
  <si>
    <t>Đi, đập và bắt bóng nẩy</t>
  </si>
  <si>
    <t>Ném xa bằng 1 tay</t>
  </si>
  <si>
    <t>Ném xa bằng 2 tay</t>
  </si>
  <si>
    <t>Biết ném và bắt bóng bằng hai tay từ khoảng cách xa 4m</t>
  </si>
  <si>
    <t>Ném và bắt bóng bằng hai tay từ khoảng cách xa 4m</t>
  </si>
  <si>
    <t>Ném được trúng đích đứng cao 1,5m ở khoảng cách xa 2m, đường kính 40cm bằng 1 tay/ 2 tay</t>
  </si>
  <si>
    <t xml:space="preserve">Ném trúng đích đứng ở khoảng cách xa 2m, cao 1,5m, đường kính 40cm bằng 1 tay/ 2 tay </t>
  </si>
  <si>
    <t>Ném được trúng đích ngang ở khoảng cách xa 2m, đường kính 40cm bằng 1 tay/ 2 tay</t>
  </si>
  <si>
    <t>Ném trúng đích ngang ở khoảng cách xa 2m, đường kính 40cm bằng 1 tay/ 2 tay</t>
  </si>
  <si>
    <t xml:space="preserve">Tập trung, khéo léo thực hiện vận động chuyền, bắt bóng qua đầu chuyển ra sau lưng hoặc ra phía trước </t>
  </si>
  <si>
    <t>Chuyền, bắt bóng qua đầu chuyển ra sau lưng hoặc ra phía trước</t>
  </si>
  <si>
    <t>Biết dùng một số bộ phận cơ thể để giữ bóng</t>
  </si>
  <si>
    <t>Giữ bóng bằng 2 chân, 2 cẳng tay kết hợp đi tiến về phía trước 2m</t>
  </si>
  <si>
    <t>* Vận động: bật, nhảy</t>
  </si>
  <si>
    <t>Giữ được thăng bằng cơ thể khi thực hiện vận động bật xa tối thiểu 50 cm</t>
  </si>
  <si>
    <t>Bật xa tối thiểu 50cm</t>
  </si>
  <si>
    <t>Giữ được thăng bằng khi bật nhảy từ độ cao 40-45cm xuống</t>
  </si>
  <si>
    <t>Bật nhảy từ trên cao xuống (cao 40-45cm)</t>
  </si>
  <si>
    <t>Mạnh dạn, tự tin, dứt khoát khi thực hiện vận động bật liên tục vào 5-7 vòng</t>
  </si>
  <si>
    <t>Bật liên tục vào vòng</t>
  </si>
  <si>
    <t>Bật tách chân, khép chân qua 7 ô liên tục, không dẫm vạch</t>
  </si>
  <si>
    <t>Bật tách chân, khép chân  liên tục qua 7 ô</t>
  </si>
  <si>
    <t>Nhảy lò cò 5m</t>
  </si>
  <si>
    <t>Bền bỉ, dẻo dai và giữ được thăng bằng khi nhảy lò cò được ít nhất 5 bước liên tục, đổi chân theo yêu cầu</t>
  </si>
  <si>
    <t>Nhảy lò cò 5 bước liên tục, đổi chân theo yêu cầu</t>
  </si>
  <si>
    <t>3. Thực hiện và phối hợp được các cử động của bàn tay, ngón tay, phối hợp tay - mắt</t>
  </si>
  <si>
    <t>Thực hiện được các loại cử động bàn tay, ngón tay và cổ tay</t>
  </si>
  <si>
    <t>Các loại cử động bàn tay, ngón tay và cổ tay</t>
  </si>
  <si>
    <t>Thực hiện được vận động véo, vuốt, miết, búng ngón tay, chạm các đầu ngón tay với nhau, ấn bàn tay, bẻ nắn</t>
  </si>
  <si>
    <t xml:space="preserve"> Bẻ, nắn</t>
  </si>
  <si>
    <t>Tô màu kín, không chờm ra ngoài đường viền các hình vẽ</t>
  </si>
  <si>
    <t>Tô màu hình vẽ</t>
  </si>
  <si>
    <t>Biết vẽ hình và sao chép các chữ cái, chữ số</t>
  </si>
  <si>
    <t>Vẽ hình và sao chép các chữ cái, chữ số</t>
  </si>
  <si>
    <t>Cắt, xé được theo đường viền thẳng và cong của các hình đơn giản</t>
  </si>
  <si>
    <t>Cắt, xé theo đường viền thẳng và cong của các hình đơn giản</t>
  </si>
  <si>
    <t>Xếp chồng được 12-15 khối, lắp ráp theo mẫu</t>
  </si>
  <si>
    <t xml:space="preserve">Xây dựng, lắp ráp với 12-15 khối </t>
  </si>
  <si>
    <t>Biết tự mặc - cởi quần áo, xâu dây giày, cài quai dép, kéo khóa (phéc mơ tuya)</t>
  </si>
  <si>
    <t>Ghép và dán được các hình vào đúng vị trí cho trước, không bị nhăn</t>
  </si>
  <si>
    <t>Ghép và dán các hình vào vị trí cho sẵn</t>
  </si>
  <si>
    <t>Biết sử dụng đúng cách một số văn phòng phẩm thông thường</t>
  </si>
  <si>
    <t>Sử dụng một số thiết bị văn phòng phẩm: băng keo 1 mặt, ghim vòng, gim bấm, dập lỗ,…</t>
  </si>
  <si>
    <t>B. Giáo dục dinh dưỡng và sức khỏe</t>
  </si>
  <si>
    <t>1. Nhận biết một số món ăn, thực phẩm thông thường và ích lợi của chúng đối với sức khỏe</t>
  </si>
  <si>
    <t>Nhận biết được 4 nhóm thực phẩm và lựa chọn được một số thực phẩm khi gọi tên nhóm</t>
  </si>
  <si>
    <t>Nhận biết thực phẩm theo 4 nhóm</t>
  </si>
  <si>
    <t>Biết cơ cấu các bữa ăn trong 1 ngày, các món ăn trong 1 bữa ăn</t>
  </si>
  <si>
    <t>Cơ cấu các bữa ăn trong 1 ngày, thức ăn trong bữa ăn</t>
  </si>
  <si>
    <t>Biết mỗi thực phẩm có nhiều dạng chế biến và cách ăn khác nhau. Có khả năng thực hành một số thao tác cơ bản trong chế biến một số món ăn, thức uống đơn giản</t>
  </si>
  <si>
    <t>Thao tác cơ bản trong chế biến một số món ăn, thức uống đơn giản</t>
  </si>
  <si>
    <t>Biết lựa chọn ăn/không ăn những thức ăn có lợi/có hại cho sức khỏe</t>
  </si>
  <si>
    <t>Biết một số thói quen ăn uống tốt (ăn chậm, nhai kỹ, không kén chọn thức ăn, không vừa nhai vừa nói,…)</t>
  </si>
  <si>
    <t>Trẻ được chăm sóc sức khỏe, dinh dưỡng theo khoa học</t>
  </si>
  <si>
    <t>- Hướng dẫn cách chế biến một số món ăn dành cho trẻ
- Một số chế độ ăn khi trẻ bị bệnh (táo bón, tiêu chảy, sốt, suy dinh dưỡng, thừa cân béo phì,…)
- Hướng dẫn kỹ thuật sơ cứu thông thường</t>
  </si>
  <si>
    <t>3+4+5T</t>
  </si>
  <si>
    <t>2. Tập làm một số việc tự phục vụ trong sinh hoạt</t>
  </si>
  <si>
    <t>Có kỹ năng rửa tay bằng xà phòng đúng quy trình. Có thói quen tự rửa tay bằng xà phòng trước khi ăn, sau khi đi vệ sinh và khi tay bẩn</t>
  </si>
  <si>
    <t xml:space="preserve">Rèn luyện kỹ năng rửa tay bằng xà phòng </t>
  </si>
  <si>
    <t>Có kỹ năng lau mặt đúng thao tác. Có thói quen tự lau mặt</t>
  </si>
  <si>
    <t>Rèn luyện kỹ năng lau mặt</t>
  </si>
  <si>
    <t>Có kỹ năng đánh răng đúng thao tác. Có thói quen tự đánh răng hàng ngày</t>
  </si>
  <si>
    <t>Rèn luyện kỹ năng đánh răng</t>
  </si>
  <si>
    <t>Biết tự thay quần áo khi bị ướt/bẩn và để vào nơi quy định</t>
  </si>
  <si>
    <t>Thay quần áo và để vào nơi quy định</t>
  </si>
  <si>
    <t>Có ý thức giữ đầu tóc, quần áo gọn gàng, sạch sẽ</t>
  </si>
  <si>
    <t>Ý thức vệ sinh cá nhân</t>
  </si>
  <si>
    <t>Có kỹ năng sử dụng đồ dùng phục vụ ăn uống thành thạo, khéo léo</t>
  </si>
  <si>
    <t>Cách sử dụng đồ dùng ăn uống</t>
  </si>
  <si>
    <t xml:space="preserve">Biết sử dụng thiết bị vệ sinh đúng cách </t>
  </si>
  <si>
    <t>Nội quy khu vực vệ sinh</t>
  </si>
  <si>
    <t>3. Hành vi và thói quen tốt trong sinh hoạt, giữ gìn sức khỏe</t>
  </si>
  <si>
    <t>Mời cô, mời bạn khi ăn</t>
  </si>
  <si>
    <t>Không kén chọn thức ăn, ăn hết suất</t>
  </si>
  <si>
    <t>Có một số hành vi văn minh, thói quen tốt trong ăn uống và chủ động thực hiện hàng ngày</t>
  </si>
  <si>
    <t>Ăn từ tốn, nhai kỹ, không đùa nghịch trong lúc ăn, không vừa nhai vừa nói, biết nhặt cơm rơi vào đĩa</t>
  </si>
  <si>
    <t>Không uống nước lã, ăn quà vặt ngoài đường</t>
  </si>
  <si>
    <t>Phân biệt thức ăn có lợi/ có hại cho sức khỏe con người</t>
  </si>
  <si>
    <t>Biết cách phân biệt thực phẩm/ thức ăn sạch, an toàn</t>
  </si>
  <si>
    <t>Phân biệt thực phẩm/ thức ăn sạch, an toàn</t>
  </si>
  <si>
    <t>4+5T</t>
  </si>
  <si>
    <t>Làm quen một số cách bảo quản thực phẩm/ thức ăn đơn giản.</t>
  </si>
  <si>
    <t>Một số cách bảo quản thực phẩm/ thức ăn đơn giản</t>
  </si>
  <si>
    <t>Giữ vệ sinh thân thể</t>
  </si>
  <si>
    <t>Đi vệ sinh đúng nơi quy định</t>
  </si>
  <si>
    <t>Có một số thói quen tốt trong vệ sinh, phòng bệnh</t>
  </si>
  <si>
    <t>Không khạc nhổ bừa bãi</t>
  </si>
  <si>
    <t>Che miệng khi hắt hơi, ho</t>
  </si>
  <si>
    <t>Biết một số loại bệnh tật liên quan đến ăn uống (ỉa chảy, sâu răng, suy dinh dưỡng, béo phì,…)</t>
  </si>
  <si>
    <t>Một số bệnh liên quan đến ăn uống</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</si>
  <si>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</si>
  <si>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</si>
  <si>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</si>
  <si>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biết một số biểu hiện khi ốm và cách phòng tránh đơn giản</t>
  </si>
  <si>
    <t>4. Nhận biết một số nguy cơ không an toàn và phòng tránh</t>
  </si>
  <si>
    <t>Nhận ra và không chơi một số đồ vật có thể gây nguy hiểm. Nói được mối nguy hiểm khi đến gần</t>
  </si>
  <si>
    <t>Một số khu vực nguy hiểm</t>
  </si>
  <si>
    <t>Không chơi ở những nơi mất vệ sinh, nguy hiểm. Nói được mối nguy hiểm nếu đến gần</t>
  </si>
  <si>
    <t>Biết tránh và không làm một số hành động nguy hiểm khi được nhắc nhở phù hợp độ tuổi</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</si>
  <si>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</si>
  <si>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Một số trường hợp khẩn cấp (cháy, có người rơi xuống nước, ngã chảy máu,..)</t>
  </si>
  <si>
    <t>Nhận biết được một số trường hợp khẩn cấp</t>
  </si>
  <si>
    <t>Biết tránh một số trường hợp không an toàn</t>
  </si>
  <si>
    <t>Một số trường hợp không an toàn:
- Người lạ bế ẫm, rủ đi chơi, cho đồ ăn.
- Tự ý đi ra khỏi nhà/trường/lớp một mình khi chưa được người lớn cho phép</t>
  </si>
  <si>
    <t>Biết kêu cứu, gọi người giúp đỡ khi gặp nguy hiểm</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</si>
  <si>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</si>
  <si>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</si>
  <si>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</si>
  <si>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</si>
  <si>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A. Khám phá khoa học</t>
  </si>
  <si>
    <t>1. Các bộ phận cơ thể con người</t>
  </si>
  <si>
    <t>Biết sử dụng đúng giác quan, phối hợp các giác quan để xem xét, tìm hiểu đặc điểm của đối tượng (nhìn, nghe, ngửi, sờ…để nhận ra đặc điểm nổi bật của đối tượng)</t>
  </si>
  <si>
    <t>Các giác quan và chức năng của các giác quan</t>
  </si>
  <si>
    <t>Nhận thức</t>
  </si>
  <si>
    <t>Nhận biết được sự giống và khác nhau giữa mình và bạn về một số bộ phận trên cơ thể, chiều cao, cân nặng</t>
  </si>
  <si>
    <t>Biết so sánh một số bộ phận trên cơ thể của mình, của bạn về độ cao thấp, sự thay đổi của bản thân về chiều cao cân nặng</t>
  </si>
  <si>
    <t>2. Đồ vật</t>
  </si>
  <si>
    <t>* Đồ dùng, đồ chơi</t>
  </si>
  <si>
    <t>Biết một số đặc điểm nổi bật và cách sử dụng đồ dùng, đồ chơi quen thuộc</t>
  </si>
  <si>
    <t>Đặc điểm nổi bật, công dụng, cách sử dụng đồ dùng, đồ chơi</t>
  </si>
  <si>
    <t>Biết được mối liên hệ đơn giản giữa đặc điểm cấu tạo với cách sử dụng của đồ dùng/ đồ chơi quen thuộc</t>
  </si>
  <si>
    <t>Mối liên hệ đơn giản giữa đặc điểm cấu tạo với cách sử dụng của đồ chơi/đồ dùng quen thuộc</t>
  </si>
  <si>
    <t>Biết so sánh sự khác nhau và giống nhau của 2-3 đồ dùng, đồ chơi</t>
  </si>
  <si>
    <t>So sánh sự khác nhau và giống nhau của 2-3 đồ dùng, đồ chơi.</t>
  </si>
  <si>
    <t>Biết phân loại đồ dùng, đồ chơi theo 2-3 dấu hiệu về chất liệu và công dụng</t>
  </si>
  <si>
    <t>Phân loại đồ dùng, đồ chơi theo 2-3 dấu hiệu về chất liệu và công dụng</t>
  </si>
  <si>
    <t>* Phương tiện giao thông</t>
  </si>
  <si>
    <t>Biết đặc điểm, công dụng của một số PTGT và phân loại theo 2 - 3 dấu hiệu</t>
  </si>
  <si>
    <t>Đặc điểm, công dụng của một số PTGT và phân loại theo 2 - 3 dấu hiệu</t>
  </si>
  <si>
    <t>3. Động vật và thực vật</t>
  </si>
  <si>
    <t>Biết đặc điểm, ích lợi , tác hại, quá trình phát triển và điều kiện sống của một số loại cây, hoa ,quả</t>
  </si>
  <si>
    <t>Đặc điểm , ích lợi , tác hại, quá trình phát triển và điều kiện sống của một số loại  cây, hoa ,quả</t>
  </si>
  <si>
    <t xml:space="preserve"> Biết so sánh, phân loại  cây, hoa, quả theo 2 - 3 dấu hiệu</t>
  </si>
  <si>
    <t>So sánh, phân loại  cây, hoa, quả theo 2 - 3 dấu hiệu</t>
  </si>
  <si>
    <t>Biết đặc điểm, ích lợi , tác hại, quá trình phát triển và điều kiện sống của một số loại con vật</t>
  </si>
  <si>
    <t>Đặc điểm , ích lợi , tác hại, quá trình phát triển và điều kiện sống của một số loại con vật</t>
  </si>
  <si>
    <t xml:space="preserve"> Biết so sánh, phân loại con vật theo 2 - 3 dấu hiệu</t>
  </si>
  <si>
    <t>So sánh, phân loại con vật theo 2 - 3 dấu hiệu</t>
  </si>
  <si>
    <t>Quan sát, phán đoán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</si>
  <si>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</si>
  <si>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</si>
  <si>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Thói quen và nhu cầu của một số con vật</t>
  </si>
  <si>
    <t>* Thời tiết, mùa</t>
  </si>
  <si>
    <t>Nói được một số đặc điểm nổi bật của các mùa trong năm nơi trẻ sống</t>
  </si>
  <si>
    <t>Đặc điểm nổi bật của các mùa trong năm nơi trẻ sống</t>
  </si>
  <si>
    <t>Biết thời tiết thay đổi theo mùa và thứ tự các mùa trong năm</t>
  </si>
  <si>
    <t>Thời tiết thay đổi theo mùa và thứ tự các mùa trong năm</t>
  </si>
  <si>
    <t>Biết được ảnh hưởng của thời tiết đến sinh hoạt của con người và sự thay đổi của con vật và cây theo mùa</t>
  </si>
  <si>
    <t>Sự thay đổi trong sinh hoạt của con người, con vật và cây theo mùa</t>
  </si>
  <si>
    <t>Dự đoán được một số hiện tượng tự nhiên đơn giản sắp xảy ra</t>
  </si>
  <si>
    <t xml:space="preserve">Dấu hiệu dự báo về sự xuất hiện của một số hiện tượng tự nhiên </t>
  </si>
  <si>
    <t>* Ngày và đêm, mặt trời, mặt trăng</t>
  </si>
  <si>
    <t>Nhận ra sự khác nhau giữa ngày và đêm, mặt trời, mặt trăng</t>
  </si>
  <si>
    <t>Sự khác nhau giữa ngày và đêm, mặt trời, mặt trăng</t>
  </si>
  <si>
    <t>*Nước</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</si>
  <si>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</si>
  <si>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</si>
  <si>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</si>
  <si>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</si>
  <si>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</si>
  <si>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</si>
  <si>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các nguồn ánh sáng và cách sử dụng hợp lý</t>
  </si>
  <si>
    <t>Các nguồn ánh sáng và cách sử dụng tiết kiệm, hiệu quả</t>
  </si>
  <si>
    <t>Có một số hiểu biết về không khí và sự cần thiết của nó với cuộc sống con người, con vật, cây</t>
  </si>
  <si>
    <t>Không khí và sự cần thiết của nó với cuộc sống con người, con vật, cây</t>
  </si>
  <si>
    <t>Dạy qua thí nghiệm</t>
  </si>
  <si>
    <t>* Đất, đá, cát, sỏi</t>
  </si>
  <si>
    <t>Biết một vài đặc điểm, tính chất của đất,đá, cát, sỏi</t>
  </si>
  <si>
    <t>Đặc điểm, tính chất của cát, đá, sỏi</t>
  </si>
  <si>
    <t>5. Công nghệ</t>
  </si>
  <si>
    <t>Thực hiện được một số thao tác cơ bản với máy tính</t>
  </si>
  <si>
    <t>Một số thao tác cơ bản với máy tính: tắt, mở, di chuyển chuột, kích chuột , mở thư mục</t>
  </si>
  <si>
    <t>Chủ động tương tác với các bài giảng Elearning/ phần mềm trò chơi trên máy tính</t>
  </si>
  <si>
    <t>Chơi phần mềm trò chơi/ bài giảng Elearning trên máy tính</t>
  </si>
  <si>
    <t>B. Làm quen với một số khái niệm sơ đẳng về toán</t>
  </si>
  <si>
    <t>1. Nhận biết tập hợp, số lượng, số thứ tự, đếm</t>
  </si>
  <si>
    <t>Biết đếm trong phạm vi 10 và đếm theo khả năng</t>
  </si>
  <si>
    <t>Đếm trong phạm vi 10, đếm xuôi, đếm ngược theo khả năng</t>
  </si>
  <si>
    <t>Nhận biết được chữ số 6 và sử dụng các số đó để chỉ số lượng, số thứ tự</t>
  </si>
  <si>
    <t>Nhận biết chữ số 6 và sử dụng các số đó để chỉ số lượng, số thứ tự</t>
  </si>
  <si>
    <t>Nhận biết được chữ số 7 và sử dụng các số đó để chỉ số lượng, số thứ tự</t>
  </si>
  <si>
    <t>Nhận biết chữ số 7 và sử dụng các số đó để chỉ số lượng, số thứ tự</t>
  </si>
  <si>
    <t>Nhận biết được chữ số 8 và sử dụng các số đó để chỉ số lượng, số thứ tự</t>
  </si>
  <si>
    <t>Nhận biết chữ số 8 và sử dụng các số đó để chỉ số lượng, số thứ tự</t>
  </si>
  <si>
    <t>Nhận biết được chữ số 9 và sử dụng các số đó để chỉ số lượng, số thứ tự</t>
  </si>
  <si>
    <t>Nhận biết chữ số 9 và sử dụng các số đó để chỉ số lượng, số thứ tự</t>
  </si>
  <si>
    <t>Nhận biết được chữ số 10 và sử dụng các số đó để chỉ số lượng, số thứ tự</t>
  </si>
  <si>
    <t>Nhận biết chữ số 10 và sử dụng các số đó để chỉ số lượng, số thứ tự</t>
  </si>
  <si>
    <t>Có khả năng so sánh số lượng hai nhóm đối tượng trong phạm vi 6 bằng các cách khác nhau và nói được các từ: bằng nhau, nhiều hơn, ít hơn</t>
  </si>
  <si>
    <t>Có khả năng so sánh số lượng hai nhóm đối tượng trong phạm vi 7 bằng các cách khác nhau và nói được các từ: bằng nhau, nhiều hơn, ít hơn</t>
  </si>
  <si>
    <t>So sánh số lượng hai nhóm đối tượng trong phạm vi 7 bằng các cách khác nhau và nói được các từ: bằng nhau, nhiều hơn, ít hơn</t>
  </si>
  <si>
    <t>Có khả năng so sánh số lượng của ba nhóm đối tượng trong phạm vi 8 bằng các cách khác nhau và nói được kết quả: bằng nhau, nhiều nhất, ít hơn, ít nhất</t>
  </si>
  <si>
    <t xml:space="preserve">So sánh số lượng của ba nhóm đối tượng trong phạm vi 8 bằng các cách khác nhau </t>
  </si>
  <si>
    <t>Có khả năng so sánh số lượng của ba nhóm đối tượng trong phạm vi 9 bằng các cách khác nhau và nói được kết quả: bằng nhau, nhiều nhất, ít hơn, ít nhất</t>
  </si>
  <si>
    <t xml:space="preserve">So sánh số lượng của ba nhóm đối tượng trong phạm vi 9 bằng các cách khác nhau </t>
  </si>
  <si>
    <t>Có khả năng so sánh số lượng của ba nhóm đối tượng trong phạm vi 10 bằng các cách khác nhau và nói được kết quả: bằng nhau, nhiều nhất, ít hơn, ít nhất</t>
  </si>
  <si>
    <t xml:space="preserve">So sánh số lượng của ba nhóm đối tượng trong phạm vi 10 bằng các cách khác nhau </t>
  </si>
  <si>
    <t>Biết gộp các nhóm đối tượng trong phạm vi 6, đếm và nói kết quả. Biết tách một nhóm đối tượng trong phạm vi 6 thành hai nhóm bằng ít nhất 2 cách và so sánh số lượng của các nhóm</t>
  </si>
  <si>
    <t>Biết gộp các nhóm đối tượng trong phạm vi 7, đếm và nói kết quả. Biết tách một nhóm đối tượng trong phạm vi 7 thành hai nhóm bằng ít nhất 2 cách và so sánh số lượng của các nhóm</t>
  </si>
  <si>
    <t>Gộp các nhóm đối tượng trong phạm vi 7, đếm và nói kết quả. Tách một nhóm đối tượng trong phạm vi 7 thành hai nhóm bằng ít nhất 2 cách và so sánh số lượng của các nhóm</t>
  </si>
  <si>
    <t>Biết gộp các nhóm đối tượng trong phạm vi 8, đếm và nói kết quả. Biết tách một nhóm đối tượng trong phạm vi 8 thành hai nhóm bằng ít nhất 2 cách và so sánh số lượng của các nhóm</t>
  </si>
  <si>
    <t>Gộp các nhóm đối tượng trong phạm vi 8, đếm và nói kết quả. Tách một nhóm đối tượng trong phạm vi 8 thành hai nhóm bằng ít nhất 2 cách và so sánh số lượng của các nhóm</t>
  </si>
  <si>
    <t>Biết gộp các nhóm đối tượng trong phạm vi 9, đếm và nói kết quả. Biết tách một nhóm đối tượng trong phạm vi 9 thành hai nhóm bằng ít nhất 2 cách và so sánh số lượng của các nhóm</t>
  </si>
  <si>
    <t>Gộp các nhóm đối tượng trong phạm vi 9, đếm và nói kết quả. Tách một nhóm đối tượng trong phạm vi 9 thành hai nhóm bằng ít nhất 2 cách và so sánh số lượng của các nhóm</t>
  </si>
  <si>
    <t>Biết gộp các nhóm đối tượng trong phạm vi 10, đếm và nói kết quả. Biết tách một nhóm đối tượng trong phạm vi 10 thành hai nhóm bằng ít nhất 2 cách và so sánh số lượng của các nhóm</t>
  </si>
  <si>
    <t>Gộp các nhóm đối tượng trong phạm vi 10, đếm và nói kết quả. Tách một nhóm đối tượng trong phạm vi 10 thành hai nhóm bằng ít nhất 2 cách và so sánh số lượng của các nhóm</t>
  </si>
  <si>
    <t>Có khả năng nhận biết ý nghĩa các con số được sử dụng trong cuộc sống hằng ngày</t>
  </si>
  <si>
    <t>Nhận biết ý nghĩa các con số được sử dụng trong cuộc sống hằng ngày (số tuổi, số nhà, biển số xe, số điện thoại,…)</t>
  </si>
  <si>
    <t>Nhận biết được mục đích của tiền trong cuộc sống (để mua thức ăn, đồ chơi,…)</t>
  </si>
  <si>
    <t>Tìm hiểu về đồng tiền Việt Nam (họa tiết, mệnh giá, cách sử dụng)</t>
  </si>
  <si>
    <t>2. Xếp tương ứng</t>
  </si>
  <si>
    <t>Biết ghép thành cặp những đối tượng có mối liên quan</t>
  </si>
  <si>
    <t>Ghép thành cặp những đối tượng có mối liên quan</t>
  </si>
  <si>
    <t>3. Sắp xếp theo quy tắc</t>
  </si>
  <si>
    <t xml:space="preserve">Nhận ra được quy tắc sắp xếp của 4 đối tượng (ABCD, AABB, ABBA) và tiếp tục thực hiện sao chép lại </t>
  </si>
  <si>
    <t>So sánh, phát hiện quy tắc sắp xếp và sắp xếp theo quy tắc  (ABCD, AABB, ABBA)</t>
  </si>
  <si>
    <t>Biết tự sáng tạo ra mẫu sắp xếp và tiếp tục sắp xếp</t>
  </si>
  <si>
    <t>Tạo ra quy tắc sắp xếp theo ý thích</t>
  </si>
  <si>
    <t>4. So sánh , đo lường</t>
  </si>
  <si>
    <t>Sử dụng được một số dụng cụ để đo, đong và so sánh, nói kết quả (3 đối tượng)</t>
  </si>
  <si>
    <t>Đo độ dài một vật bằng các đơn vị đo khác nhau</t>
  </si>
  <si>
    <t>Đo độ dài các vật, so sánh và diễn đạt kết quả đo</t>
  </si>
  <si>
    <t>Đo dung tích các vật, so sánh và diễn đạt kết quả đo</t>
  </si>
  <si>
    <t>Biết thu thập thông tin và tạo ra biểu đồ, đồ thị đơn giản (VD: biểu đồ về thời tiết, chiều cao cây,…)</t>
  </si>
  <si>
    <t>Tạo biểu đồ, đồ thị đơn giản</t>
  </si>
  <si>
    <t>5. Hình dạng</t>
  </si>
  <si>
    <t>Gọi tên và chỉ ra được các điểm giống, khác nhau giữa hai khối cầu và khối trụ</t>
  </si>
  <si>
    <t>Nhận biết, gọi tên khối cầu, khối trụ và nhận dạng các khối hình đó trong thực tế</t>
  </si>
  <si>
    <t>Gọi tên và chỉ ra được các điểm giống, khác nhau giữa hai  khối vuông và khối chữ nhật</t>
  </si>
  <si>
    <t>Nhận biết, gọi tên khối vuông, khối chữ nhật và nhận dạng các khối hình đó trong thực tế</t>
  </si>
  <si>
    <t>Có khả năng chắp ghép các hình hình học để tạo thành các hình mới theo ý thích và theo yêu cầu</t>
  </si>
  <si>
    <t>Chắp ghép các hình hình học để tạo thành các hình mới theo ý thích và theo yêu cầu</t>
  </si>
  <si>
    <t>Biết tạo ra một số hình học bằng các cách khác nhau</t>
  </si>
  <si>
    <t>Tạo ra một số hình học bằng các cách khác nhau</t>
  </si>
  <si>
    <t>6. Nhận biết vị trí trong không gian và định hướng thời gian</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</si>
  <si>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</si>
  <si>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</si>
  <si>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Phân biệt  được hôm qua, hôm nay, ngày mai qua các sự kiện hàng ngày</t>
  </si>
  <si>
    <t>Nhận biết hôm qua, hôm nay, ngày mai</t>
  </si>
  <si>
    <t>Gọi được tên các ngày trong tuần theo thứ tự</t>
  </si>
  <si>
    <t>Gọi tên các ngày trong tuần</t>
  </si>
  <si>
    <t>Nói được ngày trên đốc lịch và giờ trên đồng hồ/điện thoại</t>
  </si>
  <si>
    <t>Nhận biết ngày trên đốc lịch và giờ trên đồng hồ/điện thoại</t>
  </si>
  <si>
    <t>Gọi được tên các tháng trong năm theo thứ tự</t>
  </si>
  <si>
    <t>Nhận biết các tháng trong năm theo thứ tự</t>
  </si>
  <si>
    <t>Gọi được tên các mùa trong năm theo thứ tự</t>
  </si>
  <si>
    <t>Nhận biết các mùa trong năm theo thứ tự</t>
  </si>
  <si>
    <t>C. Khám phá xã hội</t>
  </si>
  <si>
    <t>1. Nhận biết bản thân, gia đình, trường lớp mầm non và cộng đồng</t>
  </si>
  <si>
    <t>Nói đầy đủ được họ và tên, ngày sinh, giới tính, đặc điểm bên ngoài, sở thích của bản thân và vị trí của trẻ trong gia đình</t>
  </si>
  <si>
    <t>Bé tự giới thiệu về bản thân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</si>
  <si>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</si>
  <si>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</si>
  <si>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Biết được những đặc điểm nổi bật của trường/lớp mầm non; công việc của các cô bác trong trường khi được hỏi, trò chuyện</t>
  </si>
  <si>
    <t>Nói được họ tên, đặc điểm, sở thích của các bạn, các hoạt động của trẻ ở trường khi được hỏi, trò chuyện</t>
  </si>
  <si>
    <t>Họ tên, đặc điểm, sở thích của các bạn, các hoạt động của trẻ ở trường</t>
  </si>
  <si>
    <t>Kể được một số địa điểm công cộng gần gũi nơi trẻ sống</t>
  </si>
  <si>
    <t xml:space="preserve">Một số địa điểm công cộng gần gũi </t>
  </si>
  <si>
    <t>2. Nhận biết một số nghề phổ biến và nghề truyền thống ở địa phương</t>
  </si>
  <si>
    <t xml:space="preserve">Biết được một số nghề truyền thống của địa phương. Nói được đặc điểm và sự khác nhau của một số nghề. </t>
  </si>
  <si>
    <t xml:space="preserve">Nghề truyền thống của địa phương. Đặc điểm và sự khác nhau của một số nghề. </t>
  </si>
  <si>
    <t>3. Nhận biết một số lễ hội và danh lam, thắng cảnh</t>
  </si>
  <si>
    <t>Kể được tên và hoạt động nổi bật của một số lễ hội, sự kiện văn hóa tại địa phương</t>
  </si>
  <si>
    <t>Tên và hoạt động nổi bật của một số lễ hội, sự kiện văn hóa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</si>
  <si>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</si>
  <si>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</si>
  <si>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Nhận biết, phân biệt được Lá Cờ của 3-5 quốc gia</t>
  </si>
  <si>
    <t>Lá Cờ của 3-5 quốc gia</t>
  </si>
  <si>
    <t>III. LĨNH VỰC GIÁO DỤC PHÁT TRIỂN NGÔN NGỮ</t>
  </si>
  <si>
    <t>A. Nghe hiểu lời nói</t>
  </si>
  <si>
    <t>Ngôn ngữ</t>
  </si>
  <si>
    <t>Có khả năng nghe hiểu các từ khái quát, từ trái nghĩa</t>
  </si>
  <si>
    <t>Nghe hiểu các từ khái quát (đồ dùng, đồ chơi,...), từ trái nghĩa (cao - thấp, ngắn - dài)</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</si>
  <si>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</si>
  <si>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</si>
  <si>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Có khả năng nghe hiểu, sử dụng các câu đơn, câu mở rộng, câu phức trong giao tiếp</t>
  </si>
  <si>
    <t>Nghe hiểu, sử dụng các câu đơn, câu mở rộng, câu phức trong giao tiếp</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</si>
  <si>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</si>
  <si>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</si>
  <si>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</si>
  <si>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Nghe các bài hát, bài thơ, ca dao, đồng dao, tục ngữ, câu đố, hò, vè phù hợp với độ tuổi và chủ đề thực hiện</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</si>
  <si>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</si>
  <si>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</si>
  <si>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trao đổi với người đối thoại</t>
  </si>
  <si>
    <t>Lắng nghe và trao đổi với người đối thoại</t>
  </si>
  <si>
    <t>B. Sử dụng lời nói trong cuộc sống hằng ngày</t>
  </si>
  <si>
    <t>Kể rõ ràng, có trình tự về sự việc, hiện tượng nào đó để người nghe có thể hiểu được</t>
  </si>
  <si>
    <t>Phát âm các tiếng có phụ âm đầu, phụ âm cuối gần giống nhau và các thanh điệu</t>
  </si>
  <si>
    <t>Sử dụng được các từ chỉ sự vật, hoạt động, đặc điểm phù hợp với ngữ cảnh</t>
  </si>
  <si>
    <t>Sử dụng các từ chỉ sự vật, hoạt động, đặc điểm phù hợp với ngữ cảnh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</si>
  <si>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</si>
  <si>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</si>
  <si>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</si>
  <si>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</si>
  <si>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Có khả năng đọc thuộc bài thơ, ca dao, đồng dao phù hợp độ tuổi và chủ đề thực hiện. Có khả năng đọc biểu cảm bài thơ, ca dao, đồng dao phù hợp độ tuổi</t>
  </si>
  <si>
    <t xml:space="preserve">Đọc bài thơ, ca dao, đồng dao phù hợp độ tuổi và chủ đề </t>
  </si>
  <si>
    <t>Kể lại được nội dung chuyện/sự việc đã được nghe theo trình tự nhất định</t>
  </si>
  <si>
    <t>Kể lại chuyện/ sự việc đã được nghe theo trình tự</t>
  </si>
  <si>
    <t>Đóng được vai của nhân vật trong truyện</t>
  </si>
  <si>
    <t>Biết sử dụng các từ biểu thị sự lễ phép trong giao tiếp</t>
  </si>
  <si>
    <t>Sử dụng các từ biểu thị sự lễ phép "Vâng ạ"; "Dạ"; "Thưa", … trong giao tiếp</t>
  </si>
  <si>
    <t>Biết sử dụng các từ biểu thị sự lễ phép, lịch sự  phù hợp với tình huống trong giao tiếp</t>
  </si>
  <si>
    <t>Sử dụng các từ biểu thị sự lễ phép, lịch sự  "Cảm ơn", "Xin lỗi"; "Xin phép"; "Thưa"; "Dạ"; "Vâng"… phù hợp với tình huống trong giao tiếp</t>
  </si>
  <si>
    <t>Biết tự điều chỉnh giọng nói phù hợp với ngữ cảnh</t>
  </si>
  <si>
    <t>Điều chỉnh giọng nói phù hợp với ngữ cảnh</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</si>
  <si>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</si>
  <si>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</si>
  <si>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Không nói tục, chửi bậy</t>
  </si>
  <si>
    <t>Sử dụng các từ biểu thị sự lễ phép</t>
  </si>
  <si>
    <t>C. Làm quen với việc đọc - viết</t>
  </si>
  <si>
    <t>Biết tự chọn sách để "đọc" và xem</t>
  </si>
  <si>
    <t>Tự chọn sách để "đọc" và xem</t>
  </si>
  <si>
    <t>Biết kể chuyện theo tranh minh họa và kinh nghiệm của bản thân</t>
  </si>
  <si>
    <t>Kể chuyện theo tranh minh họa và kinh nghiệm của bản thân</t>
  </si>
  <si>
    <t>Biết cách "đọc sách" từ trái sang phải, từ trên xuống dưới, từ đầu sách đến cuối sách</t>
  </si>
  <si>
    <t>Làm quen với cách đọc và viết tiếng Việt:
+ Hướng đọc, viết: từ trái sang phải, từ dòng trên xuống dòng dưới, từ trang đầu đến trang cuối, cách ngắt nghỉ sau các dấu câu
+ Hướng viết của các nét chữ</t>
  </si>
  <si>
    <t>Biết phân biệt phần mở đầu, kết thúc của sách. "Đọc" truyện qua các tranh vẽ. Biết giữ gìn và bảo vệ sách</t>
  </si>
  <si>
    <t>Phân biệt phần mở đầu, kết thúc của sách. "Đọc" truyện qua các tranh vẽ. Giữ gìn và bảo vệ sách</t>
  </si>
  <si>
    <t>Nhận ra và thực hiện đúng kí hiệu thông thường trong cuộc sống</t>
  </si>
  <si>
    <t>Làm quen, thực hiện theo chỉ dẫn của một số kí hiệu thông thường ở gia đình, trường lớp, nơi công cộng</t>
  </si>
  <si>
    <t>Biết chữ viết có thể đọc và thay cho lời nói</t>
  </si>
  <si>
    <t>"Viết thư"</t>
  </si>
  <si>
    <t>Có khả năng nhận dạng các chữ trong bảng chữ cái Tiếng Việt, chữ in thường, in hoa</t>
  </si>
  <si>
    <t>Nhận dạng các chữ cái O - Ô- Ơ trong bảng chữ cái Tiếng Việt, chữ in thường, in hoa</t>
  </si>
  <si>
    <t>Nhận dạng các chữ cái A-Ă-Â trong bảng chữ cái Tiếng Việt, chữ in thường, in hoa</t>
  </si>
  <si>
    <t>Nhận dạng các chữ cái  U-Ư trong bảng chữ cái Tiếng Việt, chữ in thường, in hoa</t>
  </si>
  <si>
    <t>Nhận dạng các chữ cái I - T - C trong bảng chữ cái Tiếng Việt, chữ in thường, in hoa</t>
  </si>
  <si>
    <t>Nhận dạng các chữ cái G- Y trong bảng chữ cái Tiếng Việt, chữ in thường, in hoa</t>
  </si>
  <si>
    <t>Nhận dạng các chữ cái P- Q trong bảng chữ cái Tiếng Việt, chữ in thường, in hoa</t>
  </si>
  <si>
    <t>Biết tô, đồ các nét chữ, sao chép một số kí hiệu, chữ cái, tên của mình</t>
  </si>
  <si>
    <t>Sao chép một số kí hiệu, chữ cái, tên của mình</t>
  </si>
  <si>
    <t>Biết "viết" tên của bản thân theo cách của mình</t>
  </si>
  <si>
    <t>"viết" tên của bản thân theo cách của mình</t>
  </si>
  <si>
    <t>IV. LĨNH VỰC TÌNH CẢM - KỸ NĂNG XÃ HỘI</t>
  </si>
  <si>
    <t>A. Phát triển tình cảm</t>
  </si>
  <si>
    <t>1. Thể hiện ý thức về bản thân</t>
  </si>
  <si>
    <t>TCKNXH</t>
  </si>
  <si>
    <t>Nói được họ tên, tuổi, giới tính của bản thân, tên bố, mẹ, địa chỉ nhà hoặc điện thoại</t>
  </si>
  <si>
    <t>Một số thông tin quan trọng về bản thân và gia đình</t>
  </si>
  <si>
    <t>Sở thích, khả năng của bản thân</t>
  </si>
  <si>
    <t>Nói được điều bé thích, không thích, những việc bé làm được và việc gì bé không làm dược</t>
  </si>
  <si>
    <t>Nói được mình có điểm gì giống và khác bạn (dáng vẻ bên ngoài, giới tính, sở thích và khả năng)</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</si>
  <si>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</si>
  <si>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</si>
  <si>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</si>
  <si>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</si>
  <si>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</si>
  <si>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chủ động làm một số công việc đơn giản hàng ngày</t>
  </si>
  <si>
    <t>Chủ động và độc lập trong một số hoạt động</t>
  </si>
  <si>
    <t>Mạnh dạn bày tỏ ý kiến của bản thân</t>
  </si>
  <si>
    <t>Mạnh dạn, tự tin bày tỏ ý kiến</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</si>
  <si>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</si>
  <si>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</si>
  <si>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</si>
  <si>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</si>
  <si>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2. Thể hiện sự tự tin, tự lực</t>
  </si>
  <si>
    <t>Có khả năng tự làm được một số việc đơn giản trong sinh hoạt hàng ngày</t>
  </si>
  <si>
    <t>Giặt khăn, phơi khăn</t>
  </si>
  <si>
    <t>Vắt nước cam</t>
  </si>
  <si>
    <t>Rót nước mời khách</t>
  </si>
  <si>
    <t>Gọt củ, quả</t>
  </si>
  <si>
    <t>Sắp, dọn bàn ăn</t>
  </si>
  <si>
    <t>Trộn salat</t>
  </si>
  <si>
    <t>Phơi quần áo</t>
  </si>
  <si>
    <t>Cố gắng tự hoàn thành đến cùng công việc được giao có sự giám sát của giáo viên. Tự nhận xét được mức độ hoàn thành công việc. Biết thể hiện sự vui thích khi hoàn thành công việc</t>
  </si>
  <si>
    <t>Thực hiện công việc theo sự phân công và giám sát của cô giáo</t>
  </si>
  <si>
    <t>3. Nhận biết và thể hiện cảm xúc, tình cảm với con người, sự vật, hiện tượng xung quanh</t>
  </si>
  <si>
    <t>Nhận biết được một số trạng thái cảm xúc: vui, buồn, sợ hãi, tức giận, ngạc nhiên, xấu hổ qua tranh; qua nét mặt, cử chỉ, giọng nói của người khác</t>
  </si>
  <si>
    <t>Một số trạng thái cảm xúc khác nhau: vui, buồn, ngạc nhiên, sợ hãi, xấu hổ</t>
  </si>
  <si>
    <t>Nhận biết được biểu lộ cảm xúc vui, buồn, sợ hãi, tức giận, ngạc nhiên, xấu hổ của bản thân và của người khác</t>
  </si>
  <si>
    <t>Bày tỏ tình cảm phù hợp với trạng thái cảm xúc của người khác trong các tình huống giao tiếp khác nhau.</t>
  </si>
  <si>
    <t>Biết được mối quan hệ giữa hành vi của trẻ và cảm xúc của người khác</t>
  </si>
  <si>
    <t>Mối quan hệ giữa hành vi của trẻ và cảm xúc của người khác</t>
  </si>
  <si>
    <t>Biết thể hiện sự an ủi và chia vui với người thân và bạn bè. Dễ hòa đồng với bạn bè trong nhóm chơi</t>
  </si>
  <si>
    <t>Biết kiềm chế cảm xúc tiêu cực khi được an ủi, giải thích</t>
  </si>
  <si>
    <t>Cách kiềm chế cảm xúc tiêu cực</t>
  </si>
  <si>
    <t>Biết thay đổi hành vi và thể hiện cảm xúc phù hợp với hoàn cảnh</t>
  </si>
  <si>
    <t>Sự thích ứng phù hợp hoàn cảnh giao tiếp</t>
  </si>
  <si>
    <t>Thích chia sẻ cảm xúc, kinh nghiệm, đồ dùng, đồ chơi với những người gần gũi. Sẵn sàng giúp đỡ người khác khi gặp khó khăn.</t>
  </si>
  <si>
    <t>Quan tâm và giúp đỡ người khác</t>
  </si>
  <si>
    <t>Nhận ra hình ảnh Bác Hồ và một số địa điểm gắn với hoạt động của Bác Hồ ( chỗ ở, nơi làm việc ). Biết thể hiện tình cảm đối với Bác Hồ qua hát, đọc thơ, cùng cô kể chuyện về Bác Hồ</t>
  </si>
  <si>
    <t>Ảnh Bác Hồ và một số địa điểm gắn với hoạt động của Bác Hồ (chỗ ở, nơi làm việc). Hát, đọc thơ, cùng cô kể chuyện về Bác Hồ</t>
  </si>
  <si>
    <t>Biết một vài cảnh đẹp, di tích lịch sử, lễ hội và một vài nét văn hóa truyền thống (trang phục, món ăn) của quê hương đất nước</t>
  </si>
  <si>
    <t>Di tích lịch sử, cảnh đẹp, lễ hội, một vài nét văn hóa truyền thống (trang phục, món ăn)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</si>
  <si>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</si>
  <si>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</si>
  <si>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B. Phát triển kỹ năng xã hội</t>
  </si>
  <si>
    <t>1. Hành vi và quy tắc ứng xử xã hội</t>
  </si>
  <si>
    <t>Thực hiện được một số quy định ở lớp, gia đình và nơi công cộng phù hợp độ tuổi</t>
  </si>
  <si>
    <t xml:space="preserve">Thực hiện một số quy định ở lớp, gia đình và nơi công cộng: Dọn dẹp và sắp xếp đồ dùng, sau khi chơi cất đồ chơi vào nơi quy định, </t>
  </si>
  <si>
    <t>Có thói quen chào hỏi, cảm ơn, xin lỗi và xưng hô lễ phép với người lớn</t>
  </si>
  <si>
    <t>Lời nói và cử chỉ lễ phép, lịch sự trong giao tiếp</t>
  </si>
  <si>
    <t>Biết lắng nghe ý kiến của người khác và trao đổi ý kiến, chia sẻ kinh nghiệm của mình với các bạn</t>
  </si>
  <si>
    <t>Lắng nghe và trao đổi ý kiến với người khác</t>
  </si>
  <si>
    <t>Biết thể hiện sự thân thiện, đoàn kết với bạn bè và chấp nhận sự phân công của nhóm bạn và người lớn</t>
  </si>
  <si>
    <t>Tôn trọng, hợp tác, chấp nhận.</t>
  </si>
  <si>
    <t>Biết nhận xét và tỏ thái độ với hành vi" đúng" - " sai", " tốt" - " xấu" ; nhận ra việc làm của mình có ảnh hưởng đến người khác</t>
  </si>
  <si>
    <t>Nhận xét và tỏ thái độ với hành vi  " đúng" - " sai", " tốt" - " xấu"</t>
  </si>
  <si>
    <t>Biết yêu mến, quan tâm đến người thân trong gia đình.</t>
  </si>
  <si>
    <t>Biết quan tâm, chia sẻ, giúp đỡ bạn. Sẵn sàng thực hiện nhiệm vụ đơn giản cùng người khác.</t>
  </si>
  <si>
    <t>Quan tâm, chia sẻ, nhường nhịn, giúp đỡ bạn.</t>
  </si>
  <si>
    <t>Biết tìm cách để giải quyết mâu thuẫn (dùng lời, nhờ sự can thiệp của người khác, chấp nhận nhường nhịn )</t>
  </si>
  <si>
    <t>Cách đề nghị sự giúp đỡ của người khác khi cần thiết</t>
  </si>
  <si>
    <t>2. Quan tâm đến môi trường</t>
  </si>
  <si>
    <t>Thích chăm sóc con vật</t>
  </si>
  <si>
    <t>Bảo vệ, chăm sóc con vật</t>
  </si>
  <si>
    <t>Thích chăm sóc cây</t>
  </si>
  <si>
    <t>Bảo vệ, chăm sóc cây</t>
  </si>
  <si>
    <t>Có hành vi bảo vệ môi trường trong sinh hoạt hàng ngày và biết nhắc nhở mọi người xung quanh cùng thực hiện</t>
  </si>
  <si>
    <t>Hành vi giữ gìn, bảo vệ môi trường</t>
  </si>
  <si>
    <t>Biết tiết kiệm điện: tắt quạt, tắt điện khi ra khỏi phòng</t>
  </si>
  <si>
    <t>Tiết kiệm điện</t>
  </si>
  <si>
    <t>Biết tiết kiệm nước: Không để tràn nước khi rửa tay, khóa vòi nước sau khi dùng</t>
  </si>
  <si>
    <t>Tiết kiệm nước</t>
  </si>
  <si>
    <t>V. LĨNH VỰC GIÁO DỤC PHÁT TRIỂN THẨM MỸ</t>
  </si>
  <si>
    <t>A. Cảm nhận và thể hiện cảm xúc trước vẻ đẹp của thiên nhiên, cuộc sống và các tác phẩm nghệ thuật</t>
  </si>
  <si>
    <t>Nghe âm thanh, các bài hát, bản nhạc gần gũi và ngắm nhìn vẻ đẹp nổi bật của các sự vật, hiện tượng trong thiên nhiên, cuộc sống và tác phẩm nghệ thuật</t>
  </si>
  <si>
    <t>Thẩm mỹ</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</si>
  <si>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</si>
  <si>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</si>
  <si>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Nghe bài hát, bản nhạc; thơ, đồng dao, ca dao, tục ngữ; kể chuyện phù hợp với độ tuổi và chủ đề thực hiện</t>
  </si>
  <si>
    <t>Thích thú, ngắm nhìn và biết sử dụng các từ gợi cảm nói lên cảm xúc của mình trước vẻ đẹp nổi bật (về màu sắc, hình dáng, bố cục…) của tác phẩm tạo hình</t>
  </si>
  <si>
    <t>Nói cảm nhận về vẻ đẹp nổi bật của tác phẩm tạo hình</t>
  </si>
  <si>
    <t>B. Một số kĩ năng trong hoạt động âm nhạc và hoạt động tạo hình</t>
  </si>
  <si>
    <t>Thích nghe và nhận biết các thể loại âm nhạc khác nhau (nhạc thiếu nhi, dân ca, nhạc cổ điển)</t>
  </si>
  <si>
    <t>Nghe và nhận biết các thể loại âm nhạc khác nhau (nhạc thiếu nhi, dân ca, nhạc cổ điển)</t>
  </si>
  <si>
    <t>Thích nghe và nhận ra sắc thái (vui, buồn, tình cảm tha thiết) của các bài hát, bản nhạc</t>
  </si>
  <si>
    <t>Nghe và nhận ra sắc thái (vui, buồn, tình cảm tha thiết) của các bài hát, bản nhạc</t>
  </si>
  <si>
    <t>Biết hát đúng giai điệu, lời ca, hát diễn cảm phù hợp với sắc thái, tình cảm của bài hát qua giọng hát, nét mặt, điệu bộ, cử chỉ…</t>
  </si>
  <si>
    <t>Hát đúng giai điệu, lời ca, hát diễn cảm phù hợp với sắc thái, tình cảm của bài hát qua giọng hát, nét mặt, điệu bộ, cử chỉ…(theo các chủ đề trọng tâm)</t>
  </si>
  <si>
    <t>Có khả năng vận động nhịp nhàng phù hợp với sắc thái, nhịp điệu bài hát, bản nhạc với các hình thức (vỗ tay theo các loại tiết tấu, múa)</t>
  </si>
  <si>
    <t xml:space="preserve">Vận động nhịp nhàng theo giai điệu, nhịp điệu và thể hiện sắc thái phù hợp với các bài hát, bản nhạc / Sử dụng các dụng cụ gõ đệm theo tiết tấu </t>
  </si>
  <si>
    <t>Biết phối hợp và lựa chọn các nguyên vật liệu tạo hình, vật liệu thiên nhiên để tạo ra sản phẩm</t>
  </si>
  <si>
    <t>Lựa chọn, phối hợp các nguyên vật liệu tạo hình, vật liệu trong thiên nhiên, phế liệu để tạo ra các sản phẩm</t>
  </si>
  <si>
    <t>Biết phối hợp các kĩ năng vẽ để tạo thành bức tranh có màu sắc hài hòa, bố cục cân đối</t>
  </si>
  <si>
    <t>Biết phối hợp các kĩ năng cắt, xé dán để tạo thành bức tranh có màu sắc hài hoa, bố cục cân đối</t>
  </si>
  <si>
    <t xml:space="preserve">Cắt, xé dán để tạo thành bức tranh có màu sắc hài hoa, bố cục cân đối </t>
  </si>
  <si>
    <t>Biết phối hợp các kĩ năng nặn để tạo thành sản phẩm có bố cục cân đối</t>
  </si>
  <si>
    <t>Phối hợp các kĩ năng nặn để tạo thành sản phẩm có bố cục cân đối</t>
  </si>
  <si>
    <t>Phối hợp các kĩ năng xếp hình để tạo thành các sản phẩm có kiểu dáng, màu sắc hài hòa, bố cục cân đối</t>
  </si>
  <si>
    <t>Biết pha trộn màu để tạo ra màu mới</t>
  </si>
  <si>
    <t>Pha trộn màu nước</t>
  </si>
  <si>
    <t>Biết nhận xét các sản phẩm tạo hình về màu sắc, hình dáng, bố cục</t>
  </si>
  <si>
    <t>Nhận xét sản phẩm tạo hình về màu sắc, hình dáng / đường nét và bố cục</t>
  </si>
  <si>
    <t>Có khả năng tự nghĩ ra các hình thức để tạo ra âm thanh, vận động, hát theo các bản nhạc, bài hát yêu thích</t>
  </si>
  <si>
    <t>Tự nghĩ ra các hình thức để tạo ra âm thanh, vận động theo các bài hát, bản nhạc yêu thích</t>
  </si>
  <si>
    <t>Biết gõ đệm bằng dụng cụ theo tiết tấu tự chọn</t>
  </si>
  <si>
    <t>Tự tạo ra tiết tấu khi nghe nhạc, nghe hát bằng cách gõ đệm bằng dụng cụ gõ</t>
  </si>
  <si>
    <t>Có khả năng đặt lời theo giai điệu một bài hát, bản nhạc quen thuộc (một câu hoặc một đoạn)</t>
  </si>
  <si>
    <t>Đặt lời theo giai điệu một bài hát, bản nhạc quen thuộc (một câu hoặc một đoạn)</t>
  </si>
  <si>
    <t>Làm đồ chơi</t>
  </si>
  <si>
    <t>Có khả năng tìm kiếm, lựa chọn các dụng cụ, nguyên vật liệu phù hợp để tạo ra sản phẩm theo ý thích</t>
  </si>
  <si>
    <t>Có khả năng nói lên ý tưởng và tạo ra các sản phẩm tạo hình theo ý thích</t>
  </si>
  <si>
    <t>Nói lên ý tưởng tạo hình của mình</t>
  </si>
  <si>
    <t>Biết đặt tên cho sản phẩm tạo hình</t>
  </si>
  <si>
    <t>CỘNG TỔNG SỐ NỘI DUNG TRONG NĂM HỌC PHÂN BỔ THEO ĐỘ TUỔI</t>
  </si>
  <si>
    <t>Trong đó: - Lĩnh vực thể chất (Phần vận động)</t>
  </si>
  <si>
    <t xml:space="preserve">                  - Lĩnh vực thể chất (Phần chăm sóc, nuôi dưỡng, phòng tranhs tai nạn thương tích)</t>
  </si>
  <si>
    <t xml:space="preserve">                  - Lĩnh vực nhận thức </t>
  </si>
  <si>
    <t xml:space="preserve">                  - Lĩnh vực ngôn ngữ</t>
  </si>
  <si>
    <t xml:space="preserve">                  - Lĩnh vực tình cảm kỹ năng xã hội (cộng thêm 1 phần lĩnh vực thể chất)</t>
  </si>
  <si>
    <t xml:space="preserve">                  - Lĩnh vực thẩm mỹ</t>
  </si>
  <si>
    <t>STT</t>
  </si>
  <si>
    <t>Mục tiêu chủ đề</t>
  </si>
  <si>
    <t>Nội dung chủ đề</t>
  </si>
  <si>
    <t>Mạng hoạt động chủ đề</t>
  </si>
  <si>
    <t>Địa điểm tổ chức</t>
  </si>
  <si>
    <t>Phân bổ có điều chỉnh vào từng độ tuổi theo thực tế của nhà trường</t>
  </si>
  <si>
    <t>Nội dung trọng tâm của chương trình sau khi đã tinh giản</t>
  </si>
  <si>
    <t>TMN</t>
  </si>
  <si>
    <t>BT</t>
  </si>
  <si>
    <t>GĐ</t>
  </si>
  <si>
    <t>NN</t>
  </si>
  <si>
    <t>TV</t>
  </si>
  <si>
    <t>ĐV</t>
  </si>
  <si>
    <t>PTGT</t>
  </si>
  <si>
    <t>LH</t>
  </si>
  <si>
    <t>TTH</t>
  </si>
  <si>
    <t>Cộng</t>
  </si>
  <si>
    <t>CHỦ ĐỀ: 
"TRƯỜNG MẦM NON"</t>
  </si>
  <si>
    <t>CHỦ ĐỀ: 
"BẢN THÂN"</t>
  </si>
  <si>
    <t>CHỦ ĐỀ: 
" GIA ĐÌNH"</t>
  </si>
  <si>
    <t>CHỦ ĐỀ: 
"  NGHÀNH NGHỀ"</t>
  </si>
  <si>
    <t>CHỦ ĐỀ: 
tết và mùa xuân</t>
  </si>
  <si>
    <t>CHỦ ĐỀ: 
" ĐỘNG VẬT"</t>
  </si>
  <si>
    <t>CHỦ ĐỀ: 
" PHƯƠNG TIỆN GIAO THÔNG"</t>
  </si>
  <si>
    <t>CHỦ ĐỀ:
"BẢO VỆ MÔI TRƯỜNG"</t>
  </si>
  <si>
    <t>CHỦ ĐỀ: LỄ HỘI</t>
  </si>
  <si>
    <t>Kết quả đánh giá từng cá nhân trẻ</t>
  </si>
  <si>
    <t>Kết quả tổng hợp cả lớp</t>
  </si>
  <si>
    <t>Đánh giá chung</t>
  </si>
  <si>
    <t>4</t>
  </si>
  <si>
    <t>3</t>
  </si>
  <si>
    <t>5</t>
  </si>
  <si>
    <t>1</t>
  </si>
  <si>
    <t>Nhánh 1</t>
  </si>
  <si>
    <t>Nhánh 2</t>
  </si>
  <si>
    <t>Nhánh3</t>
  </si>
  <si>
    <t>Nhánh 4</t>
  </si>
  <si>
    <t>N1</t>
  </si>
  <si>
    <t>N2</t>
  </si>
  <si>
    <t>N3</t>
  </si>
  <si>
    <t>N4</t>
  </si>
  <si>
    <t>2</t>
  </si>
  <si>
    <t>T.số trẻ
"Cần cố gắng"</t>
  </si>
  <si>
    <t>T.số trẻ
"Chưa Đạt"</t>
  </si>
  <si>
    <t>T.số trẻ
"Không đánh giá"</t>
  </si>
  <si>
    <t>Đạt mức TB</t>
  </si>
  <si>
    <t>Kết luận</t>
  </si>
  <si>
    <t>Vui đón trung thu</t>
  </si>
  <si>
    <t>Lớp học của bé</t>
  </si>
  <si>
    <t>Dự án làm đồ chơi an toàn</t>
  </si>
  <si>
    <t>TÔI VÀ BẠN CÓ GÌ KHÁC NHAU</t>
  </si>
  <si>
    <t>DỰ ÁN STEAM CẢM XÚC BÉ YÊU</t>
  </si>
  <si>
    <t>SỰ KỲ DIỆU CỦA CÁC GIÁC QUAN</t>
  </si>
  <si>
    <t>NGÔI NHÀ CỦA BÉ</t>
  </si>
  <si>
    <t>DỰ ÁN STEAM CÂY GIA ĐÌNH</t>
  </si>
  <si>
    <t>NHU CẦU GIA ĐÌNH</t>
  </si>
  <si>
    <t>NGÀY HỘI CÔ GIÁO</t>
  </si>
  <si>
    <t>CHĂM SÓC SẮC ĐẸP</t>
  </si>
  <si>
    <t>LÀM SẠCH MÔI TRƯỜNG</t>
  </si>
  <si>
    <t>ƯỚC MƠ LÀM BÁC SĨ</t>
  </si>
  <si>
    <t>BÉ YÊU CHÚ BỘ ĐỘI</t>
  </si>
  <si>
    <t xml:space="preserve">DỰ ÁN STEAM BÉ VỚI NGHỀ NÔNG
</t>
  </si>
  <si>
    <t>CÂY XANH QUANH EM</t>
  </si>
  <si>
    <t>DỰ ÁN STEAM BÁNH CHƯNG XANH</t>
  </si>
  <si>
    <t>PHONG TỤC NGÀY TẾT</t>
  </si>
  <si>
    <t>MÙA XUÂN YÊU THƯƠNG</t>
  </si>
  <si>
    <t>TRANG TRẠI GIA SÚC</t>
  </si>
  <si>
    <t>TRỨNG GIA CẦM
DỰ ÁN STEAM: (LÀM CHUỒNG GÀ CON)</t>
  </si>
  <si>
    <t>BÍ ẨN CỦA NHỮNG CHÚ CÁ</t>
  </si>
  <si>
    <t>NHỮNG LOÀI CHIM BÉ BIẾT</t>
  </si>
  <si>
    <t xml:space="preserve">GIAO THÔNG ĐƯỜNG BỘ
DỰ ÁN STEAM :THIẾT KẾ Ô TÔ TẢI </t>
  </si>
  <si>
    <t>NHỮNG CHUYẾN TÀU RA KHƠI</t>
  </si>
  <si>
    <t>NHỮNG CHUYẾN BAY</t>
  </si>
  <si>
    <t>LUẬT LỆ VÀ BIỂN BÁO GIAO THÔNG</t>
  </si>
  <si>
    <t>RÁC CÓ TỪ ĐÂU</t>
  </si>
  <si>
    <t>TÁI CHẾ
DỰ ÁN STEAM : BIỂU DIỄN TRANG PHỤC TỪ ĐỒ TÁI CHẾ</t>
  </si>
  <si>
    <t>NGÀY TRÁI ĐẤT</t>
  </si>
  <si>
    <t>NGÀY THÔNG NHẤT ĐẤT NƯỚC</t>
  </si>
  <si>
    <t>QUÊ HƯƠNG HẢI PHÒNG</t>
  </si>
  <si>
    <t>BÁC HỒ KÍNH YÊU</t>
  </si>
  <si>
    <t>BÉ LÊN LỚP 1</t>
  </si>
  <si>
    <t>.</t>
  </si>
  <si>
    <t xml:space="preserve">Bài 1:
+Hô hấp: Gà gáy
+ ĐT tay : Đưa 2 tay ra trước , lên cao
+ĐT chân: đứng đưa 1 chân ra trước, lên cao
+ĐT bụng  lườn: Quay sang trái,sang phải kết hợp tay chống hông.
+ĐT4: Bật chụm tách chân 
</t>
  </si>
  <si>
    <t>Sân chơi</t>
  </si>
  <si>
    <t>TDS</t>
  </si>
  <si>
    <t xml:space="preserve">Bài 2:
- Hô hấp: Thổi nơ
- Tay: Tay lên cao, sang ngang
- Lưng, bụng: Ngửa người ra sau kết hợp tay giơ lên cao, chân bước sang phải, sang trái
- Chân: Đưa ra phía trước, đưa sang ngang, đưa về phía sau
- Bật: Bật tiến về phía trước
</t>
  </si>
  <si>
    <t xml:space="preserve">Bài 3:
ĐT hô hấp: Thổi bóng bay
ĐT tay: Quay tay dọc thân tay đưa lên cao nghiêng người sang 2 bên
ĐT chân: Ngồi khuỵ gối tay đưa ra trước
ĐT bật: Bật tại chỗ
</t>
  </si>
  <si>
    <t xml:space="preserve">Bài 4:
-ĐT hô hấp Máy bay bay
- ĐT tay: Hai tay đưa ngang,gập khuỷu tay ( ngón tay  để trên vai)
-ĐT bụng: Đứng tay đan sau lưng ,cúi gập người
- ĐT chân: Ngồi khuỵ gối , tay đưa ra trước
- ĐT bật : Bật chân trước chân sau
</t>
  </si>
  <si>
    <t xml:space="preserve">Bài 5
ĐT hô hấp : Thổi bóng
- ĐT tay: Hai tay đưa lên cao, gập khủy tay, ngón tay chạm vai.
-ĐT bụng: Tay chống hông, quay sang 2 bên
- ĐT chân: Nhảy đưa 2 chân sang ngang
- ĐT bật : Bật tiến về trước, quay lại  
</t>
  </si>
  <si>
    <t xml:space="preserve">Bài 6
-Hô hấp: Gà gáy
- ĐT tay: Hai tay giang ngang, gập khủy tay, ngón tay chạm vai.
-ĐT bụng: Đứng tay đan sau lưng ,cúi gập người
- ĐT chân: Tay đưa ra trước, nhún chân
- ĐT bật : Bật tại chỗ
</t>
  </si>
  <si>
    <t xml:space="preserve">Bài 7
-  Hô hấp: Làm tàu hỏa kêu tu tu…
- Tay: Đưa 2 tay lên cao, ra phía trước.
- Lưng,bụng,lườn : 2 tay sang ngang kết hợp quay tay 
- Chân : Đưa ra phía trước, đưa sang ngang, đưa về phía sau
- Bật: Bật chụm tách chân
</t>
  </si>
  <si>
    <r>
      <rPr>
        <b/>
        <sz val="12"/>
        <color rgb="FFFF0000"/>
        <rFont val="Times New Roman"/>
        <family val="1"/>
      </rPr>
      <t>Bài 8</t>
    </r>
    <r>
      <rPr>
        <sz val="12"/>
        <color rgb="FFFF0000"/>
        <rFont val="Times New Roman"/>
        <family val="1"/>
      </rPr>
      <t xml:space="preserve">
</t>
    </r>
    <r>
      <rPr>
        <b/>
        <sz val="12"/>
        <color rgb="FFFF0000"/>
        <rFont val="Times New Roman"/>
        <family val="1"/>
      </rPr>
      <t>- Hô hấp: Làm tiếng gió thổi
-Tay: Tay lên cao gập khuỷu tay vào vai
- Lưng, bụng: Tay lên cao, nghiêng người sang 2 bên
-Bật:Bật cao tại chỗ</t>
    </r>
  </si>
  <si>
    <t xml:space="preserve">Bài 9
Hô hấp: Làm gà gáy
Động tác tay: Đưa 2 tay ra trước, lên cao
Lườn : quay sang 2 bên phải trái
Chân : Đưa lần lượt từng chân ra sau khụy gối
Bật: Bật chân trước chân sau
</t>
  </si>
  <si>
    <t xml:space="preserve">Bài 10
Hô hấp: Làm gà gáy
Động tác tay: 2 tay đánh xoay tròn trước ngực
Lườn : Ngửa người ra sau kết hợp tay đưa lên cao
Chân : Lần lượt đưa từng chân 1 ra trước
Bật: Bật chân trước chân sau
</t>
  </si>
  <si>
    <t>Trò chơi "Siêu nhân đứng bằng 1 chân"</t>
  </si>
  <si>
    <t>HĐNT</t>
  </si>
  <si>
    <t xml:space="preserve"> HĐNT "Đi bằng mép ngoài bàn chân"</t>
  </si>
  <si>
    <t>Bài học: đi trên dây</t>
  </si>
  <si>
    <t>HĐH</t>
  </si>
  <si>
    <t>Tiết học "Đi trên ván dốc"</t>
  </si>
  <si>
    <t>Lớp học</t>
  </si>
  <si>
    <t xml:space="preserve">  "Đi nối bàn chân tiến, lùi"</t>
  </si>
  <si>
    <t>Chơi tự do " Đi thay đổi tốc độ theo hiệu lệnh"</t>
  </si>
  <si>
    <t>HĐNT: " Đi thay đổi tốc độ theo hiệu lệnh"</t>
  </si>
  <si>
    <t>Tiết học: "Đi trên ghế TD đầu đội túi cát"</t>
  </si>
  <si>
    <t>Chơi tự do: Chạy thay đổi hướng vận động tốc độ theo đúng hiệu lệnh</t>
  </si>
  <si>
    <t xml:space="preserve"> ' Chơi tự do"Chạy thay đổi hướng vận động theo đúng hiệu lệnh</t>
  </si>
  <si>
    <t>HĐNT: Chạy liên tục theo hướng thẳng trong 5-7s.</t>
  </si>
  <si>
    <t>Bền bỉ, dẻo dai, duy trì được vận động chạy chậm 120 - 150m</t>
  </si>
  <si>
    <t>Chạy chậm 120 - 150m</t>
  </si>
  <si>
    <t>Chơi tự do: "Chạy chậm 120 - 150m</t>
  </si>
  <si>
    <t>Bền bỉ, dẻo dai, duy trì tốc độ chạy liên tục 180m không hạn chế thời gian</t>
  </si>
  <si>
    <t>Chạy liên tục 180m không hạn chế thời gian</t>
  </si>
  <si>
    <t>Chơi tự do "Chạy liên tục 180m không hạn chế thời gian</t>
  </si>
  <si>
    <t>Tiết học:"Chạy và vượt qua 3-4 chướng ngại vật</t>
  </si>
  <si>
    <t>Chơi tự do "Đá bóng lăn"</t>
  </si>
  <si>
    <t>Tiết học" Bò bằng bàn tay và bàn chân giữa 2 đường kẻ rộng 40cm, dài 4-5m"</t>
  </si>
  <si>
    <t>HĐC</t>
  </si>
  <si>
    <t>Bài học:"Bò trong đường zic zăc qua 7 điểm, mỗi điểm cách nhau 1,5m"</t>
  </si>
  <si>
    <t>Tiết học "Trườn kết hợp trèo qua ghế dài 1,5m x 30cm"</t>
  </si>
  <si>
    <t>Bài học:"Trèo lên, xuống 7 gióng thang ở độ cao 2,0m"</t>
  </si>
  <si>
    <t>ĐI, đập và bắt bóng nảy 4-5 lần liên tiếp</t>
  </si>
  <si>
    <t>HĐNT: "Tung, đập và bắt bóng nẩy 4-5 lần liên tiếp"</t>
  </si>
  <si>
    <t>Tiết học: "Đi, đập và bắt bóng nẩy"</t>
  </si>
  <si>
    <t>Ném vật về phía trước bằng 1 tay đúng kỹ thuật ở khoảng cách xa.</t>
  </si>
  <si>
    <t>Bài học: Tiết học: "Ném xa bằng 1 tay"</t>
  </si>
  <si>
    <t>HĐG</t>
  </si>
  <si>
    <t>Ném vật về phía trước bằng 2 tay đúng kỹ thuật ở khoảng cách xa 5 m</t>
  </si>
  <si>
    <t>Tiết học: "Ném xa bằng 2 tay"</t>
  </si>
  <si>
    <t>Tiết học: Ném và bắt bóng bằng hai tay từ khoảng cách xa4 m</t>
  </si>
  <si>
    <t>Tiết học: "Ném trúng đích đứng ở khoảng cách xa 2m, cao 1,5m, đường kính 40cm bằng 1 tay/ 2 tay "</t>
  </si>
  <si>
    <t>Tiết học : Ném trúng đích ngang ở khoảng cách xa 2m, đường kính 40cm bằng 1 tay/ 2 tay</t>
  </si>
  <si>
    <t>Tiết học: "Chuyền, bắt bóng qua đầu, qua chân"</t>
  </si>
  <si>
    <t>HĐNT: "Giữ bóng bằng 2 chân, 2 cẳng tay kết hợp đi tiến về phía trước 3m"</t>
  </si>
  <si>
    <t>Bài học: "Bật nhảy từ trên cao xuống (cao 40-45cm)"</t>
  </si>
  <si>
    <t>Trò chơi: "Bật liên tục vào vòng"</t>
  </si>
  <si>
    <t>Giữ được thăng bằng khi bật qua vật cản cao 20-25cm</t>
  </si>
  <si>
    <t>Bật qua vật cản cao 20-25cm</t>
  </si>
  <si>
    <t>Tiết học: "Bật qua vật cản cao 20-25cm</t>
  </si>
  <si>
    <t>Bền bỉ, dẻo dai và giữ được thăng bằng khi nhảy lò cò 7m</t>
  </si>
  <si>
    <t xml:space="preserve"> Bài học: "Nhảy lò cò 5m</t>
  </si>
  <si>
    <t>Chơi tự do: "Nhảy lò cò5 bước liên tục, đổi chân theo yêu cầu"</t>
  </si>
  <si>
    <t>Bài học: xâu luồn dây</t>
  </si>
  <si>
    <t>Trò chơi: Ô ăn quan, cắp cua, lắp ghép...</t>
  </si>
  <si>
    <t>Cử động bàn tay, ngón tay và cổ tay qua các trò chơi, đan tết bện,  múa dẻo, cắp cua…</t>
  </si>
  <si>
    <t xml:space="preserve"> Bài học: đan dây nịt</t>
  </si>
  <si>
    <t>Bài học: cắt, uốn giấy làm chú hề.</t>
  </si>
  <si>
    <t>bài học: tạo hình ngôi sao 5 cánh từ dây chun</t>
  </si>
  <si>
    <t>bài học: Đan nong mốt</t>
  </si>
  <si>
    <t>Tiết học: bện 3 dây từ các nguyên vật liệu thiên nhiên.</t>
  </si>
  <si>
    <t xml:space="preserve"> Bẻ, nắn, lắp ráp, nặn…thành hinh , khối .</t>
  </si>
  <si>
    <t> Gập giấy; - Lắp ghép hình; - Xé, cắt đường thẳng.; - Tô, vẽ hình; - Cài, cởi cúc, xâu, buộc dây</t>
  </si>
  <si>
    <t>Vo, xoáy, xoắn, vặn, búng ngón tay, vê, véo, vuốt,</t>
  </si>
  <si>
    <t>Tô tranh ảnh đèn, biển báo gaio thông</t>
  </si>
  <si>
    <t xml:space="preserve"> :Sao chép tên của mình</t>
  </si>
  <si>
    <t xml:space="preserve">Bài học: Xây dựng, lắp ráp với 12-15 khối </t>
  </si>
  <si>
    <t>Cài - cởi cúc, kéo khóa phéc mơ tuya, Xâu - luồn - buộc dây</t>
  </si>
  <si>
    <t>Thực hành, mặc quần áo, đóng, cởi cúc áo,  kéo khóa phéc mơ tuya, xâu - luồn - buộc dây</t>
  </si>
  <si>
    <t>Sử dụng một số thiết bị văn phòng phẩm: băng keo 1 mặt, ghim vòng, gim bấm, dập lỗ,…trong HĐG, HĐH.</t>
  </si>
  <si>
    <t>Bài học: bé làm salat hoa quả</t>
  </si>
  <si>
    <t>Trò chuyện về tên món ăn hàng ngày( Ở trường, gia đình) và thức ăn trong bữa ăn : Cơm ,canh, thức ăn mặn...</t>
  </si>
  <si>
    <t>VS-AN</t>
  </si>
  <si>
    <t>Bài học: pha nước quất</t>
  </si>
  <si>
    <t>Bài học: làm bánh rán/ 5B bánh mì phết bơ/5C làm bánh trôi</t>
  </si>
  <si>
    <t>Biết ăn nhiều loại thức ăn</t>
  </si>
  <si>
    <t>Ăn nhiều loại thức ăn</t>
  </si>
  <si>
    <t>giới thiệu 1 số loại thức ăn</t>
  </si>
  <si>
    <t>Bài học: Biết một số loại bệnh tật liên quan đến ăn uống (ỉa chảy, sâu răng, suy dinh dưỡng, béo phì,…)</t>
  </si>
  <si>
    <t>phân biệt thực phẩm/ thức ăn sạch, an toàn</t>
  </si>
  <si>
    <t>Biết một số cách bảo quản thực phẩm/ thức ăn đơn giản.</t>
  </si>
  <si>
    <t>cách bảo quản thực phẩm/ thức ăn đơn giản.</t>
  </si>
  <si>
    <t xml:space="preserve"> thức ăn có lợi/có hại cho sức khỏe</t>
  </si>
  <si>
    <t>thói quen ăn uống tốt (ăn chậm, nhai kỹ, không kén chọn thức ăn, không vừa nhai vừa nói,…)</t>
  </si>
  <si>
    <t>rèn thao tác rửa tay, rửa mặt phòng tránh dịch bệnh Covit19</t>
  </si>
  <si>
    <t>Thực hành các bước rửa mặt</t>
  </si>
  <si>
    <t>Tre thay quần áo khi bẩn , ướt và để vào nơi quy định</t>
  </si>
  <si>
    <t>Rèn trẻ giữ gìn vệ sinh cá nhân, đầu tóc, quần áo, gọn gàng, sạch sẽ.</t>
  </si>
  <si>
    <t>+ Cách sử dụng ca cốc , bát , thìa, đĩa chén , bình rót …đúng cách</t>
  </si>
  <si>
    <t>Quan sát các khu vực vệ sinh</t>
  </si>
  <si>
    <t>Rèn luyện một số hành vi thói quen, Mời cô, mời bạn khi ăn, biết mời chào khi có khách đến lớp.</t>
  </si>
  <si>
    <t>Rèn trẻ  một số hành vi tốt trong ăn uống: rửa sách tay trước khi ăn, ăn uống gọn gàng không rơi vãi biết nhặt cơm rơi vào đĩa, không vừa nhai vừa nói.</t>
  </si>
  <si>
    <t>Bé chọn thực phẩm an toàn</t>
  </si>
  <si>
    <t>Rèn trẻ biết giữ vệ sinh thân thể, giữ đầu tóc, quần áo,  mặt mũi, tay chân sạch sẽ.</t>
  </si>
  <si>
    <t xml:space="preserve"> Dạy bé không khạc nhổ bừa bãi.</t>
  </si>
  <si>
    <t>Nhắc nhở trẻ đi vệ sinh đúng nơi quy định, xả nước</t>
  </si>
  <si>
    <t>Trò chuyện nhận biết một số loại bệnh tật liên quan đến ăn uống (ỉa chảy, sâu răng, suy dinh dưỡng, béo phì,…)</t>
  </si>
  <si>
    <t>ĐTT</t>
  </si>
  <si>
    <t>dạy trẻ biết ích lợi và cách sử dụng trang phục phù hợp thời tiết</t>
  </si>
  <si>
    <t>Trò chuyện nhận biết 1 số biểu hiện khi ốm biết, nói với người lớn khi bị đau, chảy máu hoặc sốt</t>
  </si>
  <si>
    <t>Bài học: kĩ năng an toàn với 1 số đồ dùng về điện</t>
  </si>
  <si>
    <t>- Không ra khu vực công trình đang xây dựng.Không ra khu vực cầu, cống, ao, hồ…</t>
  </si>
  <si>
    <t>Trò chuyện về các hành động gây nguy hiểm đối với bản thân, các bạn khi ở lớp ở trường</t>
  </si>
  <si>
    <t>Một số trường hợp khẩn cấp biết kêu cứu (cháy, có người rơi xuống nước, ngã,chảy máu,..)</t>
  </si>
  <si>
    <t>giới thiệu biển số xe</t>
  </si>
  <si>
    <t>Một số nguy cơ không an toàn và cách phòng tránh: Mưa to, sấm chớp…
xem phim.</t>
  </si>
  <si>
    <t>II. LĨNH VỰC PHÁT TRIỂN NHẬN THỨC</t>
  </si>
  <si>
    <r>
      <rPr>
        <b/>
        <sz val="12"/>
        <color theme="1"/>
        <rFont val="Times New Roman"/>
        <family val="1"/>
      </rPr>
      <t>B</t>
    </r>
    <r>
      <rPr>
        <sz val="12"/>
        <color theme="1"/>
        <rFont val="Times New Roman"/>
        <family val="1"/>
      </rPr>
      <t>ài học:đồ chơi của lớp</t>
    </r>
  </si>
  <si>
    <t xml:space="preserve"> Tìm hiểu lớp học của bé</t>
  </si>
  <si>
    <t xml:space="preserve"> Đồ chơi các góc</t>
  </si>
  <si>
    <t>Bài học:: tìm  hiểu 1 số đồ dùng trong gia đình</t>
  </si>
  <si>
    <t>HĐG:So sánh sự khác nhau và giống nhau của 2-3 đồ dùng, dđồ chơi…</t>
  </si>
  <si>
    <t>HĐG: Phân loại đồ dùng đồ chơi theo chất liệu, công dụng</t>
  </si>
  <si>
    <t>Bài học: tìm hiểu về ô tô tải</t>
  </si>
  <si>
    <t>Tiết học: Phân loại rau củ quả theo 3 dấu hiệu.</t>
  </si>
  <si>
    <t>trò chuyện sáng về 1 số loại bánh ngày tết.</t>
  </si>
  <si>
    <t>Tiết học: -
- Bé nhận biết 1 số vật nuôi trong gia đình.
- Điều kì diệu của quả trứng.
- Bé tìm hiểu về cá.</t>
  </si>
  <si>
    <t>HĐG: So sánh, phân loại PTGT theo 2 - 3 dấu hiệu</t>
  </si>
  <si>
    <t>HĐNT: Quan sát, phán đoán mối liên hệ đơn giản giữa con vật, cây với môi trường sống và cách chăm sóc bảo vệ</t>
  </si>
  <si>
    <t xml:space="preserve"> Quan sát, phán đoán mối liên hệ đơn giản giữa con vật, cây với môi trường sống và cách chăm sóc bảo vệ</t>
  </si>
  <si>
    <t>ĐTT: Trò chuyện về Thói quen và nhu cầu của một số con vật</t>
  </si>
  <si>
    <t>4. Một số hiện tượng tự nhiên</t>
  </si>
  <si>
    <t>ĐTT: Đặc điểm nổi bật của các mùa trong năm nơi trẻ sống</t>
  </si>
  <si>
    <t>ĐTT:Thời tiết thay đổi theo mùa và thứ tự các mùa trong năm</t>
  </si>
  <si>
    <t>HĐNT: Sự thay đổi trong sinh hoạt của con người, con vật và cây theo mùa</t>
  </si>
  <si>
    <t xml:space="preserve">HĐC:Dấu hiệu dự báo về sự xuất hiện của một số hiện tượng tự nhiên </t>
  </si>
  <si>
    <t>ĐTT: Bé tìm hiểu ngày và đêm</t>
  </si>
  <si>
    <t>HĐC:Các nguồn nước trong môi trường sống</t>
  </si>
  <si>
    <t>HĐC: Ích lợi của nước với đời sống con người, con vật và cây</t>
  </si>
  <si>
    <t>HĐG: Những vật tan và không tan trong nước</t>
  </si>
  <si>
    <t>Tiết học:Nguyên nhân gây ô nhiễm nguồn nước và cách bảo vệ nguồn nước</t>
  </si>
  <si>
    <t>Tiết học::Đặc điểm, tính chất của sỏi</t>
  </si>
  <si>
    <t xml:space="preserve">BÀI HỌC:Làm quen với đồ dùng lớp 1
</t>
  </si>
  <si>
    <t>Bài học: ôn số lượng trong phạm vi 5. nhậ biết mối quan hệ hơn kém trong phạm vi 5</t>
  </si>
  <si>
    <t>Bài học:Số 6 (T1)</t>
  </si>
  <si>
    <t>Bài học:Số 7 ( T 1)</t>
  </si>
  <si>
    <t>Bài học:  Số 8 ( T 1)</t>
  </si>
  <si>
    <t>Bài học:Số 9 ( T 1)</t>
  </si>
  <si>
    <t xml:space="preserve"> Số 10 ( T 1)</t>
  </si>
  <si>
    <t>Bài học:Số 6 (T2)</t>
  </si>
  <si>
    <t>Bài học:Số 7 (T2)</t>
  </si>
  <si>
    <t>Bài học:Số 8 (T2)</t>
  </si>
  <si>
    <t>sô 9 tiết 2</t>
  </si>
  <si>
    <t>Bài học: số 10( t2)</t>
  </si>
  <si>
    <t>Bài học: số 6(t3)</t>
  </si>
  <si>
    <t>Bài học:Số 7 (T3)</t>
  </si>
  <si>
    <t>Bài học:Số 8 (T3)</t>
  </si>
  <si>
    <t>Bài học: Số 9 (T3)</t>
  </si>
  <si>
    <t>Tiết học:Số 10(t3)</t>
  </si>
  <si>
    <t>HĐG:Tìm hiểu về đồng tiền Việt Nam (họa tiết, mệnh giá, cách sử dụng)</t>
  </si>
  <si>
    <t>HĐG:Ghép thành cặp những đối tượng có mối liên quan</t>
  </si>
  <si>
    <t>Tiết học:Tạo ra quy tắc và sắp xếp theo quy tắc  (ABCD, AABB, ABBA)</t>
  </si>
  <si>
    <t>HĐG:So sánh, phát hiện quy tắc sắp xếp và sắp xếp theo quy tắc  (ABCD, AABB, ABBA)</t>
  </si>
  <si>
    <t>HĐG: Sắp xếp theo quy tắc</t>
  </si>
  <si>
    <t>Bài học:Tiết học: Đo độ dài
1 vật.</t>
  </si>
  <si>
    <t>Tiết học: Đo độ dài
 nhiều vậtvà nói kết quả đo.</t>
  </si>
  <si>
    <t>HĐG: Đo dung tích nước</t>
  </si>
  <si>
    <t>HĐNT:Tạo biểu đồ, đồ thị đơn giản</t>
  </si>
  <si>
    <t>Tiết học: Nhận biết khối cầu-trụ</t>
  </si>
  <si>
    <t xml:space="preserve"> Nhận biết khối vuông , khối chữ nhật
</t>
  </si>
  <si>
    <t>HĐG:Chắp ghép các hình hình học để tạo thành các hình mới theo ý thích và theo yêu cầu</t>
  </si>
  <si>
    <t>HĐG:Tạo ra một số hình học bằng các cách khác nhau</t>
  </si>
  <si>
    <t>Tiết học: XĐ vị 
trí phải trái 
của
 ĐV so 
với BT và
 ĐT khác</t>
  </si>
  <si>
    <t>HĐNT: xác định vị trí trước sau của đồ vật</t>
  </si>
  <si>
    <t>ĐTT: Nhận biết hôm qua, hôm nay, ngày mai</t>
  </si>
  <si>
    <t>Bài học: Bé với các ngày trong tuần</t>
  </si>
  <si>
    <t>HĐC: Bé xem đồng hồ</t>
  </si>
  <si>
    <t>HĐC: Nhận biết các tháng trong năm theo thứ tự</t>
  </si>
  <si>
    <t>ĐTT:Bé tự giới thiệu về bản thân</t>
  </si>
  <si>
    <t>ĐTT: Thông tin về gia đình và các thành viên trong gia đình (tên, tuổi, sở thích, nghề nghiệp, địa chỉ, nhu cầu, số điện thoại…)</t>
  </si>
  <si>
    <t>Bài học:Bé với các cô bác trong trường</t>
  </si>
  <si>
    <t xml:space="preserve">HĐNT:Một số địa điểm công cộng gần gũi </t>
  </si>
  <si>
    <t xml:space="preserve">ĐT: Kể được Nghề truyền thống của địa phương. Đặc điểm và sự khác nhau của một số nghề. </t>
  </si>
  <si>
    <t>Trung thu của bé</t>
  </si>
  <si>
    <t>Trò chuyện ngày 20.10</t>
  </si>
  <si>
    <t xml:space="preserve">
Chúc mừng ngày 20-11</t>
  </si>
  <si>
    <t>Tiết học: tìm hiểu nghề spa
Hoạt động trải nghiệm: bé vui noel</t>
  </si>
  <si>
    <t>Tìm hiểu ngày 8-3</t>
  </si>
  <si>
    <t>Tiết học:Tìm hiểu về lễ hội Hoa Phượng đỏ
Tiết học:Bé với 1 số danh lam thắng cảnh ở Hà Nội</t>
  </si>
  <si>
    <t>ĐTT:Bé tìm hiểu cờ tổ quốc</t>
  </si>
  <si>
    <t xml:space="preserve"> Trò chuyện sử dụng các từ khái quát (đồ dùng, đồ chơi,...), từ trái nghĩa (cao - thấp, ngắn - dài)</t>
  </si>
  <si>
    <t>ĐTT: Nghe hiểu và làm theo các hướng dẫn trong hoạt động cá nhân và tập thể (được 3-4 yêu cầu liên tiếp)</t>
  </si>
  <si>
    <t>ĐTT: Nghe hiểu, sử dụng các câu đơn, câu mở rộng, câu phức trong giao tiếp</t>
  </si>
  <si>
    <t>Bài học: Truyện Thỏ Trắng đi học/ 5A: mèo hoa đi học</t>
  </si>
  <si>
    <t>Bài học:Truyện:TAY PHẢI TAY TRÁI</t>
  </si>
  <si>
    <t xml:space="preserve">Bài học: Truyện:  Truyện Ba anh em
</t>
  </si>
  <si>
    <t>HĐC:Truyện:nòng nọc tìm mẹ</t>
  </si>
  <si>
    <t>Bài học:Truyện: Sự tích cây khoai lang
bài học; Truyện: cây tre trăm đốt</t>
  </si>
  <si>
    <t xml:space="preserve">Truyện: Sự tích hoa hổng, </t>
  </si>
  <si>
    <t>Bài học:Truyện:qua đường</t>
  </si>
  <si>
    <t>Tiết học:Truyện: Sự tích ngày và đêm</t>
  </si>
  <si>
    <t>bài học: Truyện:Ai ngoan sẽ được thưởng</t>
  </si>
  <si>
    <t>Cháu đi mẫu giáo, Cô giáo em… Em chơi đu, Chiếc đèn ống sao, Thơ: Nặn đồ chơi, Cuội ơi..., Truyện:Gà tơ đi học…</t>
  </si>
  <si>
    <t>Em có lời ca, Đôi mắt xinh,……Mời bạn ăn. Thơ: Lời bé, Bé thích soi gương,….Truyện: Cậu bé mũi dài, Gấu con bị sâu răng,…</t>
  </si>
  <si>
    <t>Cô giáo em, Bông hồng tặng cô,….Múa cho mẹ xem, Nhà của tôi,…Thơ: em yêu nhà em, ngaỳ 20/11…Truyện Ba chú lợn nhỏ, Ba cô gái, Tích chu,...</t>
  </si>
  <si>
    <t>Cháu yêu cô chú công nhân, Em là bác sĩ, Cháu yêu chú bộ đội, Cháu yêu cô chú công nhân…Đông dao: Rềnh rềnh ràng ràng… Thơ: Bé làm bao nhiêu nghề, Quà của bố,…Truyện: Ba chú lợn nhỏ, Cây rau của thỏ út,….</t>
  </si>
  <si>
    <t>Em yêu cây xanh, Tết đến rồi,…Cùng múa hát mừng xuân, Mùa xuân đến rồi….Thơ: Cây gạo, Tết đang vào nhà, Ăn quả….Truyện: Sự tích hoa hồng, Chiêc sáo mùa xuân</t>
  </si>
  <si>
    <t>Em đi chơi thuyền,Bạn ơi có biết, em đi qua ngã tư đường phố,….Thơ: Cô dạy con, Đèn giao thông…..Truyện: Thỏ con đi học….</t>
  </si>
  <si>
    <t>Chú ếch con, Hai chú cún con…Chú voi con ở bản đôn, Con heo đất, chú ếch con….Thơ:Mèo đi câu cá, Gà mẹ đếm con,…Truyện: Nòng nọc tìm mẹ,…</t>
  </si>
  <si>
    <t>Cho tôi đi làm mưa với, Nắng sớm….Thơ:Che mưa cho bạn, Nắng bốn mùa, Đồng dao: trời mưa,trời gió. Truyện: Sự tích mùa xuân, Giọt nước tý xíu,..</t>
  </si>
  <si>
    <t>Quê hương tươi đẹp, Em yêu trường em, Đêm qua em mơ gặp Bác hồ…Thơ: Ảnh Bác,….Truyện:Bé tôm đi học</t>
  </si>
  <si>
    <t>TRò chuyện, quan sát tranh ảnh, clip số sắc thái biểu cảm của lời nói (vui, buồn, sợ hãi, tức giận, ngạc nhiên) và sử dụng phù hợp</t>
  </si>
  <si>
    <t>Trò chuyện, đàm thoại với trẻ trong các hoạt động học, chơi..</t>
  </si>
  <si>
    <t>Nói các từ chỉ sự vật, hoạt động, đặc điểm phù hợp với ngữ cảnh</t>
  </si>
  <si>
    <t>399A</t>
  </si>
  <si>
    <t>Tự bày tỏ tình cảm, nhu cầu và hiểu biết của bản thân một cách rõ ràng, dễ hiểu bằng các câu đơn, câu ghép khác nhau</t>
  </si>
  <si>
    <t xml:space="preserve"> Miêu tả sự việc có nhiều tình tiết theo trình tự với một số thông tin về hành động, tính cách, trạng thái,.. của nhân vật</t>
  </si>
  <si>
    <t>Bài học: Đọc thơ: tay ngoan                                        ,</t>
  </si>
  <si>
    <t xml:space="preserve">Bài học: Đọc thơ: Bé làm bao nhiêu nghề. 
Bài học: Đồng dao Hoàng Sa trường sa
</t>
  </si>
  <si>
    <t>Bài học:Vè loài vật.
Bài học:Thơ: gà mẹ đếm con</t>
  </si>
  <si>
    <t>Bài học:tết về đến ngõ</t>
  </si>
  <si>
    <t>Bài học: Đàn kiến nó đi
Bài học: Đồng dao an toàn giao thông</t>
  </si>
  <si>
    <t>Tiết học:Đọc thơ: cầu vồng</t>
  </si>
  <si>
    <t xml:space="preserve">
HĐC :Thơ Bến cảng Hải Phòng</t>
  </si>
  <si>
    <t>Tiết học:thơ: bé vào lớp 1</t>
  </si>
  <si>
    <t xml:space="preserve">HĐC: ôn Truyện: Sự tích hoa hồng </t>
  </si>
  <si>
    <t>dạy trẻ kể lại chuyện</t>
  </si>
  <si>
    <t>Giới thiệu các câu chào hỏi lễ phép, lịch sự  "Cảm ơn", "Xin lỗi", "Xin phép", "Thưa", "Dạ", "Vâng"… phù hợp với từng người</t>
  </si>
  <si>
    <t>Sử dụng các câu chào hỏi lễ phép, lịch sự  "Cảm ơn", "Xin lỗi", "Xin phép", "Thưa", "Dạ", "Vâng"… phù hợp tình huống</t>
  </si>
  <si>
    <t>Trả lời các câu hỏi  thông qua các hoạt động như khám phá: so sánh xe đạp và xe máy có gì khác nhau, phương tiện giao thông đường thủy khác giao thông đường bộ như thế nào,….</t>
  </si>
  <si>
    <t>Lựa chọn sách, tranh ảnh về chủ đề trường mầm non, lễ hội trung thu  để xem</t>
  </si>
  <si>
    <t>Dạy trẻ cách cầm sách và xem, đọc sách đúng chiều.</t>
  </si>
  <si>
    <t>HĐC: 1 số kí hiệu thông thường</t>
  </si>
  <si>
    <t>Bài học: - Làm quen chữ o,ô, ơ.
- Trò chơi vớí chữ o,ô,ơ</t>
  </si>
  <si>
    <t xml:space="preserve">Bài học: Làm quen chữ a,ă,â      
   </t>
  </si>
  <si>
    <r>
      <rPr>
        <sz val="12"/>
        <color theme="1"/>
        <rFont val="Times New Roman"/>
        <family val="1"/>
      </rPr>
      <t xml:space="preserve">Bài học: Làm quen chữ: b,d,đ
Bài học: Trò chơi chữ </t>
    </r>
    <r>
      <rPr>
        <b/>
        <sz val="12"/>
        <color theme="1"/>
        <rFont val="Times New Roman"/>
        <family val="1"/>
      </rPr>
      <t>b,d,đ</t>
    </r>
  </si>
  <si>
    <t>Bài học: Làm quen chữ H,K
HĐC:Trò chơi chữ  H,K- P,Q</t>
  </si>
  <si>
    <t>Bài học: Làm quen chữ: l, m, n
Bài học: Trò chơi chữ  l, m, n</t>
  </si>
  <si>
    <t>Bài học: Làm quen chữ:l,m,n
HĐC:  Trò chơi chữ  l,m,n</t>
  </si>
  <si>
    <t>Tiết hoc: Làm quen chữ I,t,c</t>
  </si>
  <si>
    <t>Tiết hoc: 
- Trò chơi chữG,Y</t>
  </si>
  <si>
    <t>Bài học: Trò chơi với chữ cái I,t,c</t>
  </si>
  <si>
    <t>: Bài học: Làm quen chữ: P,Q</t>
  </si>
  <si>
    <t>Tiết hoc: Làm quen chữ: G,Y</t>
  </si>
  <si>
    <t>Nhận dạng các chữ cái S-X,V- R trong bảng chữ cái Tiếng Việt, chữ in thường, in hoa</t>
  </si>
  <si>
    <t>Tiết hoc: 
-Làm quen chữ:S,X - V,R
HĐC: Trò chơi chữ  S,X - V,R</t>
  </si>
  <si>
    <t xml:space="preserve">bài học - Trò chơi chữ  g,y
</t>
  </si>
  <si>
    <t>Trò chuyện một số thông tin quan trọng về bản thân và gia đình( tên bố mẹ anh chị em, địa chỉ nhà, số đt)</t>
  </si>
  <si>
    <t>Bài học: sở thích của tôi.</t>
  </si>
  <si>
    <t>Trò chuyện về sở thích, khả năng của bản thân( việc làm được- không làm được)</t>
  </si>
  <si>
    <t>Khám phá điểm giống và khác nhau của mình với người khác, của bạn trai - bạn gái.</t>
  </si>
  <si>
    <t xml:space="preserve">Trò chuyện về vị trí và trách nhiệm của bản thân trong gia đình và lớp học </t>
  </si>
  <si>
    <t>Tổ chức cho trẻ trực nhật</t>
  </si>
  <si>
    <t>Trò chuyện gợi ý, khuyến khích trẻ bày tỏ ý kiến</t>
  </si>
  <si>
    <t>Biết cách xưng hô, ứng xử phù hợp với giới tính của bản thân</t>
  </si>
  <si>
    <t>Trò chơi Vắt nước cam</t>
  </si>
  <si>
    <t>Trò chơi Rót nước mời khách</t>
  </si>
  <si>
    <t>Trò chơi Gọt củ, quả</t>
  </si>
  <si>
    <t>Trò chơi Sắp, dọn bàn ăn</t>
  </si>
  <si>
    <t>Bài học:  Trộn salat</t>
  </si>
  <si>
    <t>bài học: an toàn khi tham gia giao thông( tự đội mũ bảo hiểm, lên xuống xe máy an toàn...)</t>
  </si>
  <si>
    <t>Trò chơi Phơi quần áo</t>
  </si>
  <si>
    <t>Tiết học: Ngày hội của chú bộ đội</t>
  </si>
  <si>
    <t>Trò chuyện, bày tỏ tình cảm phù hợp với trạng thái cảm xúc của người khác trong các tình huống giao tiếp khác nhau.</t>
  </si>
  <si>
    <t>bài hoc: Chào mừng 20/11.</t>
  </si>
  <si>
    <t>Hướng dẫn trẻ biết cách kiềm chế cảm xúc tiêu cực</t>
  </si>
  <si>
    <t>Trò chuyện về sự thích ứng phù hợp hoàn cảnh giao tiếp.</t>
  </si>
  <si>
    <t>Tiết học: Bác Hồ kính yêu</t>
  </si>
  <si>
    <t>THĂM QUAN TRƯỜNG TiỂU HỌC LÊ  hồng Phong</t>
  </si>
  <si>
    <t>TQDN</t>
  </si>
  <si>
    <t>nghỉ lễ 2/9</t>
  </si>
  <si>
    <t>Ngoài nhà trường</t>
  </si>
  <si>
    <t xml:space="preserve">Xem tranh ảnh, trò chuyện về các ngày nghỉ lễ trong năm và một số nét văn hóa nổi bật  </t>
  </si>
  <si>
    <t xml:space="preserve">Trò chuyện với trẻ về ngày 22/12- ngày quân đội Việt Nam </t>
  </si>
  <si>
    <t>Bài học: bé vui đón tết</t>
  </si>
  <si>
    <t>Trò chuyện với trẻ về ngày 8/3</t>
  </si>
  <si>
    <t>Trò chuyện với trẻ về các Ngày 30/4- Giaỉ phóng Miền Nam</t>
  </si>
  <si>
    <t>trò chuyện về ngày 1/6</t>
  </si>
  <si>
    <t>: Bé để đồ dùng đồ chơi đúng nơi quy định</t>
  </si>
  <si>
    <t>bé biết thể hiện lời nói và cử chỉ lễ phép, lịch sự trong giao tiếp</t>
  </si>
  <si>
    <t>Bảng việc làm cô vui, cô buồn</t>
  </si>
  <si>
    <t>Bài học: mẹ của em.</t>
  </si>
  <si>
    <t>hướng dẫ trẻ cách đề nghị sự giúp đỡ của người khác khi cần thiết.</t>
  </si>
  <si>
    <t>bài học: bé chăm sóc và bảo vệ vật nuôi.</t>
  </si>
  <si>
    <t>HĐNT:  Bé chăm sóc cây</t>
  </si>
  <si>
    <t>vứt rác đúng nơi quy định</t>
  </si>
  <si>
    <t>Bé tiết kiệm điện</t>
  </si>
  <si>
    <t>Tiết học: Bé tiết kiệm nước (Nước thật đáng quý)</t>
  </si>
  <si>
    <t>Cho trẻ Nghe âm thanh, các bài hát, bản nhạc gần gũi và ngắm nhìn vẻ đẹp nổi bật của các sự vật, hiện tượng trong thiên nhiên, cuộc sống và tác phẩm nghệ thuật</t>
  </si>
  <si>
    <t>Vui ngày hội đến trường,  Ngày đầu tiên đi học, Đi học… Em chơi đu, Chiếc đèn ống sao, Thơ: Tnh bạn, Bập bênhTruyện: Mèo con và quyển sách…</t>
  </si>
  <si>
    <t>Trò chuyện nhận xét về vẻ đẹp nổi bật của tác phẩm tạo hình</t>
  </si>
  <si>
    <t>Vui ngày hội đến trường,  Ngày đầu tiên đi học, Đi học…</t>
  </si>
  <si>
    <t xml:space="preserve"> Đôi mắt xinh, tay thơm tay ngoan, bé khỏe bé ngoan, giờ ăn đến rồi, mới bạn ăn, khuôn mặt cười...</t>
  </si>
  <si>
    <t>Cả nhà thương nhau, cháu yêu bà, múa cho mẹ xem , Đồ vật bé yêu, bé quét nhà, đồng hồ báo thức, gió và quạt điện …</t>
  </si>
  <si>
    <t>Lớn lên cháu lái máy cày, cháu yêu cô chú công nhân, bác đưa thư vui tính, cháu yêu chú bộ đội, màu áo chú bộ đội, chiến sĩ đảo xa…</t>
  </si>
  <si>
    <t>Em yêu cây xanh, lí cây xanh, đố quả, vườn cây của ba, mùa xuân đến rồi, cùng múa hát mừng xuân, sắp đến Tết rồi, chúc Tết</t>
  </si>
  <si>
    <t>Xe đạp, bạn ơi có biết, em đi chơi thuyền, đèn xanh đèn đỏ, em đi qua ngã từ đường phố, đường và chân, đi xe lửa, mời bạn lên tàu…</t>
  </si>
  <si>
    <t>Gà trống mèo con và cún con, chú mèo con, hai chú cún con, con gà trống, chú voi con, đố bạn biết, chú khỉ con, cà vàng bơi, chú ếch con, kìa con bướm vàng, con cào cào…</t>
  </si>
  <si>
    <t>Cho tôi đi làm mưa với, mưa rơi, trời nắng trời mưa, cháu vẽ ông mặt trời, cảm ơn ông mặt trời, mưa rơi…</t>
  </si>
  <si>
    <t>Quê hương tươi đẹp, hạt gạo làng ta, xòe hoa, em mơ gặp bác Hồ, cháu vẫn nhớ trường mầm non, tạm biệt búp bê…</t>
  </si>
  <si>
    <t>Vui ngày hội đến trường,  Ngày đầu tiên đi học, Đi học… Em chơi đu, Chiếc đèn ống sao…</t>
  </si>
  <si>
    <t>Bé khỏe bé ngoan, thật đáng chê, mời bạn ăn, khuôn mặt cười…</t>
  </si>
  <si>
    <t>Gia đình nhỏ hạnh phúc to, chỉ có một trên đời, bàn tay mẹ, cô giáo miền xuôi…</t>
  </si>
  <si>
    <t>Đưa cơm cho mẹ đi cày, bài ca xây dựng, làm bác sĩ, ước mơ xanh, màu áo chú bộ đội, chú bộ đội đảo xa…</t>
  </si>
  <si>
    <t>Vườn cây của ba, tình cây và đất, lí cây đa, ngày Tết quê em, mùa xuân nho nhỏ, làng lúa làng hoa…</t>
  </si>
  <si>
    <t>Bến cảng Hải Phòng, từ một ngã tư đường phố, tàu về sân ga, đen xanh đèn đỏ...</t>
  </si>
  <si>
    <t>Ta đi vào rừng xanh, cún con và mèo mi, tôm cá cua thi tài, chị ong nâu và em bé…</t>
  </si>
  <si>
    <t>Cảm ơn ông mặt trời, bé yêu biển, tia nắng hạt mưa, mưa rơi…</t>
  </si>
  <si>
    <t>Quê hương, quê tôi, từ rừng xanh cháu về thăm lăng Bác, bên lăng Bác Hồ, ai yêu nhi đongbằng Bác Hồ Chí Minh,em yêu trường em…</t>
  </si>
  <si>
    <t>Bài học: KNCH Ngày vui của bé</t>
  </si>
  <si>
    <t>Bài học: Hát:dạy KNCH: cái mũi</t>
  </si>
  <si>
    <t>Bài học:KNCH NHÀ CỦA TÔI (STEAM T1)</t>
  </si>
  <si>
    <t>Bài học:hát: chú ếch con</t>
  </si>
  <si>
    <t>Tiết học:KNCH giọt mưa và em bé</t>
  </si>
  <si>
    <t>Hát đúng giai điệu, lời ca, hát diễn cảm phù hợp với sắc thái, tình cảm của bài hát qua giọng hát, nét mặt, điệu bộ,  chỉ…(theo các chủ đề trọng tâm)</t>
  </si>
  <si>
    <t>Tiết học: KNCH:Yêu hà nội</t>
  </si>
  <si>
    <t xml:space="preserve">bài học:  vỗ tay theo nhịp
cả tuần đều ngoan
</t>
  </si>
  <si>
    <t>Bài học: vđ vỗ tay theo tiết tấu chậm: mời bạn ăn.</t>
  </si>
  <si>
    <t>Bài học:nhảy dân vũ: chú ếch con</t>
  </si>
  <si>
    <t xml:space="preserve">Bài học:vỗ tay theo tiết tấu phối hợp: bánh chưng xanh
</t>
  </si>
  <si>
    <t xml:space="preserve">Bài học: múa em đi chơi thuyền.
</t>
  </si>
  <si>
    <t>HĐC: múa: tôi là gió</t>
  </si>
  <si>
    <t xml:space="preserve">Tiết học:VĐ múa: em mơ gặp bác Hồ.
</t>
  </si>
  <si>
    <t>Bài học: KNVĐ: Cháu vẫn nhớ trường mầm non</t>
  </si>
  <si>
    <t>Bài học: STEAM TÁI CHẾ LÕI GIẤY ( buổi 1)</t>
  </si>
  <si>
    <t xml:space="preserve">Bài học:Chắp ghép các hình học để tạo thành các hình mới theo ý thích
</t>
  </si>
  <si>
    <t xml:space="preserve">Bài học:làm lọ hoa bằng chai nhựa
</t>
  </si>
  <si>
    <t>Bài học:trang trí bể cá</t>
  </si>
  <si>
    <t>Làm đồ dùng, dụng cụ, sản phẩm của một số nghề trong góc nghệ thuật: nghề nông, xây dựng, bộ đội, bác sĩ...</t>
  </si>
  <si>
    <t>làm đồ chơi ngày tết, làm bao lì xì</t>
  </si>
  <si>
    <t>Làm một số con vật trong góc nghệ thuật: chó, mèo, gà, lợn, trâu, cua, cá, sâu, ong, bướm, sử tử, khỉ, huơu, gấu, thỏ…</t>
  </si>
  <si>
    <t>Bài học :Làm trang phục từ đồ tái chế (Giấy, ni lông…)</t>
  </si>
  <si>
    <t>DỰ ÁN STEAM LÀM LÁ CỜ</t>
  </si>
  <si>
    <t>Vẽ để tạo thành bức tranh có màu sắc hài hòa, bố cục cân đối (</t>
  </si>
  <si>
    <t>Bài học: vẽ chân dung bé</t>
  </si>
  <si>
    <t xml:space="preserve">Vẽ để tạo thành bức tranh có màu sắc hài hòa, bố cục cân đối </t>
  </si>
  <si>
    <t>Vẽ để tạo thành bức tranh có màu sắc hài hòa, bố cục cân đối .</t>
  </si>
  <si>
    <t>bài vẽ một số cây xanh</t>
  </si>
  <si>
    <t>Vẽ để tạo thành bức tranh có màu sắc hài hòa, bố cục cân đối</t>
  </si>
  <si>
    <t>Tiết học: vẽ trường tiểu học</t>
  </si>
  <si>
    <t>Bài học:xé dán thuyền trên biển</t>
  </si>
  <si>
    <t>Bài học:bài xé dán bông hoa</t>
  </si>
  <si>
    <t>Xé dán đàn cá</t>
  </si>
  <si>
    <t>Bài học:bài: nặn đồ dùng gia đình( bát đĩa)</t>
  </si>
  <si>
    <t>Bài học:bài: nặn 1 số con vật bé thích</t>
  </si>
  <si>
    <t>Bài học:bài Nặn: Qủa bé thích</t>
  </si>
  <si>
    <t>Biết phối hợp các kĩ năng gấp ,xếp hình để tạo thành các sản phẩm có kiểu dáng, màu sắc hài hòa, bố cục cân đối</t>
  </si>
  <si>
    <t>Bài học:làm vòng tay từ các nguyên vật liệu thiên nhiên: lá dừa, vỏ sò, vỏ ốc.../5B: làm tai nghe từ ống nhựa</t>
  </si>
  <si>
    <t>Bài học: Gấp mũ ca nô</t>
  </si>
  <si>
    <t>Bài học: Gấpmáy bay</t>
  </si>
  <si>
    <t>HĐNT: Mầu sắc kỳ diều</t>
  </si>
  <si>
    <t>HĐG: Nhận xét sản phẩm tạo hình về màu sắc, hình dáng / đường nét và bố cục</t>
  </si>
  <si>
    <t>Trẻ vận động sáng tạo theo các bài hát, bản nhạc yêu thích</t>
  </si>
  <si>
    <t>Dạy trẻ đặt lời theo giai điệu một bài hát, bản nhạc quen thuộc (một câu hoặc một đoạn)</t>
  </si>
  <si>
    <t xml:space="preserve">Bài học:steam: gói banh chưng
</t>
  </si>
  <si>
    <t>Đặt tên cho sản phẩm tạo hình của mình</t>
  </si>
  <si>
    <t>Cộng số nội dung hoạt động phân bổ vào nhánh chủ đề</t>
  </si>
  <si>
    <t>Chia theo hoạt động trong chế độ sinh hoạt</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</si>
  <si>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</si>
  <si>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</si>
  <si>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</si>
  <si>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</si>
  <si>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</si>
  <si>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</si>
  <si>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</si>
  <si>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</si>
  <si>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</si>
  <si>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</si>
  <si>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Chia ra:   + Giờ thể chất    </t>
  </si>
  <si>
    <t xml:space="preserve"> + Giờ nhận thức</t>
  </si>
  <si>
    <t xml:space="preserve">- Giờ ngôn ngữ                                         </t>
  </si>
  <si>
    <t xml:space="preserve">-  Giờ TC-KNXH                                      </t>
  </si>
  <si>
    <t xml:space="preserve">- Giờ thẩm mỹ                                 </t>
  </si>
  <si>
    <t xml:space="preserve"> - Tổng số mục tiêu/trẻ được đánh giá "Đạt"</t>
  </si>
  <si>
    <t xml:space="preserve"> - Tổng số mục tiêu được đánh giá "Cần cố gắng"</t>
  </si>
  <si>
    <t xml:space="preserve"> - Tổng số mục tiêu được đánh giá "Chưa đạt"</t>
  </si>
  <si>
    <t xml:space="preserve"> - Tổng số mục tiêu "Không đánh giá"</t>
  </si>
  <si>
    <t xml:space="preserve">    Tỷ lệ mục tiêu "Không đánh giá"</t>
  </si>
  <si>
    <t xml:space="preserve"> - Đánh giá chung về mức độ phát triển của trẻ</t>
  </si>
  <si>
    <t>Tổng hợp đánh giá chủ đề "NN"</t>
  </si>
  <si>
    <t xml:space="preserve"> - Đánh giá chung về mức độ phát triển của trẻ </t>
  </si>
  <si>
    <t>Tổng hợp đánh giá chủ đề "TV&amp; Mùa xuân"</t>
  </si>
  <si>
    <t>Tổng hợp đánh giá chủ đề "Động vật"</t>
  </si>
  <si>
    <t>Tổng hợp đánh giá chủ đề "PTGT"</t>
  </si>
  <si>
    <t>Tổng hợp đánh giá chủ đề "HTTN"</t>
  </si>
  <si>
    <t>Tổng hợp đánh giá chủ đề "QH-BH"</t>
  </si>
  <si>
    <t>Tổng hợp đánh giá cuối năm học theo các lĩnh vực giáo dục</t>
  </si>
  <si>
    <t xml:space="preserve"> - Đánh giá chung về mức độ phát triển của trẻ ở lĩnh vực thể chất</t>
  </si>
  <si>
    <t xml:space="preserve"> - Tổng số mục tiêu được đánh giá "Đạt"</t>
  </si>
  <si>
    <t xml:space="preserve"> - Đánh giá chung về mức độ phát triển của trẻ ở lĩnh vực nhận thức</t>
  </si>
  <si>
    <t xml:space="preserve"> - Đánh giá chung về mức độ phát triển của trẻ ở lĩnh vực ngôn ngữ</t>
  </si>
  <si>
    <t xml:space="preserve"> - Đánh giá chung về mức độ phát triển của trẻ ở lĩnh vực TCKNXH</t>
  </si>
  <si>
    <t xml:space="preserve"> - Đánh giá chung về mức độ phát triển của trẻ ở lĩnh vực thẩm mỹ</t>
  </si>
  <si>
    <t xml:space="preserve"> Xác nhận của BGH</t>
  </si>
  <si>
    <t>Giáo viên phụ trách</t>
  </si>
  <si>
    <t>Bài học: phòng tránh xâm hại thân thể</t>
  </si>
  <si>
    <t>HĐNT: "Bật xa tối thiểu 50cm"</t>
  </si>
  <si>
    <t>Tự giác thực hiện được một số quy định về an toàn tại trường/lớp ( Không trèo qua lan can lớp học, không tháo chốt an toàn ổ điện...)
Bài học: Quy định an toàn trong trường mầm non</t>
  </si>
  <si>
    <t>VSAN: bé tập các kỹ răng tự đánh răng,</t>
  </si>
  <si>
    <t>Bài học:  Không đi theo người lạ</t>
  </si>
  <si>
    <t xml:space="preserve"> HĐNT:  "Bật tách chân, khép chân  liên tục qua 7 ô</t>
  </si>
  <si>
    <t xml:space="preserve">Thực hiện được một số quy định ở trường, lớp,  gia đình như: Dọn dẹp và sắp xếp đồ dùng, sau khi chơi cất đồ chơi vào nơi quy định, </t>
  </si>
  <si>
    <t>Bài học: Kĩ năng cất đồ dùng gọn gàng trong trường mầm non.</t>
  </si>
  <si>
    <t>Bài học: cài, cởi cúc áo</t>
  </si>
  <si>
    <t>Truyện mèo hoa đi học</t>
  </si>
  <si>
    <t>Bài học:Vẽ đồ chơi trung thu
bài học: Vẽ trường mầm non.</t>
  </si>
  <si>
    <t>bài học: dTìm hiểu về đôi bàn tay
(Steam đôi bàn tay buổi 1)</t>
  </si>
  <si>
    <t>Bài học: Nhận biết số nhà, số điện thoại của bố mẹ.</t>
  </si>
  <si>
    <t>Bài học: vẽ những người thân yêu trong gia đình STEAM T2</t>
  </si>
  <si>
    <t>Bài học: làm khung tranh gia đình (dự án làm khung tranh)</t>
  </si>
  <si>
    <t xml:space="preserve">Bài học:thơ: Thăm nhà bà
</t>
  </si>
  <si>
    <t>Bài học: Em yêu cô giáo</t>
  </si>
  <si>
    <t xml:space="preserve">Tiết hoc: 
-Trò chơi chữ  e,ê
- Làm quen chữ u,ư
- Trò chơi u, ư
</t>
  </si>
  <si>
    <t>Bài học:KNCH em muốn làm.</t>
  </si>
  <si>
    <t>Bài học: Vẽ cánh đồng ngày mùa</t>
  </si>
  <si>
    <t>Bài học:Làm đồ dùng bác sĩ ( làm ống tai nghe từ ống nhựa)</t>
  </si>
  <si>
    <t>Bài học: Nhảy dân vũ chiến binh xanh
Bài học:Vđ  múa: cháu thương chú bộ đội.</t>
  </si>
  <si>
    <t>bải học: Lớn lên bé sẽ làm gì?</t>
  </si>
  <si>
    <t>Nhận dạng các chữ cái i, t, c trong bảng chữ cái Tiếng Việt, chữ in thường, in hoa</t>
  </si>
  <si>
    <t xml:space="preserve">Bài học: hát: em yêu cây xanh
</t>
  </si>
  <si>
    <t>làm chuồng gà( steam)</t>
  </si>
  <si>
    <t>Nhận dạng các chữ cái b, d, đ trong bảng chữ cái Tiếng Việt, chữ in thường, in hoa</t>
  </si>
  <si>
    <t>Nhận dạng các chữ cái l, m, n trong bảng chữ cái Tiếng Việt, chữ in thường, in hoa</t>
  </si>
  <si>
    <t>Nhận dạng các chữ cái h, k- p,q trong bảng chữ cái Tiếng Việt, chữ in thường, in hoa</t>
  </si>
  <si>
    <t>Nhận dạng các chữ cái p, q trong bảng chữ cái Tiếng Việt, chữ in thường, in hoa</t>
  </si>
  <si>
    <t xml:space="preserve">Bài học: KNCH: em là công an tí hon
</t>
  </si>
  <si>
    <t>Bài học:ldự án làm ô tô tải.( steam buổi 2)</t>
  </si>
  <si>
    <t>Bài học; bài vẽ 1 số  biển báo giao thông</t>
  </si>
  <si>
    <t>Tiết học :vẽ biển mùa hè</t>
  </si>
  <si>
    <t>Nhận dạng các chữ cái g-y trong bảng chữ cái Tiếng Việt, chữ in thường, in hoa</t>
  </si>
  <si>
    <t xml:space="preserve"> Bài học: kể chuyện sáng tạo</t>
  </si>
  <si>
    <t>Dạy trẻ kể lại chuyện theo khả năng của bản thân</t>
  </si>
  <si>
    <t>Bài học:Thơ: gà học chữ,
Thơ: Trăng ơi từ đâu đến</t>
  </si>
  <si>
    <t>Kể tên trường tiểu học trên địa bàn phường</t>
  </si>
  <si>
    <t>Bài học: bé với lễ hôi mùa xuân</t>
  </si>
  <si>
    <t>Bài học: "Bò chui qua ống dài 1,5 x 0,6m"</t>
  </si>
  <si>
    <t>BV
MT</t>
  </si>
  <si>
    <t>Tổng hợp đánh giá chủ đề "MN"</t>
  </si>
  <si>
    <t>Tổng hợp đánh giá chủ đề "BT"</t>
  </si>
  <si>
    <t>thuộc chủ đề</t>
  </si>
  <si>
    <t>5/9-29/9/23</t>
  </si>
  <si>
    <t>23/10-17/11</t>
  </si>
  <si>
    <t>20/11-22/12</t>
  </si>
  <si>
    <t>1/4-19/4</t>
  </si>
  <si>
    <t>2/10-20/10/23</t>
  </si>
  <si>
    <t>Tùng Anh</t>
  </si>
  <si>
    <t>Khánh Anh</t>
  </si>
  <si>
    <t>Huy Hoàng</t>
  </si>
  <si>
    <t>Minh Khôi</t>
  </si>
  <si>
    <t>Bảo Lâm</t>
  </si>
  <si>
    <t>Ng Linh</t>
  </si>
  <si>
    <t>Mai Linh</t>
  </si>
  <si>
    <t>Bảo Phong</t>
  </si>
  <si>
    <t>Thanh Phong</t>
  </si>
  <si>
    <t>Thu trang</t>
  </si>
  <si>
    <t>Đan Vy</t>
  </si>
  <si>
    <t>Quan gAnh</t>
  </si>
  <si>
    <t>Thảo Nhi</t>
  </si>
  <si>
    <t>Cát Tiên</t>
  </si>
  <si>
    <t>Quang</t>
  </si>
  <si>
    <t>Trúc</t>
  </si>
  <si>
    <t>Bảo Nhi</t>
  </si>
  <si>
    <t>Tuệ nhiên</t>
  </si>
  <si>
    <t>Gia Huy</t>
  </si>
  <si>
    <t>Đức Minh</t>
  </si>
  <si>
    <t>Duy Đức</t>
  </si>
  <si>
    <t>Phương Anh</t>
  </si>
  <si>
    <t>Các loại cử động bàn tay, ngón tay và cổ tay( cài cởi cúc)</t>
  </si>
  <si>
    <t xml:space="preserve"> Kĩ năng cất đồ dùng gọn gàng trong trường mầm non.</t>
  </si>
  <si>
    <t>Bài học: An toàn trong trường mầm non</t>
  </si>
  <si>
    <t>Thơ :Gà học chữ
Thơ: Trăng ơi từ đâu đến.</t>
  </si>
  <si>
    <t>Bài học: Pha nước quất</t>
  </si>
  <si>
    <t>Bài học: Bé với các cô bác trong trường mầm non</t>
  </si>
  <si>
    <t>Bài học: Vẽ trường mầm non.</t>
  </si>
  <si>
    <t>Bài học: Tết trung thu</t>
  </si>
  <si>
    <t>Bài học: Rửa mặt rửa tay.</t>
  </si>
  <si>
    <t>Đức Anh</t>
  </si>
  <si>
    <t>Lê Anh</t>
  </si>
  <si>
    <t xml:space="preserve"> Bảo Châu</t>
  </si>
  <si>
    <t xml:space="preserve"> Việt Hải</t>
  </si>
  <si>
    <t>P Linh</t>
  </si>
  <si>
    <t>Nam Cường</t>
  </si>
  <si>
    <t>Ngọc Diệp</t>
  </si>
  <si>
    <t>Gia Hân</t>
  </si>
  <si>
    <t>Ng HÀ Vy</t>
  </si>
  <si>
    <t>Lê Hà vy</t>
  </si>
  <si>
    <t>Tuấn phong A</t>
  </si>
  <si>
    <t xml:space="preserve"> An Nhiên</t>
  </si>
  <si>
    <t>Vănm Tuệ</t>
  </si>
  <si>
    <t>Thanh Thảo</t>
  </si>
  <si>
    <t>Min hKhang</t>
  </si>
  <si>
    <t>Tuấn phong B</t>
  </si>
  <si>
    <t>T. số trẻ Đạt</t>
  </si>
  <si>
    <t>Minh Thành</t>
  </si>
  <si>
    <t>CĐ1</t>
  </si>
  <si>
    <t>CĐ2</t>
  </si>
  <si>
    <t>TRÒ chơi làm cơm cuộn</t>
  </si>
  <si>
    <t>bài học :Không đi theo người lạ</t>
  </si>
  <si>
    <t xml:space="preserve">
Bài học: Tìm hiểu về đôi bàn tay( dự án đôi bàn tay xinh_)
bài học: Các giác quan của bé</t>
  </si>
  <si>
    <t>CĐ3</t>
  </si>
  <si>
    <t>HĐH: THÊM BỚT TRONG PHẠM VI 6</t>
  </si>
  <si>
    <t>TruyỆn: Ai đáng khen nhiều hơn.</t>
  </si>
  <si>
    <t>HĐhH: Trò chơi với chữ cái a,ă, â
Làm quen e, ê</t>
  </si>
  <si>
    <t>Thơ: Thăm nhà bà</t>
  </si>
  <si>
    <t>Vẽ để tạo thành bức tranh có màu sắc hài hòa, bố cục cân đối.
Bài học: Vẽ người thân trong gia đình</t>
  </si>
  <si>
    <t>Yêu mến, quan tâm đến người thân trong gia đìnhBài học: Mẹ của bé</t>
  </si>
  <si>
    <t>HĐH:  Chia, tách số lượng 6 thành 2 phần.</t>
  </si>
  <si>
    <t>HĐH: làm khung tranh( dự án buổi 2.</t>
  </si>
  <si>
    <t>HĐH: Tìm hiểu 1 số đồ dùng gia đình.</t>
  </si>
  <si>
    <t>HĐH: Kĩ năng an toàn với 1 số đồ dùng về điện</t>
  </si>
  <si>
    <t>Đóng kịch: Ai đáng khen nhiều hơn</t>
  </si>
  <si>
    <t>Quan tâm đến người thân và bạn bè
HĐH: Em yêu cô giáo</t>
  </si>
  <si>
    <t>HĐH: KNVĐ: Nhà của tôi
HĐH: KNVĐ: Bàn tay mẹ.</t>
  </si>
  <si>
    <t>X</t>
  </si>
  <si>
    <t>25/12-19/1/2024</t>
  </si>
  <si>
    <t>22/1-1/3/2024</t>
  </si>
  <si>
    <t>4/3-29/3/24</t>
  </si>
  <si>
    <t>22/4-17/5</t>
  </si>
  <si>
    <t>20/5-24/5/24</t>
  </si>
  <si>
    <t>CĐ4</t>
  </si>
  <si>
    <t>I- MỤC TIÊU - NỘI DUNG KẾ HOẠCH CĐ GIA ĐÌNH 24-25</t>
  </si>
  <si>
    <t>Bài học: Truyện:AI ĐÁNG KHEN NHIỀU HƠN</t>
  </si>
  <si>
    <t>Bài học: Đóng Kịch: Ai đáng khen nhiều hơn(STEAM T4)</t>
  </si>
  <si>
    <t xml:space="preserve">
 - Trò chơi a,ă,â                 
- Làm quen chữ: e,ê
</t>
  </si>
  <si>
    <t>Bài học: vđ múa; NHÀ CỦA TÔI
HĐH: KNVĐ: Bàn tay mẹ.</t>
  </si>
  <si>
    <t>GIÁO VIÊN CHỦ NHIỆM</t>
  </si>
  <si>
    <t>Nguyễn Thị Mỵ</t>
  </si>
  <si>
    <t xml:space="preserve">  Đoàn Thị Huyền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</si>
</sst>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
  </numFmts>
  <fonts count="49" x14ac:knownFonts="1">
    <font>
      <sz val="11"/>
      <color theme="1"/>
      <name val="Calibri"/>
      <scheme val="minor"/>
    </font>
    <font>
      <sz val="11"/>
      <name val="Calibri"/>
      <family val="2"/>
    </font>
    <font>
      <sz val="12"/>
      <color rgb="FF000000"/>
      <name val="Times New Roman"/>
      <family val="1"/>
    </font>
    <font>
      <b/>
      <sz val="12"/>
      <color rgb="FFFF0000"/>
      <name val="Times New Roman"/>
      <family val="1"/>
    </font>
    <font>
      <sz val="12"/>
      <color theme="1"/>
      <name val="Times New Roman"/>
      <family val="1"/>
    </font>
    <font>
      <sz val="9"/>
      <color theme="1"/>
      <name val="Times New Roman"/>
      <family val="1"/>
    </font>
    <font>
      <sz val="10"/>
      <color rgb="FF000000"/>
      <name val="Times New Roman"/>
      <family val="1"/>
    </font>
    <font>
      <sz val="8"/>
      <color rgb="FF000000"/>
      <name val="Times New Roman"/>
      <family val="1"/>
    </font>
    <font>
      <sz val="8"/>
      <color rgb="FFFF0000"/>
      <name val="Times New Roman"/>
      <family val="1"/>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b/>
      <sz val="8"/>
      <color rgb="FFFF0000"/>
      <name val="Times New Roman"/>
      <family val="1"/>
    </font>
    <font>
      <b/>
      <sz val="10"/>
      <color rgb="FFFF0000"/>
      <name val="Times New Roman"/>
      <family val="1"/>
    </font>
    <font>
      <sz val="12"/>
      <color rgb="FFFF0000"/>
      <name val="Times New Roman"/>
      <family val="1"/>
    </font>
    <font>
      <sz val="10"/>
      <color rgb="FFFF0000"/>
      <name val="Times New Roman"/>
      <family val="1"/>
    </font>
    <font>
      <i/>
      <sz val="12"/>
      <color theme="1"/>
      <name val="Times New Roman"/>
      <family val="1"/>
    </font>
    <font>
      <b/>
      <i/>
      <sz val="8"/>
      <color rgb="FFFF0000"/>
      <name val="Times New Roman"/>
      <family val="1"/>
    </font>
    <font>
      <b/>
      <i/>
      <sz val="12"/>
      <color rgb="FFFF0000"/>
      <name val="Times New Roman"/>
      <family val="1"/>
    </font>
    <font>
      <i/>
      <sz val="12"/>
      <color rgb="FF000000"/>
      <name val="Times New Roman"/>
      <family val="1"/>
    </font>
    <font>
      <i/>
      <sz val="10"/>
      <color rgb="FF000000"/>
      <name val="Times New Roman"/>
      <family val="1"/>
    </font>
    <font>
      <i/>
      <sz val="12"/>
      <color rgb="FFFF0000"/>
      <name val="Times New Roman"/>
      <family val="1"/>
    </font>
    <font>
      <sz val="12"/>
      <color rgb="FF333333"/>
      <name val="Times New Roman"/>
      <family val="1"/>
    </font>
    <font>
      <sz val="10"/>
      <color rgb="FF002060"/>
      <name val="Times New Roman"/>
      <family val="1"/>
    </font>
    <font>
      <b/>
      <i/>
      <sz val="12"/>
      <color theme="1"/>
      <name val="Times New Roman"/>
      <family val="1"/>
    </font>
    <font>
      <b/>
      <i/>
      <sz val="10"/>
      <color theme="1"/>
      <name val="Times New Roman"/>
      <family val="1"/>
    </font>
    <font>
      <i/>
      <u/>
      <sz val="12"/>
      <color rgb="FFFF0000"/>
      <name val="Times New Roman"/>
      <family val="1"/>
    </font>
    <font>
      <sz val="12"/>
      <color rgb="FF92D050"/>
      <name val="Times New Roman"/>
      <family val="1"/>
    </font>
    <font>
      <b/>
      <sz val="12"/>
      <color rgb="FF000000"/>
      <name val="Times New Roman"/>
      <family val="1"/>
    </font>
    <font>
      <b/>
      <sz val="8"/>
      <color rgb="FF000000"/>
      <name val="Times New Roman"/>
      <family val="1"/>
    </font>
    <font>
      <sz val="14"/>
      <color theme="1"/>
      <name val="Times New Roman"/>
      <family val="1"/>
    </font>
    <font>
      <sz val="12"/>
      <color theme="1"/>
      <name val="Times New Roman"/>
      <family val="1"/>
      <charset val="163"/>
    </font>
    <font>
      <sz val="12"/>
      <color rgb="FF000000"/>
      <name val="Times New Roman"/>
      <family val="1"/>
      <charset val="163"/>
    </font>
    <font>
      <sz val="14"/>
      <color rgb="FFFF0000"/>
      <name val="Times New Roman"/>
      <family val="1"/>
    </font>
    <font>
      <sz val="12"/>
      <color theme="1"/>
      <name val="Times New Roman"/>
      <family val="1"/>
    </font>
    <font>
      <sz val="8"/>
      <name val="Calibri"/>
      <family val="2"/>
    </font>
    <font>
      <sz val="8"/>
      <color theme="1"/>
      <name val="Calibri"/>
      <family val="2"/>
      <scheme val="minor"/>
    </font>
    <font>
      <sz val="9"/>
      <color theme="1"/>
      <name val="Times New Roman"/>
      <family val="1"/>
    </font>
    <font>
      <sz val="10"/>
      <name val="Calibri"/>
      <family val="2"/>
    </font>
    <font>
      <b/>
      <sz val="10"/>
      <color rgb="FF000000"/>
      <name val="Times New Roman"/>
      <family val="1"/>
    </font>
    <font>
      <sz val="10"/>
      <color theme="1"/>
      <name val="Calibri"/>
      <family val="2"/>
    </font>
    <font>
      <sz val="14"/>
      <color rgb="FF000000"/>
      <name val="Times New Roman"/>
      <family val="1"/>
    </font>
    <font>
      <sz val="14"/>
      <name val="Calibri"/>
      <family val="2"/>
    </font>
    <font>
      <sz val="12"/>
      <name val="Times New Roman"/>
      <family val="1"/>
    </font>
    <font>
      <i/>
      <sz val="10"/>
      <color rgb="FFFF0000"/>
      <name val="Times New Roman"/>
      <family val="1"/>
    </font>
    <font>
      <b/>
      <sz val="14"/>
      <color rgb="FFFF0000"/>
      <name val="Times New Roman"/>
      <family val="1"/>
    </font>
    <font>
      <sz val="14"/>
      <color rgb="FF333333"/>
      <name val="Times New Roman"/>
      <family val="1"/>
    </font>
    <font>
      <b/>
      <sz val="14"/>
      <color rgb="FF000000"/>
      <name val="Times New Roman"/>
      <family val="1"/>
    </font>
  </fonts>
  <fills count="8">
    <fill>
      <patternFill patternType="none"/>
    </fill>
    <fill>
      <patternFill patternType="gray125"/>
    </fill>
    <fill>
      <patternFill patternType="solid">
        <fgColor theme="0"/>
        <bgColor theme="0"/>
      </patternFill>
    </fill>
    <fill>
      <patternFill patternType="solid">
        <fgColor rgb="FFFFFF00"/>
        <bgColor rgb="FFFFFF00"/>
      </patternFill>
    </fill>
    <fill>
      <patternFill patternType="solid">
        <fgColor rgb="FF00FF00"/>
        <bgColor rgb="FF00FF00"/>
      </patternFill>
    </fill>
    <fill>
      <patternFill patternType="solid">
        <fgColor rgb="FF66FFFF"/>
        <bgColor rgb="FF66FFFF"/>
      </patternFill>
    </fill>
    <fill>
      <patternFill patternType="solid">
        <fgColor rgb="FFFFFFFF"/>
        <bgColor rgb="FFFFFFFF"/>
      </patternFill>
    </fill>
    <fill>
      <patternFill patternType="solid">
        <fgColor theme="0"/>
        <bgColor rgb="FF00FF00"/>
      </patternFill>
    </fill>
  </fills>
  <borders count="58">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bottom/>
      <diagonal/>
    </border>
    <border>
      <left/>
      <right/>
      <top/>
      <bottom/>
      <diagonal/>
    </border>
    <border>
      <left/>
      <right/>
      <top/>
      <bottom/>
      <diagonal/>
    </border>
    <border>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style="thin">
        <color rgb="FF000000"/>
      </bottom>
      <diagonal/>
    </border>
    <border>
      <left/>
      <right style="thin">
        <color rgb="FF000000"/>
      </right>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bottom/>
      <diagonal/>
    </border>
    <border>
      <left style="thin">
        <color rgb="FF000000"/>
      </left>
      <right/>
      <top style="thin">
        <color rgb="FF000000"/>
      </top>
      <bottom/>
      <diagonal/>
    </border>
    <border>
      <left style="thin">
        <color rgb="FF000000"/>
      </left>
      <right/>
      <top/>
      <bottom style="thin">
        <color rgb="FF000000"/>
      </bottom>
      <diagonal/>
    </border>
    <border>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30">
    <xf numFmtId="0" fontId="0" fillId="0" borderId="0" xfId="0" applyFont="1" applyAlignment="1"/>
    <xf numFmtId="0" fontId="2" fillId="2" borderId="7" xfId="0" applyFont="1" applyFill="1" applyBorder="1" applyAlignment="1">
      <alignment horizontal="left" vertical="center" wrapText="1"/>
    </xf>
    <xf numFmtId="0" fontId="2" fillId="2" borderId="7" xfId="0" applyFont="1" applyFill="1" applyBorder="1" applyAlignment="1">
      <alignment horizontal="center" vertical="center" wrapText="1"/>
    </xf>
    <xf numFmtId="0" fontId="2" fillId="2" borderId="7" xfId="0" applyFont="1" applyFill="1" applyBorder="1" applyAlignment="1">
      <alignment vertical="center" wrapText="1"/>
    </xf>
    <xf numFmtId="1" fontId="2" fillId="2" borderId="7" xfId="0" applyNumberFormat="1" applyFont="1" applyFill="1" applyBorder="1" applyAlignment="1">
      <alignment horizontal="center" vertical="center" wrapText="1"/>
    </xf>
    <xf numFmtId="0" fontId="2" fillId="3" borderId="20" xfId="0" applyFont="1" applyFill="1" applyBorder="1" applyAlignment="1">
      <alignment horizontal="center" vertical="center" wrapText="1"/>
    </xf>
    <xf numFmtId="0" fontId="3" fillId="3" borderId="20" xfId="0" applyFont="1" applyFill="1" applyBorder="1" applyAlignment="1">
      <alignment horizontal="center" vertical="center" wrapText="1"/>
    </xf>
    <xf numFmtId="49" fontId="4" fillId="2" borderId="20" xfId="0" applyNumberFormat="1" applyFont="1" applyFill="1" applyBorder="1" applyAlignment="1">
      <alignment vertical="center" wrapText="1"/>
    </xf>
    <xf numFmtId="49" fontId="4" fillId="2" borderId="24" xfId="0" applyNumberFormat="1" applyFont="1" applyFill="1" applyBorder="1" applyAlignment="1">
      <alignment vertical="center" wrapText="1"/>
    </xf>
    <xf numFmtId="0" fontId="2" fillId="4" borderId="20" xfId="0" applyFont="1" applyFill="1" applyBorder="1" applyAlignment="1">
      <alignment horizontal="center" vertical="center" wrapText="1"/>
    </xf>
    <xf numFmtId="1" fontId="2" fillId="2" borderId="20" xfId="0" applyNumberFormat="1"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19" xfId="0" applyFont="1" applyFill="1" applyBorder="1" applyAlignment="1">
      <alignment horizontal="center" vertical="center" wrapText="1"/>
    </xf>
    <xf numFmtId="49" fontId="4" fillId="2" borderId="20" xfId="0" applyNumberFormat="1" applyFont="1" applyFill="1" applyBorder="1" applyAlignment="1">
      <alignment horizontal="left" vertical="center" wrapText="1"/>
    </xf>
    <xf numFmtId="0" fontId="2" fillId="2" borderId="20" xfId="0" applyFont="1" applyFill="1" applyBorder="1" applyAlignment="1">
      <alignment horizontal="center" vertical="center" wrapText="1"/>
    </xf>
    <xf numFmtId="49" fontId="4" fillId="2" borderId="20" xfId="0" quotePrefix="1" applyNumberFormat="1" applyFont="1" applyFill="1" applyBorder="1" applyAlignment="1">
      <alignment horizontal="left" vertical="center" wrapText="1"/>
    </xf>
    <xf numFmtId="49" fontId="4" fillId="2" borderId="19" xfId="0" applyNumberFormat="1" applyFont="1" applyFill="1" applyBorder="1" applyAlignment="1">
      <alignment vertical="center" wrapText="1"/>
    </xf>
    <xf numFmtId="0" fontId="4" fillId="2" borderId="20" xfId="0" applyFont="1" applyFill="1" applyBorder="1" applyAlignment="1">
      <alignment horizontal="center" vertical="center" wrapText="1"/>
    </xf>
    <xf numFmtId="0" fontId="2" fillId="2" borderId="20" xfId="0" applyFont="1" applyFill="1" applyBorder="1" applyAlignment="1">
      <alignment horizontal="left" vertical="center" wrapText="1"/>
    </xf>
    <xf numFmtId="1" fontId="2" fillId="2" borderId="20" xfId="0" applyNumberFormat="1" applyFont="1" applyFill="1" applyBorder="1" applyAlignment="1">
      <alignment vertical="center" wrapText="1"/>
    </xf>
    <xf numFmtId="49" fontId="4" fillId="2" borderId="25" xfId="0" applyNumberFormat="1" applyFont="1" applyFill="1" applyBorder="1" applyAlignment="1">
      <alignment vertical="center" wrapText="1"/>
    </xf>
    <xf numFmtId="0" fontId="2" fillId="2" borderId="20" xfId="0" applyFont="1" applyFill="1" applyBorder="1" applyAlignment="1">
      <alignment vertical="center" wrapText="1"/>
    </xf>
    <xf numFmtId="1" fontId="2" fillId="2" borderId="24" xfId="0" applyNumberFormat="1" applyFont="1" applyFill="1" applyBorder="1" applyAlignment="1">
      <alignment horizontal="center" vertical="center" wrapText="1"/>
    </xf>
    <xf numFmtId="1" fontId="2" fillId="2" borderId="19" xfId="0" applyNumberFormat="1" applyFont="1" applyFill="1" applyBorder="1" applyAlignment="1">
      <alignment horizontal="center" vertical="center" wrapText="1"/>
    </xf>
    <xf numFmtId="0" fontId="2" fillId="0" borderId="0" xfId="0" applyFont="1" applyAlignment="1">
      <alignment vertical="center" wrapText="1"/>
    </xf>
    <xf numFmtId="0" fontId="2" fillId="0" borderId="20" xfId="0" applyFont="1" applyBorder="1" applyAlignment="1">
      <alignment vertical="center" wrapText="1"/>
    </xf>
    <xf numFmtId="49" fontId="4" fillId="2" borderId="24" xfId="0" applyNumberFormat="1" applyFont="1" applyFill="1" applyBorder="1" applyAlignment="1">
      <alignment horizontal="left" vertical="center" wrapText="1"/>
    </xf>
    <xf numFmtId="49" fontId="4" fillId="2" borderId="19" xfId="0" applyNumberFormat="1" applyFont="1" applyFill="1" applyBorder="1" applyAlignment="1">
      <alignment horizontal="left" vertical="center" wrapText="1"/>
    </xf>
    <xf numFmtId="0" fontId="6"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8" fillId="2" borderId="7" xfId="0" applyFont="1" applyFill="1" applyBorder="1" applyAlignment="1">
      <alignment horizontal="center" vertical="top" wrapText="1"/>
    </xf>
    <xf numFmtId="49" fontId="10" fillId="2" borderId="7" xfId="0" applyNumberFormat="1" applyFont="1" applyFill="1" applyBorder="1" applyAlignment="1">
      <alignment vertical="top" wrapText="1"/>
    </xf>
    <xf numFmtId="49" fontId="9" fillId="2" borderId="29" xfId="0" applyNumberFormat="1" applyFont="1" applyFill="1" applyBorder="1" applyAlignment="1">
      <alignment vertical="center" wrapText="1"/>
    </xf>
    <xf numFmtId="49" fontId="9" fillId="2" borderId="7" xfId="0" applyNumberFormat="1" applyFont="1" applyFill="1" applyBorder="1" applyAlignment="1">
      <alignment vertical="center" wrapText="1"/>
    </xf>
    <xf numFmtId="49" fontId="9" fillId="2" borderId="7" xfId="0" applyNumberFormat="1" applyFont="1" applyFill="1" applyBorder="1" applyAlignment="1">
      <alignment horizontal="left" vertical="center" wrapText="1"/>
    </xf>
    <xf numFmtId="49" fontId="9" fillId="2" borderId="7" xfId="0" applyNumberFormat="1" applyFont="1" applyFill="1" applyBorder="1" applyAlignment="1">
      <alignment horizontal="center" vertical="center" wrapText="1"/>
    </xf>
    <xf numFmtId="49" fontId="9" fillId="2" borderId="29" xfId="0" applyNumberFormat="1" applyFont="1" applyFill="1" applyBorder="1" applyAlignment="1">
      <alignment horizontal="center" vertical="center" wrapText="1"/>
    </xf>
    <xf numFmtId="49" fontId="11" fillId="2" borderId="29" xfId="0" applyNumberFormat="1" applyFont="1" applyFill="1" applyBorder="1" applyAlignment="1">
      <alignment horizontal="center" vertical="center" wrapText="1"/>
    </xf>
    <xf numFmtId="49" fontId="11" fillId="2" borderId="7" xfId="0" applyNumberFormat="1" applyFont="1" applyFill="1" applyBorder="1" applyAlignment="1">
      <alignment horizontal="center" vertical="center" wrapText="1"/>
    </xf>
    <xf numFmtId="0" fontId="12" fillId="3" borderId="20" xfId="0" applyFont="1" applyFill="1" applyBorder="1" applyAlignment="1">
      <alignment horizontal="center" vertical="center" wrapText="1"/>
    </xf>
    <xf numFmtId="49" fontId="2" fillId="3" borderId="20" xfId="0" applyNumberFormat="1" applyFont="1" applyFill="1" applyBorder="1" applyAlignment="1">
      <alignment vertical="center" wrapText="1"/>
    </xf>
    <xf numFmtId="0" fontId="2" fillId="3" borderId="7" xfId="0" applyFont="1" applyFill="1" applyBorder="1" applyAlignment="1">
      <alignment horizontal="center" vertical="center" wrapText="1"/>
    </xf>
    <xf numFmtId="49" fontId="12" fillId="3" borderId="20" xfId="0" applyNumberFormat="1" applyFont="1" applyFill="1" applyBorder="1" applyAlignment="1">
      <alignment horizontal="center" vertical="center"/>
    </xf>
    <xf numFmtId="49" fontId="2" fillId="3" borderId="20" xfId="0" applyNumberFormat="1" applyFont="1" applyFill="1" applyBorder="1" applyAlignment="1">
      <alignment horizontal="center" wrapText="1"/>
    </xf>
    <xf numFmtId="49" fontId="12" fillId="3" borderId="20" xfId="0" applyNumberFormat="1" applyFont="1" applyFill="1" applyBorder="1" applyAlignment="1">
      <alignment vertical="top" wrapText="1"/>
    </xf>
    <xf numFmtId="49" fontId="2" fillId="3" borderId="20" xfId="0" applyNumberFormat="1" applyFont="1" applyFill="1" applyBorder="1" applyAlignment="1">
      <alignment horizontal="center" vertical="center" wrapText="1"/>
    </xf>
    <xf numFmtId="0" fontId="4" fillId="3" borderId="20"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20" xfId="0" applyFont="1" applyFill="1" applyBorder="1" applyAlignment="1">
      <alignment horizontal="center" vertical="top" wrapText="1"/>
    </xf>
    <xf numFmtId="0" fontId="4" fillId="3" borderId="38" xfId="0" applyFont="1" applyFill="1" applyBorder="1" applyAlignment="1">
      <alignment horizontal="center" vertical="center" wrapText="1"/>
    </xf>
    <xf numFmtId="0" fontId="2" fillId="3" borderId="20" xfId="0" applyFont="1" applyFill="1" applyBorder="1" applyAlignment="1">
      <alignment vertical="center" wrapText="1"/>
    </xf>
    <xf numFmtId="0" fontId="2" fillId="3" borderId="37" xfId="0" applyFont="1" applyFill="1" applyBorder="1" applyAlignment="1">
      <alignment vertical="center" wrapText="1"/>
    </xf>
    <xf numFmtId="0" fontId="7" fillId="2" borderId="20" xfId="0" applyFont="1" applyFill="1" applyBorder="1" applyAlignment="1">
      <alignment vertical="top" wrapText="1"/>
    </xf>
    <xf numFmtId="0" fontId="7" fillId="2" borderId="20" xfId="0" applyFont="1" applyFill="1" applyBorder="1" applyAlignment="1">
      <alignment horizontal="center" vertical="top" wrapText="1"/>
    </xf>
    <xf numFmtId="0" fontId="2" fillId="2" borderId="3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38" xfId="0" applyFont="1" applyFill="1" applyBorder="1" applyAlignment="1">
      <alignment horizontal="center" vertical="center" wrapText="1"/>
    </xf>
    <xf numFmtId="49" fontId="2" fillId="2" borderId="20" xfId="0" applyNumberFormat="1" applyFont="1" applyFill="1" applyBorder="1" applyAlignment="1">
      <alignment vertical="center" wrapText="1"/>
    </xf>
    <xf numFmtId="0" fontId="13" fillId="2" borderId="20" xfId="0" applyFont="1" applyFill="1" applyBorder="1" applyAlignment="1">
      <alignment horizontal="center" vertical="top" wrapText="1"/>
    </xf>
    <xf numFmtId="0" fontId="3" fillId="2" borderId="37" xfId="0" applyFont="1" applyFill="1" applyBorder="1" applyAlignment="1">
      <alignment horizontal="center" vertical="center" wrapText="1"/>
    </xf>
    <xf numFmtId="49" fontId="3" fillId="2" borderId="20" xfId="0" applyNumberFormat="1" applyFont="1" applyFill="1" applyBorder="1" applyAlignment="1">
      <alignment horizontal="center" vertical="center" wrapText="1"/>
    </xf>
    <xf numFmtId="49" fontId="14" fillId="2" borderId="20"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wrapText="1"/>
    </xf>
    <xf numFmtId="49" fontId="3" fillId="2" borderId="24" xfId="0" applyNumberFormat="1" applyFont="1" applyFill="1" applyBorder="1" applyAlignment="1">
      <alignment horizontal="center" vertical="center" wrapText="1"/>
    </xf>
    <xf numFmtId="0" fontId="13" fillId="2" borderId="20" xfId="0" applyFont="1" applyFill="1" applyBorder="1" applyAlignment="1">
      <alignment horizontal="center" vertical="center" wrapText="1"/>
    </xf>
    <xf numFmtId="49" fontId="3" fillId="2" borderId="20" xfId="0" applyNumberFormat="1" applyFont="1" applyFill="1" applyBorder="1" applyAlignment="1">
      <alignment horizontal="left" vertical="top" wrapText="1"/>
    </xf>
    <xf numFmtId="49" fontId="4" fillId="2" borderId="20" xfId="0" applyNumberFormat="1" applyFont="1" applyFill="1" applyBorder="1" applyAlignment="1">
      <alignment horizontal="center" vertical="center" wrapText="1"/>
    </xf>
    <xf numFmtId="0" fontId="2" fillId="2" borderId="24" xfId="0" applyFont="1" applyFill="1" applyBorder="1" applyAlignment="1">
      <alignment vertical="center" wrapText="1"/>
    </xf>
    <xf numFmtId="1" fontId="6" fillId="2" borderId="20"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0" fontId="2" fillId="2" borderId="42" xfId="0" applyFont="1" applyFill="1" applyBorder="1" applyAlignment="1">
      <alignment horizontal="center" vertical="center" wrapText="1"/>
    </xf>
    <xf numFmtId="0" fontId="15" fillId="2" borderId="20" xfId="0" applyFont="1" applyFill="1" applyBorder="1" applyAlignment="1">
      <alignment horizontal="center" vertical="center"/>
    </xf>
    <xf numFmtId="164" fontId="15" fillId="2" borderId="20" xfId="0" applyNumberFormat="1" applyFont="1" applyFill="1" applyBorder="1" applyAlignment="1">
      <alignment horizontal="center" vertical="center"/>
    </xf>
    <xf numFmtId="0" fontId="15" fillId="2" borderId="20" xfId="0" applyFont="1" applyFill="1" applyBorder="1" applyAlignment="1">
      <alignment horizontal="center" vertical="center" wrapText="1"/>
    </xf>
    <xf numFmtId="49" fontId="3" fillId="2" borderId="20" xfId="0" applyNumberFormat="1" applyFont="1" applyFill="1" applyBorder="1" applyAlignment="1">
      <alignment horizontal="left" vertical="center" wrapText="1"/>
    </xf>
    <xf numFmtId="0" fontId="2" fillId="2" borderId="25" xfId="0" applyFont="1" applyFill="1" applyBorder="1" applyAlignment="1">
      <alignment vertical="center" wrapText="1"/>
    </xf>
    <xf numFmtId="49" fontId="15" fillId="2" borderId="20" xfId="0" applyNumberFormat="1" applyFont="1" applyFill="1" applyBorder="1" applyAlignment="1">
      <alignment horizontal="left" vertical="top" wrapText="1"/>
    </xf>
    <xf numFmtId="0" fontId="2" fillId="2" borderId="19" xfId="0" applyFont="1" applyFill="1" applyBorder="1" applyAlignment="1">
      <alignment vertical="center" wrapText="1"/>
    </xf>
    <xf numFmtId="0" fontId="2" fillId="2" borderId="37" xfId="0" applyFont="1" applyFill="1" applyBorder="1" applyAlignment="1">
      <alignment horizontal="center" vertical="center" wrapText="1"/>
    </xf>
    <xf numFmtId="49" fontId="3" fillId="2" borderId="39" xfId="0" applyNumberFormat="1" applyFont="1" applyFill="1" applyBorder="1" applyAlignment="1">
      <alignment horizontal="center" vertical="center" wrapText="1"/>
    </xf>
    <xf numFmtId="49" fontId="3" fillId="2" borderId="19" xfId="0" applyNumberFormat="1" applyFont="1" applyFill="1" applyBorder="1" applyAlignment="1">
      <alignment horizontal="center" vertical="center" wrapText="1"/>
    </xf>
    <xf numFmtId="49" fontId="3" fillId="2" borderId="37" xfId="0" applyNumberFormat="1" applyFont="1" applyFill="1" applyBorder="1" applyAlignment="1">
      <alignment horizontal="center" vertical="center" wrapText="1"/>
    </xf>
    <xf numFmtId="1" fontId="16" fillId="2" borderId="20" xfId="0" applyNumberFormat="1" applyFont="1" applyFill="1" applyBorder="1" applyAlignment="1">
      <alignment horizontal="center" vertical="center" wrapText="1"/>
    </xf>
    <xf numFmtId="1" fontId="12" fillId="2" borderId="20" xfId="0" applyNumberFormat="1" applyFont="1" applyFill="1" applyBorder="1" applyAlignment="1">
      <alignment horizontal="center" vertical="center" wrapText="1"/>
    </xf>
    <xf numFmtId="1" fontId="14" fillId="2" borderId="20" xfId="0" applyNumberFormat="1" applyFont="1" applyFill="1" applyBorder="1" applyAlignment="1">
      <alignment horizontal="center" vertical="center" wrapText="1"/>
    </xf>
    <xf numFmtId="0" fontId="4" fillId="2" borderId="20" xfId="0" applyFont="1" applyFill="1" applyBorder="1" applyAlignment="1">
      <alignment vertical="center" wrapText="1"/>
    </xf>
    <xf numFmtId="0" fontId="4" fillId="2" borderId="7" xfId="0" applyFont="1" applyFill="1" applyBorder="1" applyAlignment="1">
      <alignment horizontal="center" vertical="center" wrapText="1"/>
    </xf>
    <xf numFmtId="49" fontId="3" fillId="2" borderId="38" xfId="0" applyNumberFormat="1" applyFont="1" applyFill="1" applyBorder="1" applyAlignment="1">
      <alignment horizontal="left" vertical="center" wrapText="1"/>
    </xf>
    <xf numFmtId="49" fontId="3" fillId="2" borderId="43" xfId="0" applyNumberFormat="1" applyFont="1" applyFill="1" applyBorder="1" applyAlignment="1">
      <alignment horizontal="left" vertical="center" wrapText="1"/>
    </xf>
    <xf numFmtId="49" fontId="3" fillId="2" borderId="37" xfId="0" applyNumberFormat="1" applyFont="1" applyFill="1" applyBorder="1" applyAlignment="1">
      <alignment horizontal="left" vertical="center" wrapText="1"/>
    </xf>
    <xf numFmtId="49" fontId="3" fillId="2" borderId="25" xfId="0" applyNumberFormat="1" applyFont="1" applyFill="1" applyBorder="1" applyAlignment="1">
      <alignment horizontal="center" vertical="center" wrapText="1"/>
    </xf>
    <xf numFmtId="49" fontId="14" fillId="2" borderId="25" xfId="0" applyNumberFormat="1" applyFont="1" applyFill="1" applyBorder="1" applyAlignment="1">
      <alignment horizontal="center" vertical="center" wrapText="1"/>
    </xf>
    <xf numFmtId="49" fontId="17" fillId="2" borderId="20" xfId="0" applyNumberFormat="1"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9" fillId="2" borderId="37" xfId="0" applyFont="1" applyFill="1" applyBorder="1" applyAlignment="1">
      <alignment horizontal="center" vertical="center" wrapText="1"/>
    </xf>
    <xf numFmtId="1" fontId="20" fillId="2" borderId="20" xfId="0" applyNumberFormat="1" applyFont="1" applyFill="1" applyBorder="1" applyAlignment="1">
      <alignment horizontal="center" vertical="center" wrapText="1"/>
    </xf>
    <xf numFmtId="1" fontId="21" fillId="2" borderId="20" xfId="0" applyNumberFormat="1"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22" fillId="2" borderId="20" xfId="0" applyFont="1" applyFill="1" applyBorder="1" applyAlignment="1">
      <alignment horizontal="center" vertical="center"/>
    </xf>
    <xf numFmtId="164" fontId="22" fillId="2" borderId="20" xfId="0" applyNumberFormat="1" applyFont="1" applyFill="1" applyBorder="1" applyAlignment="1">
      <alignment horizontal="center" vertical="center"/>
    </xf>
    <xf numFmtId="0" fontId="22" fillId="2" borderId="20" xfId="0" applyFont="1" applyFill="1" applyBorder="1" applyAlignment="1">
      <alignment horizontal="center" vertical="center" wrapText="1"/>
    </xf>
    <xf numFmtId="0" fontId="20" fillId="2" borderId="7" xfId="0"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1" fontId="3" fillId="2" borderId="20" xfId="0" applyNumberFormat="1" applyFont="1" applyFill="1" applyBorder="1" applyAlignment="1">
      <alignment horizontal="center" vertical="center" wrapText="1"/>
    </xf>
    <xf numFmtId="49" fontId="4" fillId="2" borderId="20" xfId="0" applyNumberFormat="1" applyFont="1" applyFill="1" applyBorder="1" applyAlignment="1">
      <alignment vertical="center"/>
    </xf>
    <xf numFmtId="0" fontId="4" fillId="2" borderId="24" xfId="0" applyFont="1" applyFill="1" applyBorder="1" applyAlignment="1">
      <alignment horizontal="center" vertical="center" wrapText="1"/>
    </xf>
    <xf numFmtId="49" fontId="4" fillId="2" borderId="25" xfId="0" applyNumberFormat="1"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3" fillId="2" borderId="42" xfId="0" applyFont="1" applyFill="1" applyBorder="1" applyAlignment="1">
      <alignment horizontal="center" vertical="center" wrapText="1"/>
    </xf>
    <xf numFmtId="49" fontId="4" fillId="2" borderId="25" xfId="0" applyNumberFormat="1" applyFont="1" applyFill="1" applyBorder="1" applyAlignment="1">
      <alignment horizontal="left" vertical="center" wrapText="1"/>
    </xf>
    <xf numFmtId="1" fontId="6" fillId="2" borderId="20" xfId="0" applyNumberFormat="1" applyFont="1" applyFill="1" applyBorder="1" applyAlignment="1">
      <alignment vertical="center" wrapText="1"/>
    </xf>
    <xf numFmtId="0" fontId="13" fillId="2" borderId="20" xfId="0" applyFont="1" applyFill="1" applyBorder="1" applyAlignment="1">
      <alignment vertical="center" wrapText="1"/>
    </xf>
    <xf numFmtId="0" fontId="3" fillId="2" borderId="44" xfId="0" applyFont="1" applyFill="1" applyBorder="1" applyAlignment="1">
      <alignment horizontal="center" vertical="center" wrapText="1"/>
    </xf>
    <xf numFmtId="0" fontId="23" fillId="0" borderId="20" xfId="0" applyFont="1" applyBorder="1" applyAlignment="1">
      <alignment vertical="center" wrapText="1"/>
    </xf>
    <xf numFmtId="0" fontId="3" fillId="2" borderId="39" xfId="0" applyFont="1" applyFill="1" applyBorder="1" applyAlignment="1">
      <alignment horizontal="center" vertical="center" wrapText="1"/>
    </xf>
    <xf numFmtId="1" fontId="6" fillId="2" borderId="7" xfId="0" applyNumberFormat="1" applyFont="1" applyFill="1" applyBorder="1" applyAlignment="1">
      <alignment horizontal="center" vertical="center" wrapText="1"/>
    </xf>
    <xf numFmtId="49" fontId="4" fillId="0" borderId="20" xfId="0" applyNumberFormat="1" applyFont="1" applyBorder="1" applyAlignment="1">
      <alignment vertical="center" wrapText="1"/>
    </xf>
    <xf numFmtId="0" fontId="3" fillId="4" borderId="37" xfId="0" applyFont="1" applyFill="1" applyBorder="1" applyAlignment="1">
      <alignment horizontal="center" vertical="center" wrapText="1"/>
    </xf>
    <xf numFmtId="1" fontId="2" fillId="4" borderId="20" xfId="0" applyNumberFormat="1" applyFont="1" applyFill="1" applyBorder="1" applyAlignment="1">
      <alignment horizontal="center" vertical="center" wrapText="1"/>
    </xf>
    <xf numFmtId="0" fontId="2" fillId="4" borderId="24" xfId="0" applyFont="1" applyFill="1" applyBorder="1" applyAlignment="1">
      <alignment horizontal="center" vertical="center" wrapText="1"/>
    </xf>
    <xf numFmtId="0" fontId="15" fillId="4" borderId="20" xfId="0" applyFont="1" applyFill="1" applyBorder="1" applyAlignment="1">
      <alignment horizontal="center" vertical="center"/>
    </xf>
    <xf numFmtId="164" fontId="15" fillId="4" borderId="20" xfId="0" applyNumberFormat="1" applyFont="1" applyFill="1" applyBorder="1" applyAlignment="1">
      <alignment horizontal="center" vertical="center"/>
    </xf>
    <xf numFmtId="0" fontId="15" fillId="4" borderId="20" xfId="0" applyFont="1" applyFill="1" applyBorder="1" applyAlignment="1">
      <alignment horizontal="center" vertical="center" wrapText="1"/>
    </xf>
    <xf numFmtId="0" fontId="13" fillId="4" borderId="20" xfId="0" applyFont="1" applyFill="1" applyBorder="1" applyAlignment="1">
      <alignment horizontal="center" vertical="top" wrapText="1"/>
    </xf>
    <xf numFmtId="1" fontId="24" fillId="2" borderId="20" xfId="0" applyNumberFormat="1" applyFont="1" applyFill="1" applyBorder="1" applyAlignment="1">
      <alignment horizontal="center" vertical="center" wrapText="1"/>
    </xf>
    <xf numFmtId="0" fontId="13" fillId="2" borderId="20" xfId="0" applyFont="1" applyFill="1" applyBorder="1" applyAlignment="1">
      <alignment vertical="top" wrapText="1"/>
    </xf>
    <xf numFmtId="0" fontId="3" fillId="2" borderId="42" xfId="0" applyFont="1" applyFill="1" applyBorder="1" applyAlignment="1">
      <alignment vertical="center" wrapText="1"/>
    </xf>
    <xf numFmtId="49" fontId="4" fillId="6" borderId="25" xfId="0" applyNumberFormat="1" applyFont="1" applyFill="1" applyBorder="1" applyAlignment="1">
      <alignment horizontal="center" vertical="center" wrapText="1"/>
    </xf>
    <xf numFmtId="0" fontId="4" fillId="0" borderId="20" xfId="0" applyFont="1" applyBorder="1" applyAlignment="1">
      <alignment horizontal="center" vertical="center" wrapText="1"/>
    </xf>
    <xf numFmtId="0" fontId="4" fillId="0" borderId="8" xfId="0" applyFont="1" applyBorder="1" applyAlignment="1">
      <alignment horizontal="left" vertical="center" wrapText="1"/>
    </xf>
    <xf numFmtId="0" fontId="4" fillId="0" borderId="20" xfId="0" applyFont="1" applyBorder="1" applyAlignment="1">
      <alignment horizontal="left" vertical="center" wrapText="1"/>
    </xf>
    <xf numFmtId="0" fontId="15" fillId="0" borderId="23" xfId="0" applyFont="1" applyBorder="1" applyAlignment="1">
      <alignment horizontal="center" vertical="center" wrapText="1"/>
    </xf>
    <xf numFmtId="49" fontId="4" fillId="2" borderId="45" xfId="0" applyNumberFormat="1" applyFont="1" applyFill="1" applyBorder="1" applyAlignment="1">
      <alignment horizontal="center" vertical="center" wrapText="1"/>
    </xf>
    <xf numFmtId="49" fontId="4" fillId="2" borderId="42" xfId="0" applyNumberFormat="1" applyFont="1" applyFill="1" applyBorder="1" applyAlignment="1">
      <alignment horizontal="center" vertical="center" wrapText="1"/>
    </xf>
    <xf numFmtId="1" fontId="6" fillId="2" borderId="24" xfId="0" applyNumberFormat="1" applyFont="1" applyFill="1" applyBorder="1" applyAlignment="1">
      <alignment horizontal="center" vertical="center" wrapText="1"/>
    </xf>
    <xf numFmtId="1" fontId="14" fillId="2" borderId="7" xfId="0" applyNumberFormat="1" applyFont="1" applyFill="1" applyBorder="1" applyAlignment="1">
      <alignment horizontal="center" vertical="center" wrapText="1"/>
    </xf>
    <xf numFmtId="0" fontId="4" fillId="0" borderId="23" xfId="0" applyFont="1" applyBorder="1" applyAlignment="1">
      <alignment horizontal="center" vertical="center" wrapText="1"/>
    </xf>
    <xf numFmtId="49" fontId="15" fillId="2" borderId="20" xfId="0" applyNumberFormat="1" applyFont="1" applyFill="1" applyBorder="1" applyAlignment="1">
      <alignment vertical="center" wrapText="1"/>
    </xf>
    <xf numFmtId="49" fontId="4" fillId="2" borderId="20" xfId="0" applyNumberFormat="1" applyFont="1" applyFill="1" applyBorder="1" applyAlignment="1">
      <alignment horizontal="left" vertical="top" wrapText="1"/>
    </xf>
    <xf numFmtId="49" fontId="4" fillId="6" borderId="20" xfId="0" applyNumberFormat="1" applyFont="1" applyFill="1" applyBorder="1" applyAlignment="1">
      <alignment vertical="center" wrapText="1"/>
    </xf>
    <xf numFmtId="49" fontId="4" fillId="6" borderId="25" xfId="0" applyNumberFormat="1" applyFont="1" applyFill="1" applyBorder="1" applyAlignment="1">
      <alignment vertical="center" wrapText="1"/>
    </xf>
    <xf numFmtId="49" fontId="4" fillId="2" borderId="20" xfId="0" applyNumberFormat="1" applyFont="1" applyFill="1" applyBorder="1" applyAlignment="1">
      <alignment vertical="top" wrapText="1"/>
    </xf>
    <xf numFmtId="49" fontId="4" fillId="6" borderId="20" xfId="0" applyNumberFormat="1" applyFont="1" applyFill="1" applyBorder="1" applyAlignment="1">
      <alignment horizontal="center" vertical="center" wrapText="1"/>
    </xf>
    <xf numFmtId="49" fontId="4" fillId="6" borderId="24" xfId="0" applyNumberFormat="1" applyFont="1" applyFill="1" applyBorder="1" applyAlignment="1">
      <alignment horizontal="left" vertical="center" wrapText="1"/>
    </xf>
    <xf numFmtId="49" fontId="15" fillId="6" borderId="20" xfId="0" applyNumberFormat="1" applyFont="1" applyFill="1" applyBorder="1" applyAlignment="1">
      <alignment horizontal="left" vertical="center" wrapText="1"/>
    </xf>
    <xf numFmtId="49" fontId="4" fillId="6" borderId="20" xfId="0" applyNumberFormat="1" applyFont="1" applyFill="1" applyBorder="1" applyAlignment="1">
      <alignment horizontal="left" vertical="center" wrapText="1"/>
    </xf>
    <xf numFmtId="0" fontId="4" fillId="0" borderId="0" xfId="0" applyFont="1" applyAlignment="1">
      <alignment vertical="center" wrapText="1"/>
    </xf>
    <xf numFmtId="49" fontId="15" fillId="2" borderId="20" xfId="0" applyNumberFormat="1" applyFont="1" applyFill="1" applyBorder="1" applyAlignment="1">
      <alignment horizontal="center" vertical="center" wrapText="1"/>
    </xf>
    <xf numFmtId="0" fontId="15" fillId="0" borderId="20" xfId="0" applyFont="1" applyBorder="1" applyAlignment="1">
      <alignment horizontal="center" vertical="center" wrapText="1"/>
    </xf>
    <xf numFmtId="0" fontId="18" fillId="6" borderId="46" xfId="0" applyFont="1" applyFill="1" applyBorder="1" applyAlignment="1">
      <alignment horizontal="center" vertical="center"/>
    </xf>
    <xf numFmtId="0" fontId="13" fillId="2" borderId="20"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3" fillId="3" borderId="20" xfId="0" applyFont="1" applyFill="1" applyBorder="1" applyAlignment="1">
      <alignment horizontal="left" vertical="center" wrapText="1"/>
    </xf>
    <xf numFmtId="0" fontId="25" fillId="2" borderId="20" xfId="0" applyFont="1" applyFill="1" applyBorder="1" applyAlignment="1">
      <alignment horizontal="center" vertical="center"/>
    </xf>
    <xf numFmtId="0" fontId="26" fillId="2" borderId="20" xfId="0" applyFont="1" applyFill="1" applyBorder="1" applyAlignment="1">
      <alignment horizontal="center" vertical="center"/>
    </xf>
    <xf numFmtId="0" fontId="3" fillId="2" borderId="37" xfId="0" applyFont="1" applyFill="1" applyBorder="1" applyAlignment="1">
      <alignment horizontal="left" vertical="center" wrapText="1"/>
    </xf>
    <xf numFmtId="0" fontId="3" fillId="2" borderId="20" xfId="0" applyFont="1" applyFill="1" applyBorder="1" applyAlignment="1">
      <alignment horizontal="left" vertical="center" wrapText="1"/>
    </xf>
    <xf numFmtId="1" fontId="25" fillId="2" borderId="20" xfId="0" applyNumberFormat="1" applyFont="1" applyFill="1" applyBorder="1" applyAlignment="1">
      <alignment horizontal="center" vertical="center"/>
    </xf>
    <xf numFmtId="0" fontId="19" fillId="2" borderId="20" xfId="0" applyFont="1" applyFill="1" applyBorder="1" applyAlignment="1">
      <alignment horizontal="center" vertical="center"/>
    </xf>
    <xf numFmtId="0" fontId="19" fillId="2" borderId="7" xfId="0" applyFont="1" applyFill="1" applyBorder="1" applyAlignment="1">
      <alignment horizontal="center" vertical="center"/>
    </xf>
    <xf numFmtId="0" fontId="3" fillId="2" borderId="47" xfId="0" applyFont="1" applyFill="1" applyBorder="1" applyAlignment="1">
      <alignment horizontal="left" vertical="center" wrapText="1"/>
    </xf>
    <xf numFmtId="0" fontId="3" fillId="2" borderId="43"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15" fillId="2" borderId="38" xfId="0" applyFont="1" applyFill="1" applyBorder="1" applyAlignment="1">
      <alignment vertical="center"/>
    </xf>
    <xf numFmtId="0" fontId="15" fillId="2" borderId="43" xfId="0" applyFont="1" applyFill="1" applyBorder="1" applyAlignment="1">
      <alignment vertical="center"/>
    </xf>
    <xf numFmtId="0" fontId="15" fillId="5" borderId="43" xfId="0" applyFont="1" applyFill="1" applyBorder="1" applyAlignment="1">
      <alignment vertical="center"/>
    </xf>
    <xf numFmtId="0" fontId="3" fillId="5" borderId="43" xfId="0" applyFont="1" applyFill="1" applyBorder="1" applyAlignment="1">
      <alignment vertical="center"/>
    </xf>
    <xf numFmtId="0" fontId="3" fillId="2" borderId="38" xfId="0" applyFont="1" applyFill="1" applyBorder="1" applyAlignment="1">
      <alignment vertical="center"/>
    </xf>
    <xf numFmtId="0" fontId="3" fillId="2" borderId="43" xfId="0" applyFont="1" applyFill="1" applyBorder="1" applyAlignment="1">
      <alignment vertical="center"/>
    </xf>
    <xf numFmtId="0" fontId="22" fillId="2" borderId="7"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3" fillId="2" borderId="29" xfId="0" applyFont="1" applyFill="1" applyBorder="1" applyAlignment="1">
      <alignment horizontal="left" vertical="center" wrapText="1"/>
    </xf>
    <xf numFmtId="0" fontId="3" fillId="5" borderId="43" xfId="0" applyFont="1" applyFill="1" applyBorder="1" applyAlignment="1">
      <alignment horizontal="center" vertical="center" wrapText="1"/>
    </xf>
    <xf numFmtId="0" fontId="2" fillId="5" borderId="43" xfId="0" applyFont="1" applyFill="1" applyBorder="1" applyAlignment="1">
      <alignment horizontal="center" vertical="center" wrapText="1"/>
    </xf>
    <xf numFmtId="0" fontId="6" fillId="5" borderId="43"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6" fillId="5" borderId="37"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19" fillId="5" borderId="20" xfId="0" applyFont="1" applyFill="1" applyBorder="1" applyAlignment="1">
      <alignment horizontal="center" vertical="center"/>
    </xf>
    <xf numFmtId="0" fontId="15" fillId="5" borderId="20" xfId="0" applyFont="1" applyFill="1" applyBorder="1" applyAlignment="1">
      <alignment horizontal="center" vertical="center" wrapText="1"/>
    </xf>
    <xf numFmtId="0" fontId="15" fillId="5" borderId="38" xfId="0" applyFont="1" applyFill="1" applyBorder="1" applyAlignment="1">
      <alignment vertical="center"/>
    </xf>
    <xf numFmtId="0" fontId="28" fillId="5" borderId="20" xfId="0" applyFont="1" applyFill="1" applyBorder="1" applyAlignment="1">
      <alignment horizontal="center" vertical="center" wrapText="1"/>
    </xf>
    <xf numFmtId="0" fontId="3" fillId="5" borderId="38" xfId="0" applyFont="1" applyFill="1" applyBorder="1" applyAlignment="1">
      <alignment vertical="center"/>
    </xf>
    <xf numFmtId="0" fontId="3" fillId="5" borderId="20"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15" fillId="2" borderId="19" xfId="0" applyFont="1" applyFill="1" applyBorder="1" applyAlignment="1">
      <alignment horizontal="left" vertical="center" wrapText="1"/>
    </xf>
    <xf numFmtId="0" fontId="15" fillId="2" borderId="20" xfId="0" applyFont="1" applyFill="1" applyBorder="1" applyAlignment="1">
      <alignment horizontal="left" vertical="center" wrapText="1"/>
    </xf>
    <xf numFmtId="0" fontId="15" fillId="2" borderId="24" xfId="0" applyFont="1" applyFill="1" applyBorder="1" applyAlignment="1">
      <alignment horizontal="center" vertical="center"/>
    </xf>
    <xf numFmtId="164" fontId="15" fillId="2" borderId="24" xfId="0" applyNumberFormat="1" applyFont="1" applyFill="1" applyBorder="1" applyAlignment="1">
      <alignment horizontal="center" vertical="center"/>
    </xf>
    <xf numFmtId="0" fontId="15" fillId="2" borderId="24" xfId="0" applyFont="1" applyFill="1" applyBorder="1" applyAlignment="1">
      <alignment horizontal="center" vertical="center" wrapText="1"/>
    </xf>
    <xf numFmtId="0" fontId="15" fillId="2" borderId="19" xfId="0" applyFont="1" applyFill="1" applyBorder="1" applyAlignment="1">
      <alignment horizontal="center" vertical="center"/>
    </xf>
    <xf numFmtId="164" fontId="15" fillId="2" borderId="19" xfId="0" applyNumberFormat="1" applyFont="1" applyFill="1" applyBorder="1" applyAlignment="1">
      <alignment horizontal="center" vertical="center"/>
    </xf>
    <xf numFmtId="0" fontId="15" fillId="2" borderId="19" xfId="0" applyFont="1" applyFill="1" applyBorder="1" applyAlignment="1">
      <alignment horizontal="center" vertical="center" wrapText="1"/>
    </xf>
    <xf numFmtId="0" fontId="3" fillId="2" borderId="24" xfId="0" applyFont="1" applyFill="1" applyBorder="1" applyAlignment="1">
      <alignment vertical="center" wrapText="1"/>
    </xf>
    <xf numFmtId="0" fontId="3" fillId="2" borderId="19" xfId="0" applyFont="1" applyFill="1" applyBorder="1" applyAlignment="1">
      <alignment vertical="center" wrapText="1"/>
    </xf>
    <xf numFmtId="0" fontId="13" fillId="2" borderId="20" xfId="0" applyFont="1" applyFill="1" applyBorder="1" applyAlignment="1">
      <alignment horizontal="center" vertical="center" textRotation="90" wrapText="1"/>
    </xf>
    <xf numFmtId="0" fontId="7" fillId="2" borderId="20" xfId="0" applyFont="1" applyFill="1" applyBorder="1" applyAlignment="1">
      <alignment horizontal="center" vertical="center" wrapText="1"/>
    </xf>
    <xf numFmtId="0" fontId="30" fillId="2" borderId="7" xfId="0" applyFont="1" applyFill="1" applyBorder="1" applyAlignment="1">
      <alignment horizontal="left" vertical="top" wrapText="1"/>
    </xf>
    <xf numFmtId="0" fontId="7" fillId="2" borderId="7" xfId="0" applyFont="1" applyFill="1" applyBorder="1" applyAlignment="1">
      <alignment horizontal="center" vertical="top" wrapText="1"/>
    </xf>
    <xf numFmtId="0" fontId="31" fillId="0" borderId="20" xfId="0" applyFont="1" applyBorder="1" applyAlignment="1">
      <alignment vertical="center" wrapText="1"/>
    </xf>
    <xf numFmtId="49" fontId="32" fillId="2" borderId="20" xfId="0" applyNumberFormat="1" applyFont="1" applyFill="1" applyBorder="1" applyAlignment="1">
      <alignment vertical="center" wrapText="1"/>
    </xf>
    <xf numFmtId="49" fontId="32" fillId="2" borderId="20" xfId="0" applyNumberFormat="1" applyFont="1" applyFill="1" applyBorder="1" applyAlignment="1">
      <alignment vertical="top" wrapText="1"/>
    </xf>
    <xf numFmtId="0" fontId="33" fillId="2" borderId="20" xfId="0" applyFont="1" applyFill="1" applyBorder="1" applyAlignment="1">
      <alignment horizontal="center" vertical="center" wrapText="1"/>
    </xf>
    <xf numFmtId="0" fontId="32" fillId="0" borderId="20" xfId="0" applyFont="1" applyBorder="1" applyAlignment="1">
      <alignment vertical="center" wrapText="1"/>
    </xf>
    <xf numFmtId="0" fontId="34" fillId="0" borderId="20" xfId="0" applyFont="1" applyBorder="1" applyAlignment="1">
      <alignment vertical="center" wrapText="1"/>
    </xf>
    <xf numFmtId="49" fontId="35" fillId="2" borderId="20" xfId="0" applyNumberFormat="1" applyFont="1" applyFill="1" applyBorder="1" applyAlignment="1">
      <alignment vertical="center" wrapText="1"/>
    </xf>
    <xf numFmtId="0" fontId="37" fillId="0" borderId="0" xfId="0" applyFont="1" applyAlignment="1"/>
    <xf numFmtId="0" fontId="38" fillId="3" borderId="20" xfId="0" applyFont="1" applyFill="1" applyBorder="1" applyAlignment="1">
      <alignment horizontal="center" vertical="center"/>
    </xf>
    <xf numFmtId="0" fontId="38" fillId="3" borderId="20" xfId="0" applyFont="1" applyFill="1" applyBorder="1" applyAlignment="1">
      <alignment horizontal="center" vertical="center" wrapText="1"/>
    </xf>
    <xf numFmtId="0" fontId="7" fillId="2" borderId="41" xfId="0" applyFont="1" applyFill="1" applyBorder="1" applyAlignment="1">
      <alignment horizontal="center" vertical="center" wrapText="1"/>
    </xf>
    <xf numFmtId="0" fontId="3" fillId="2" borderId="56" xfId="0" applyFont="1" applyFill="1" applyBorder="1" applyAlignment="1">
      <alignment horizontal="left" vertical="center" wrapText="1"/>
    </xf>
    <xf numFmtId="0" fontId="1" fillId="0" borderId="42" xfId="0" applyFont="1" applyBorder="1"/>
    <xf numFmtId="0" fontId="3" fillId="2" borderId="24" xfId="0" applyFont="1" applyFill="1" applyBorder="1" applyAlignment="1">
      <alignment horizontal="left" vertical="center" wrapText="1"/>
    </xf>
    <xf numFmtId="0" fontId="3" fillId="2" borderId="38" xfId="0" applyFont="1" applyFill="1" applyBorder="1" applyAlignment="1">
      <alignment horizontal="left" vertical="center" wrapText="1"/>
    </xf>
    <xf numFmtId="0" fontId="3" fillId="2" borderId="43" xfId="0" applyFont="1" applyFill="1" applyBorder="1" applyAlignment="1">
      <alignment horizontal="left" vertical="center" wrapText="1"/>
    </xf>
    <xf numFmtId="0" fontId="25" fillId="2" borderId="43" xfId="0" applyFont="1" applyFill="1" applyBorder="1" applyAlignment="1">
      <alignment horizontal="center" vertical="center"/>
    </xf>
    <xf numFmtId="1" fontId="25" fillId="2" borderId="43" xfId="0" applyNumberFormat="1" applyFont="1" applyFill="1" applyBorder="1" applyAlignment="1">
      <alignment horizontal="center" vertical="center"/>
    </xf>
    <xf numFmtId="0" fontId="26" fillId="2" borderId="43"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7" xfId="0" applyFont="1" applyFill="1" applyBorder="1" applyAlignment="1">
      <alignment horizontal="center" vertical="center"/>
    </xf>
    <xf numFmtId="0" fontId="19" fillId="2" borderId="41" xfId="0" applyFont="1" applyFill="1" applyBorder="1" applyAlignment="1">
      <alignment horizontal="center" vertical="center"/>
    </xf>
    <xf numFmtId="1" fontId="6" fillId="2" borderId="41" xfId="0" applyNumberFormat="1"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41" xfId="0" applyFont="1" applyFill="1" applyBorder="1" applyAlignment="1">
      <alignment vertical="center" wrapText="1"/>
    </xf>
    <xf numFmtId="0" fontId="3" fillId="2" borderId="41" xfId="0" applyFont="1" applyFill="1" applyBorder="1" applyAlignment="1">
      <alignment horizontal="left" vertical="center" wrapText="1"/>
    </xf>
    <xf numFmtId="0" fontId="6" fillId="5" borderId="41" xfId="0" applyFont="1" applyFill="1" applyBorder="1" applyAlignment="1">
      <alignment horizontal="center" vertical="center" wrapText="1"/>
    </xf>
    <xf numFmtId="0" fontId="19" fillId="5" borderId="41" xfId="0" applyFont="1" applyFill="1" applyBorder="1" applyAlignment="1">
      <alignment horizontal="center" vertical="center"/>
    </xf>
    <xf numFmtId="0" fontId="22" fillId="5" borderId="41"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41" fillId="0" borderId="0" xfId="0" applyFont="1" applyAlignment="1"/>
    <xf numFmtId="0" fontId="6" fillId="3" borderId="20" xfId="0" applyFont="1" applyFill="1" applyBorder="1" applyAlignment="1">
      <alignment horizontal="right" textRotation="90"/>
    </xf>
    <xf numFmtId="49" fontId="12" fillId="3" borderId="20" xfId="0" applyNumberFormat="1" applyFont="1" applyFill="1" applyBorder="1" applyAlignment="1">
      <alignment horizontal="right" textRotation="90"/>
    </xf>
    <xf numFmtId="0" fontId="0" fillId="0" borderId="0" xfId="0" applyFont="1" applyAlignment="1"/>
    <xf numFmtId="0" fontId="1" fillId="0" borderId="41" xfId="0" applyFont="1" applyBorder="1"/>
    <xf numFmtId="49" fontId="4" fillId="2" borderId="24" xfId="0" applyNumberFormat="1" applyFont="1" applyFill="1" applyBorder="1" applyAlignment="1">
      <alignment horizontal="center" vertical="center" wrapText="1"/>
    </xf>
    <xf numFmtId="49" fontId="4" fillId="2" borderId="19" xfId="0" applyNumberFormat="1" applyFont="1" applyFill="1" applyBorder="1" applyAlignment="1">
      <alignment horizontal="center" vertical="center" wrapText="1"/>
    </xf>
    <xf numFmtId="0" fontId="2" fillId="2" borderId="41" xfId="0" applyFont="1" applyFill="1" applyBorder="1" applyAlignment="1">
      <alignment horizontal="center" vertical="center" wrapText="1"/>
    </xf>
    <xf numFmtId="0" fontId="4" fillId="0" borderId="8" xfId="0" applyFont="1" applyBorder="1" applyAlignment="1">
      <alignment horizontal="center" vertical="center" wrapText="1"/>
    </xf>
    <xf numFmtId="166" fontId="2" fillId="2" borderId="7" xfId="0" applyNumberFormat="1" applyFont="1" applyFill="1" applyBorder="1" applyAlignment="1">
      <alignment horizontal="center" vertical="center" wrapText="1"/>
    </xf>
    <xf numFmtId="166" fontId="15" fillId="2" borderId="20" xfId="0" applyNumberFormat="1" applyFont="1" applyFill="1" applyBorder="1" applyAlignment="1">
      <alignment horizontal="center" vertical="center" wrapText="1"/>
    </xf>
    <xf numFmtId="166" fontId="3" fillId="2" borderId="20" xfId="0" applyNumberFormat="1" applyFont="1" applyFill="1" applyBorder="1" applyAlignment="1">
      <alignment horizontal="center" vertical="center" wrapText="1"/>
    </xf>
    <xf numFmtId="166" fontId="15" fillId="4" borderId="20" xfId="0" applyNumberFormat="1" applyFont="1" applyFill="1" applyBorder="1" applyAlignment="1">
      <alignment horizontal="center" vertical="center" wrapText="1"/>
    </xf>
    <xf numFmtId="166" fontId="2" fillId="2" borderId="41" xfId="0" applyNumberFormat="1" applyFont="1" applyFill="1" applyBorder="1" applyAlignment="1">
      <alignment horizontal="center" vertical="center" wrapText="1"/>
    </xf>
    <xf numFmtId="166" fontId="15" fillId="5" borderId="20" xfId="0" applyNumberFormat="1" applyFont="1" applyFill="1" applyBorder="1" applyAlignment="1">
      <alignment horizontal="center" vertical="center" wrapText="1"/>
    </xf>
    <xf numFmtId="166" fontId="22" fillId="5" borderId="20" xfId="0" applyNumberFormat="1" applyFont="1" applyFill="1" applyBorder="1" applyAlignment="1">
      <alignment horizontal="center" vertical="center" wrapText="1"/>
    </xf>
    <xf numFmtId="166" fontId="15" fillId="2" borderId="24" xfId="0" applyNumberFormat="1" applyFont="1" applyFill="1" applyBorder="1" applyAlignment="1">
      <alignment horizontal="center" vertical="center" wrapText="1"/>
    </xf>
    <xf numFmtId="166" fontId="15" fillId="2" borderId="19" xfId="0" applyNumberFormat="1" applyFont="1" applyFill="1" applyBorder="1" applyAlignment="1">
      <alignment horizontal="center" vertical="center" wrapText="1"/>
    </xf>
    <xf numFmtId="166" fontId="0" fillId="0" borderId="0" xfId="0" applyNumberFormat="1" applyFont="1" applyAlignment="1"/>
    <xf numFmtId="0" fontId="8" fillId="2" borderId="41" xfId="0" applyFont="1" applyFill="1" applyBorder="1" applyAlignment="1">
      <alignment horizontal="center" vertical="top" wrapText="1"/>
    </xf>
    <xf numFmtId="0" fontId="22" fillId="5" borderId="24" xfId="0" applyFont="1" applyFill="1" applyBorder="1" applyAlignment="1">
      <alignment horizontal="center" vertical="center" wrapText="1"/>
    </xf>
    <xf numFmtId="0" fontId="0" fillId="0" borderId="41" xfId="0" applyFont="1" applyBorder="1" applyAlignment="1"/>
    <xf numFmtId="49" fontId="22" fillId="5" borderId="57" xfId="0" applyNumberFormat="1" applyFont="1" applyFill="1" applyBorder="1" applyAlignment="1">
      <alignment horizontal="left" vertical="center"/>
    </xf>
    <xf numFmtId="0" fontId="22" fillId="5" borderId="57" xfId="0" applyFont="1" applyFill="1" applyBorder="1" applyAlignment="1">
      <alignment horizontal="center" vertical="center" wrapText="1"/>
    </xf>
    <xf numFmtId="166" fontId="2" fillId="2" borderId="57" xfId="0" applyNumberFormat="1" applyFont="1" applyFill="1" applyBorder="1" applyAlignment="1">
      <alignment horizontal="center" vertical="center" wrapText="1"/>
    </xf>
    <xf numFmtId="0" fontId="1" fillId="0" borderId="57" xfId="0" applyFont="1" applyBorder="1"/>
    <xf numFmtId="0" fontId="0" fillId="0" borderId="57" xfId="0" applyFont="1" applyBorder="1" applyAlignment="1"/>
    <xf numFmtId="0" fontId="44" fillId="7" borderId="20" xfId="0" applyFont="1" applyFill="1" applyBorder="1" applyAlignment="1">
      <alignment vertical="center" wrapText="1"/>
    </xf>
    <xf numFmtId="0" fontId="5" fillId="3" borderId="20" xfId="0" applyFont="1" applyFill="1" applyBorder="1" applyAlignment="1">
      <alignment horizontal="center" vertical="center" wrapText="1"/>
    </xf>
    <xf numFmtId="0" fontId="5" fillId="3" borderId="20" xfId="0" applyFont="1" applyFill="1" applyBorder="1" applyAlignment="1">
      <alignment horizontal="center" vertical="center"/>
    </xf>
    <xf numFmtId="0" fontId="6" fillId="2" borderId="41" xfId="0" applyFont="1" applyFill="1" applyBorder="1" applyAlignment="1">
      <alignment horizontal="center" vertical="center" wrapText="1"/>
    </xf>
    <xf numFmtId="0" fontId="16" fillId="5" borderId="20" xfId="0" applyFont="1" applyFill="1" applyBorder="1" applyAlignment="1">
      <alignment horizontal="center" vertical="center" wrapText="1"/>
    </xf>
    <xf numFmtId="0" fontId="45" fillId="5" borderId="20" xfId="0" applyFont="1" applyFill="1" applyBorder="1" applyAlignment="1">
      <alignment horizontal="center" vertical="center" wrapText="1"/>
    </xf>
    <xf numFmtId="0" fontId="6" fillId="2" borderId="7" xfId="0" applyFont="1" applyFill="1" applyBorder="1" applyAlignment="1">
      <alignment horizontal="left" vertical="center" wrapText="1"/>
    </xf>
    <xf numFmtId="0" fontId="16" fillId="2" borderId="20" xfId="0" applyFont="1" applyFill="1" applyBorder="1" applyAlignment="1">
      <alignment horizontal="center" vertical="center"/>
    </xf>
    <xf numFmtId="0" fontId="6" fillId="2" borderId="57"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2" borderId="7" xfId="0" applyFont="1" applyFill="1" applyBorder="1" applyAlignment="1">
      <alignment vertical="center" wrapText="1"/>
    </xf>
    <xf numFmtId="0" fontId="12" fillId="2" borderId="7" xfId="0" applyFont="1" applyFill="1" applyBorder="1" applyAlignment="1">
      <alignment horizontal="left" vertical="center" wrapText="1"/>
    </xf>
    <xf numFmtId="0" fontId="14" fillId="2" borderId="7" xfId="0" applyFont="1" applyFill="1" applyBorder="1" applyAlignment="1">
      <alignment horizontal="center" vertical="center" wrapText="1"/>
    </xf>
    <xf numFmtId="0" fontId="14" fillId="2" borderId="41" xfId="0" applyFont="1" applyFill="1" applyBorder="1" applyAlignment="1">
      <alignment horizontal="center" vertical="center" wrapText="1"/>
    </xf>
    <xf numFmtId="165" fontId="6" fillId="2" borderId="57" xfId="0" applyNumberFormat="1" applyFont="1" applyFill="1" applyBorder="1" applyAlignment="1">
      <alignment horizontal="center" vertical="center" wrapText="1"/>
    </xf>
    <xf numFmtId="10" fontId="16" fillId="2" borderId="20" xfId="0" applyNumberFormat="1" applyFont="1" applyFill="1" applyBorder="1" applyAlignment="1">
      <alignment horizontal="center" vertical="center"/>
    </xf>
    <xf numFmtId="165" fontId="16" fillId="2" borderId="20" xfId="0" applyNumberFormat="1" applyFont="1" applyFill="1" applyBorder="1" applyAlignment="1">
      <alignment horizontal="center" vertical="center"/>
    </xf>
    <xf numFmtId="0" fontId="6" fillId="2" borderId="41" xfId="0" applyFont="1" applyFill="1" applyBorder="1" applyAlignment="1">
      <alignment vertical="center" wrapText="1"/>
    </xf>
    <xf numFmtId="0" fontId="6" fillId="2" borderId="41" xfId="0" applyFont="1" applyFill="1" applyBorder="1" applyAlignment="1">
      <alignment horizontal="left" vertical="center" wrapText="1"/>
    </xf>
    <xf numFmtId="0" fontId="1" fillId="0" borderId="11" xfId="0" applyFont="1" applyBorder="1"/>
    <xf numFmtId="0" fontId="1" fillId="0" borderId="10" xfId="0" applyFont="1" applyBorder="1"/>
    <xf numFmtId="0" fontId="1" fillId="0" borderId="13" xfId="0" applyFont="1" applyBorder="1"/>
    <xf numFmtId="0" fontId="0" fillId="0" borderId="0" xfId="0" applyFont="1" applyAlignment="1"/>
    <xf numFmtId="0" fontId="1" fillId="0" borderId="14" xfId="0" applyFont="1" applyBorder="1"/>
    <xf numFmtId="0" fontId="1" fillId="0" borderId="16" xfId="0" applyFont="1" applyBorder="1"/>
    <xf numFmtId="0" fontId="1" fillId="0" borderId="6" xfId="0" applyFont="1" applyBorder="1"/>
    <xf numFmtId="0" fontId="1" fillId="0" borderId="17" xfId="0" applyFont="1" applyBorder="1"/>
    <xf numFmtId="0" fontId="1" fillId="0" borderId="22" xfId="0" applyFont="1" applyBorder="1"/>
    <xf numFmtId="0" fontId="1" fillId="0" borderId="34" xfId="0" applyFont="1" applyBorder="1"/>
    <xf numFmtId="0" fontId="1" fillId="0" borderId="23" xfId="0" applyFont="1" applyBorder="1"/>
    <xf numFmtId="49" fontId="22" fillId="2" borderId="21" xfId="0" applyNumberFormat="1" applyFont="1" applyFill="1" applyBorder="1" applyAlignment="1">
      <alignment horizontal="left" vertical="center"/>
    </xf>
    <xf numFmtId="49" fontId="22" fillId="2" borderId="21" xfId="0" applyNumberFormat="1" applyFont="1" applyFill="1" applyBorder="1" applyAlignment="1">
      <alignment horizontal="center" vertical="center"/>
    </xf>
    <xf numFmtId="49" fontId="22" fillId="2" borderId="21" xfId="0" applyNumberFormat="1" applyFont="1" applyFill="1" applyBorder="1" applyAlignment="1">
      <alignment vertical="top"/>
    </xf>
    <xf numFmtId="0" fontId="3" fillId="2" borderId="21" xfId="0" applyFont="1" applyFill="1" applyBorder="1" applyAlignment="1">
      <alignment horizontal="center" vertical="center" wrapText="1"/>
    </xf>
    <xf numFmtId="0" fontId="1" fillId="0" borderId="56" xfId="0" applyFont="1" applyBorder="1"/>
    <xf numFmtId="0" fontId="3" fillId="5" borderId="21" xfId="0" applyFont="1" applyFill="1" applyBorder="1" applyAlignment="1">
      <alignment horizontal="center" vertical="center" wrapText="1"/>
    </xf>
    <xf numFmtId="49" fontId="22" fillId="5" borderId="21" xfId="0" applyNumberFormat="1" applyFont="1" applyFill="1" applyBorder="1" applyAlignment="1">
      <alignment horizontal="left" vertical="center"/>
    </xf>
    <xf numFmtId="49" fontId="22" fillId="5" borderId="21" xfId="0" applyNumberFormat="1" applyFont="1" applyFill="1" applyBorder="1" applyAlignment="1">
      <alignment horizontal="left" vertical="top"/>
    </xf>
    <xf numFmtId="49" fontId="22" fillId="5" borderId="52" xfId="0" applyNumberFormat="1" applyFont="1" applyFill="1" applyBorder="1" applyAlignment="1">
      <alignment horizontal="left" vertical="center"/>
    </xf>
    <xf numFmtId="0" fontId="29" fillId="2" borderId="9" xfId="0" applyFont="1" applyFill="1" applyBorder="1" applyAlignment="1">
      <alignment horizontal="center" vertical="center" textRotation="90" wrapText="1"/>
    </xf>
    <xf numFmtId="49" fontId="31" fillId="2" borderId="20" xfId="0" applyNumberFormat="1" applyFont="1" applyFill="1" applyBorder="1" applyAlignment="1">
      <alignment vertical="center" wrapText="1"/>
    </xf>
    <xf numFmtId="49" fontId="31" fillId="2" borderId="20" xfId="0" applyNumberFormat="1" applyFont="1" applyFill="1" applyBorder="1" applyAlignment="1">
      <alignment horizontal="left" vertical="center" wrapText="1"/>
    </xf>
    <xf numFmtId="49" fontId="31" fillId="2" borderId="20" xfId="0" applyNumberFormat="1" applyFont="1" applyFill="1" applyBorder="1" applyAlignment="1">
      <alignment horizontal="center" vertical="center" wrapText="1"/>
    </xf>
    <xf numFmtId="49" fontId="46" fillId="2" borderId="20" xfId="0" applyNumberFormat="1" applyFont="1" applyFill="1" applyBorder="1" applyAlignment="1">
      <alignment horizontal="left" vertical="top" wrapText="1"/>
    </xf>
    <xf numFmtId="1" fontId="42" fillId="2" borderId="20" xfId="0" applyNumberFormat="1" applyFont="1" applyFill="1" applyBorder="1" applyAlignment="1">
      <alignment horizontal="center" vertical="center" wrapText="1"/>
    </xf>
    <xf numFmtId="0" fontId="42" fillId="2" borderId="20" xfId="0" applyFont="1" applyFill="1" applyBorder="1" applyAlignment="1">
      <alignment horizontal="center" vertical="center" wrapText="1"/>
    </xf>
    <xf numFmtId="49" fontId="46" fillId="2" borderId="20" xfId="0" applyNumberFormat="1" applyFont="1" applyFill="1" applyBorder="1" applyAlignment="1">
      <alignment horizontal="center" vertical="center" wrapText="1"/>
    </xf>
    <xf numFmtId="1" fontId="46" fillId="2" borderId="20" xfId="0" applyNumberFormat="1" applyFont="1" applyFill="1" applyBorder="1" applyAlignment="1">
      <alignment horizontal="center" vertical="center" wrapText="1"/>
    </xf>
    <xf numFmtId="49" fontId="46" fillId="2" borderId="19" xfId="0" applyNumberFormat="1" applyFont="1" applyFill="1" applyBorder="1" applyAlignment="1">
      <alignment horizontal="center" vertical="center" wrapText="1"/>
    </xf>
    <xf numFmtId="0" fontId="42" fillId="2" borderId="24" xfId="0" applyFont="1" applyFill="1" applyBorder="1" applyAlignment="1">
      <alignment horizontal="center" vertical="center" wrapText="1"/>
    </xf>
    <xf numFmtId="49" fontId="31" fillId="2" borderId="24" xfId="0" applyNumberFormat="1" applyFont="1" applyFill="1" applyBorder="1" applyAlignment="1">
      <alignment vertical="center" wrapText="1"/>
    </xf>
    <xf numFmtId="49" fontId="31" fillId="2" borderId="20" xfId="0" quotePrefix="1" applyNumberFormat="1" applyFont="1" applyFill="1" applyBorder="1" applyAlignment="1">
      <alignment horizontal="left" vertical="center" wrapText="1"/>
    </xf>
    <xf numFmtId="49" fontId="31" fillId="2" borderId="24" xfId="0" applyNumberFormat="1" applyFont="1" applyFill="1" applyBorder="1" applyAlignment="1">
      <alignment horizontal="center" vertical="center" wrapText="1"/>
    </xf>
    <xf numFmtId="0" fontId="47" fillId="0" borderId="0" xfId="0" applyFont="1" applyAlignment="1">
      <alignment vertical="center" wrapText="1"/>
    </xf>
    <xf numFmtId="49" fontId="31" fillId="2" borderId="24" xfId="0" applyNumberFormat="1" applyFont="1" applyFill="1" applyBorder="1" applyAlignment="1">
      <alignment horizontal="left" vertical="center" wrapText="1"/>
    </xf>
    <xf numFmtId="0" fontId="42" fillId="2" borderId="20" xfId="0" applyFont="1" applyFill="1" applyBorder="1" applyAlignment="1">
      <alignment horizontal="left" vertical="center" wrapText="1"/>
    </xf>
    <xf numFmtId="49" fontId="31" fillId="2" borderId="19" xfId="0" applyNumberFormat="1" applyFont="1" applyFill="1" applyBorder="1" applyAlignment="1">
      <alignment horizontal="center" vertical="center" wrapText="1"/>
    </xf>
    <xf numFmtId="1" fontId="31" fillId="2" borderId="20" xfId="0" applyNumberFormat="1" applyFont="1" applyFill="1" applyBorder="1" applyAlignment="1">
      <alignment horizontal="center" vertical="center" wrapText="1"/>
    </xf>
    <xf numFmtId="49" fontId="46" fillId="2" borderId="38" xfId="0" applyNumberFormat="1" applyFont="1" applyFill="1" applyBorder="1" applyAlignment="1">
      <alignment horizontal="left" vertical="center" wrapText="1"/>
    </xf>
    <xf numFmtId="49" fontId="46" fillId="2" borderId="43" xfId="0" applyNumberFormat="1" applyFont="1" applyFill="1" applyBorder="1" applyAlignment="1">
      <alignment horizontal="left" vertical="center" wrapText="1"/>
    </xf>
    <xf numFmtId="49" fontId="46" fillId="2" borderId="37" xfId="0" applyNumberFormat="1" applyFont="1" applyFill="1" applyBorder="1" applyAlignment="1">
      <alignment horizontal="left" vertical="center" wrapText="1"/>
    </xf>
    <xf numFmtId="49" fontId="31" fillId="2" borderId="25" xfId="0" applyNumberFormat="1" applyFont="1" applyFill="1" applyBorder="1" applyAlignment="1">
      <alignment horizontal="left" vertical="top" wrapText="1"/>
    </xf>
    <xf numFmtId="49" fontId="31" fillId="0" borderId="20" xfId="0" applyNumberFormat="1" applyFont="1" applyBorder="1" applyAlignment="1">
      <alignment vertical="center" wrapText="1"/>
    </xf>
    <xf numFmtId="0" fontId="31" fillId="0" borderId="23" xfId="0" applyFont="1" applyBorder="1" applyAlignment="1">
      <alignment horizontal="center" vertical="center" wrapText="1"/>
    </xf>
    <xf numFmtId="49" fontId="31" fillId="2" borderId="25" xfId="0" applyNumberFormat="1" applyFont="1" applyFill="1" applyBorder="1" applyAlignment="1">
      <alignment vertical="center" wrapText="1"/>
    </xf>
    <xf numFmtId="1" fontId="34" fillId="2" borderId="20" xfId="0" applyNumberFormat="1" applyFont="1" applyFill="1" applyBorder="1" applyAlignment="1">
      <alignment horizontal="center" vertical="center" wrapText="1"/>
    </xf>
    <xf numFmtId="49" fontId="31" fillId="6" borderId="25" xfId="0" applyNumberFormat="1" applyFont="1" applyFill="1" applyBorder="1" applyAlignment="1">
      <alignment vertical="center" wrapText="1"/>
    </xf>
    <xf numFmtId="49" fontId="31" fillId="2" borderId="20" xfId="0" applyNumberFormat="1" applyFont="1" applyFill="1" applyBorder="1" applyAlignment="1">
      <alignment vertical="top" wrapText="1"/>
    </xf>
    <xf numFmtId="49" fontId="31" fillId="6" borderId="20" xfId="0" applyNumberFormat="1" applyFont="1" applyFill="1" applyBorder="1" applyAlignment="1">
      <alignment vertical="center" wrapText="1"/>
    </xf>
    <xf numFmtId="49" fontId="34" fillId="2" borderId="20" xfId="0" applyNumberFormat="1" applyFont="1" applyFill="1" applyBorder="1" applyAlignment="1">
      <alignment horizontal="left" vertical="center" wrapText="1"/>
    </xf>
    <xf numFmtId="49" fontId="34" fillId="2" borderId="20" xfId="0" applyNumberFormat="1" applyFont="1" applyFill="1" applyBorder="1" applyAlignment="1">
      <alignment vertical="center" wrapText="1"/>
    </xf>
    <xf numFmtId="49" fontId="31" fillId="6" borderId="20" xfId="0" applyNumberFormat="1" applyFont="1" applyFill="1" applyBorder="1" applyAlignment="1">
      <alignment horizontal="center" vertical="center" wrapText="1"/>
    </xf>
    <xf numFmtId="0" fontId="42" fillId="2" borderId="7" xfId="0" applyFont="1" applyFill="1" applyBorder="1" applyAlignment="1">
      <alignment horizontal="left" vertical="center" wrapText="1"/>
    </xf>
    <xf numFmtId="0" fontId="42" fillId="2" borderId="7" xfId="0" applyFont="1" applyFill="1" applyBorder="1" applyAlignment="1">
      <alignment horizontal="center" vertical="center" wrapText="1"/>
    </xf>
    <xf numFmtId="1" fontId="42" fillId="2" borderId="7" xfId="0" applyNumberFormat="1" applyFont="1" applyFill="1" applyBorder="1" applyAlignment="1">
      <alignment horizontal="center" vertical="center" wrapText="1"/>
    </xf>
    <xf numFmtId="0" fontId="48" fillId="2" borderId="7" xfId="0" applyFont="1" applyFill="1" applyBorder="1" applyAlignment="1">
      <alignment horizontal="left" vertical="top" wrapText="1"/>
    </xf>
    <xf numFmtId="0" fontId="42" fillId="2" borderId="7" xfId="0" applyFont="1" applyFill="1" applyBorder="1" applyAlignment="1">
      <alignment vertical="center" wrapText="1"/>
    </xf>
    <xf numFmtId="49" fontId="9" fillId="2" borderId="1" xfId="0" applyNumberFormat="1" applyFont="1" applyFill="1" applyBorder="1" applyAlignment="1">
      <alignment horizontal="left" vertical="center" wrapText="1"/>
    </xf>
    <xf numFmtId="0" fontId="1" fillId="0" borderId="2" xfId="0" applyFont="1" applyBorder="1"/>
    <xf numFmtId="0" fontId="39" fillId="0" borderId="3" xfId="0" applyFont="1" applyBorder="1"/>
    <xf numFmtId="0" fontId="1" fillId="0" borderId="26" xfId="0" applyFont="1" applyBorder="1"/>
    <xf numFmtId="0" fontId="1" fillId="0" borderId="27" xfId="0" applyFont="1" applyBorder="1"/>
    <xf numFmtId="0" fontId="39" fillId="0" borderId="28" xfId="0" applyFont="1" applyBorder="1"/>
    <xf numFmtId="0" fontId="7" fillId="2" borderId="8" xfId="0" applyFont="1" applyFill="1" applyBorder="1" applyAlignment="1">
      <alignment horizontal="center" vertical="center" wrapText="1"/>
    </xf>
    <xf numFmtId="0" fontId="1" fillId="0" borderId="12" xfId="0" applyFont="1" applyBorder="1"/>
    <xf numFmtId="0" fontId="1" fillId="0" borderId="18" xfId="0" applyFont="1" applyBorder="1"/>
    <xf numFmtId="0" fontId="36" fillId="0" borderId="12" xfId="0" applyFont="1" applyBorder="1"/>
    <xf numFmtId="0" fontId="36" fillId="0" borderId="18" xfId="0" applyFont="1" applyBorder="1"/>
    <xf numFmtId="0" fontId="2" fillId="3" borderId="30" xfId="0" applyFont="1" applyFill="1" applyBorder="1" applyAlignment="1">
      <alignment horizontal="center" vertical="center" wrapText="1"/>
    </xf>
    <xf numFmtId="0" fontId="1" fillId="0" borderId="35" xfId="0" applyFont="1" applyBorder="1"/>
    <xf numFmtId="0" fontId="1" fillId="0" borderId="36" xfId="0" applyFont="1" applyBorder="1"/>
    <xf numFmtId="0" fontId="2" fillId="2" borderId="9" xfId="0" applyFont="1" applyFill="1" applyBorder="1" applyAlignment="1">
      <alignment horizontal="center" vertical="center" wrapText="1"/>
    </xf>
    <xf numFmtId="0" fontId="1" fillId="0" borderId="10" xfId="0" applyFont="1" applyBorder="1"/>
    <xf numFmtId="0" fontId="1" fillId="0" borderId="13" xfId="0" applyFont="1" applyBorder="1"/>
    <xf numFmtId="0" fontId="1" fillId="0" borderId="14" xfId="0" applyFont="1" applyBorder="1"/>
    <xf numFmtId="0" fontId="1" fillId="0" borderId="16" xfId="0" applyFont="1" applyBorder="1"/>
    <xf numFmtId="0" fontId="1" fillId="0" borderId="17" xfId="0" applyFont="1" applyBorder="1"/>
    <xf numFmtId="0" fontId="2" fillId="2" borderId="8"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 fillId="0" borderId="15" xfId="0" applyFont="1" applyBorder="1"/>
    <xf numFmtId="49" fontId="2" fillId="3" borderId="21" xfId="0" applyNumberFormat="1" applyFont="1" applyFill="1" applyBorder="1" applyAlignment="1">
      <alignment horizontal="center" vertical="center" wrapText="1"/>
    </xf>
    <xf numFmtId="0" fontId="1" fillId="0" borderId="22" xfId="0" applyFont="1" applyBorder="1"/>
    <xf numFmtId="0" fontId="1" fillId="0" borderId="23" xfId="0" applyFont="1" applyBorder="1"/>
    <xf numFmtId="0" fontId="1" fillId="0" borderId="34" xfId="0" applyFont="1" applyBorder="1"/>
    <xf numFmtId="1" fontId="2" fillId="3" borderId="8" xfId="0" applyNumberFormat="1" applyFont="1" applyFill="1" applyBorder="1" applyAlignment="1">
      <alignment horizontal="center" vertical="center" wrapText="1"/>
    </xf>
    <xf numFmtId="49" fontId="2" fillId="3" borderId="31" xfId="0" applyNumberFormat="1" applyFont="1" applyFill="1" applyBorder="1" applyAlignment="1">
      <alignment horizontal="center" vertical="center" wrapText="1"/>
    </xf>
    <xf numFmtId="0" fontId="1" fillId="0" borderId="32" xfId="0" applyFont="1" applyBorder="1"/>
    <xf numFmtId="0" fontId="1" fillId="0" borderId="33" xfId="0" applyFont="1" applyBorder="1"/>
    <xf numFmtId="0" fontId="4" fillId="3" borderId="21"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39" fillId="0" borderId="22" xfId="0" applyFont="1" applyBorder="1"/>
    <xf numFmtId="0" fontId="39" fillId="0" borderId="43" xfId="0" applyFont="1" applyBorder="1"/>
    <xf numFmtId="0" fontId="39" fillId="0" borderId="23" xfId="0" applyFont="1" applyBorder="1"/>
    <xf numFmtId="0" fontId="2" fillId="3" borderId="21" xfId="0" applyFont="1" applyFill="1" applyBorder="1" applyAlignment="1">
      <alignment horizontal="center" vertical="center" wrapText="1"/>
    </xf>
    <xf numFmtId="166" fontId="2" fillId="3" borderId="21" xfId="0" applyNumberFormat="1" applyFont="1" applyFill="1" applyBorder="1" applyAlignment="1">
      <alignment horizontal="center" vertical="center" wrapText="1"/>
    </xf>
    <xf numFmtId="0" fontId="2" fillId="3" borderId="9" xfId="0" applyFont="1" applyFill="1" applyBorder="1" applyAlignment="1">
      <alignment horizontal="center" vertical="top" wrapText="1"/>
    </xf>
    <xf numFmtId="166" fontId="2" fillId="3" borderId="8" xfId="0" applyNumberFormat="1" applyFont="1" applyFill="1" applyBorder="1" applyAlignment="1">
      <alignment horizontal="center" vertical="center" wrapText="1"/>
    </xf>
    <xf numFmtId="166" fontId="1" fillId="0" borderId="18" xfId="0" applyNumberFormat="1" applyFont="1" applyBorder="1"/>
    <xf numFmtId="0" fontId="2" fillId="3" borderId="8" xfId="0" applyFont="1" applyFill="1" applyBorder="1" applyAlignment="1">
      <alignment horizontal="center" vertical="center"/>
    </xf>
    <xf numFmtId="49" fontId="3" fillId="2" borderId="21" xfId="0" applyNumberFormat="1" applyFont="1" applyFill="1" applyBorder="1" applyAlignment="1">
      <alignment horizontal="left" vertical="center" wrapText="1"/>
    </xf>
    <xf numFmtId="49" fontId="46" fillId="2" borderId="21" xfId="0" applyNumberFormat="1" applyFont="1" applyFill="1" applyBorder="1" applyAlignment="1">
      <alignment horizontal="left" vertical="center" wrapText="1"/>
    </xf>
    <xf numFmtId="0" fontId="43" fillId="0" borderId="22" xfId="0" applyFont="1" applyBorder="1"/>
    <xf numFmtId="0" fontId="43" fillId="0" borderId="23" xfId="0" applyFont="1" applyBorder="1"/>
    <xf numFmtId="0" fontId="14" fillId="2" borderId="4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21" xfId="0" applyFont="1" applyFill="1" applyBorder="1" applyAlignment="1">
      <alignment horizontal="left" vertical="center" wrapText="1"/>
    </xf>
    <xf numFmtId="49" fontId="22" fillId="2" borderId="21" xfId="0" applyNumberFormat="1" applyFont="1" applyFill="1" applyBorder="1" applyAlignment="1">
      <alignment horizontal="center" vertical="center"/>
    </xf>
    <xf numFmtId="0" fontId="3" fillId="2" borderId="48" xfId="0" applyFont="1" applyFill="1" applyBorder="1" applyAlignment="1">
      <alignment horizontal="center" vertical="center" wrapText="1"/>
    </xf>
    <xf numFmtId="0" fontId="1" fillId="0" borderId="4" xfId="0" applyFont="1" applyBorder="1"/>
    <xf numFmtId="0" fontId="1" fillId="0" borderId="5" xfId="0" applyFont="1" applyBorder="1"/>
    <xf numFmtId="0" fontId="3" fillId="2" borderId="8" xfId="0" applyFont="1" applyFill="1" applyBorder="1" applyAlignment="1">
      <alignment horizontal="center" vertical="center" wrapText="1"/>
    </xf>
    <xf numFmtId="0" fontId="3" fillId="2" borderId="49" xfId="0" applyFont="1" applyFill="1" applyBorder="1" applyAlignment="1">
      <alignment horizontal="center" vertical="center" wrapText="1"/>
    </xf>
    <xf numFmtId="49" fontId="27" fillId="2" borderId="21" xfId="0" applyNumberFormat="1" applyFont="1" applyFill="1" applyBorder="1" applyAlignment="1">
      <alignment horizontal="center" vertical="center"/>
    </xf>
    <xf numFmtId="49" fontId="22" fillId="2" borderId="21" xfId="0" applyNumberFormat="1" applyFont="1" applyFill="1" applyBorder="1" applyAlignment="1">
      <alignment horizontal="center" vertical="top"/>
    </xf>
    <xf numFmtId="0" fontId="29" fillId="2" borderId="57" xfId="0" applyFont="1" applyFill="1" applyBorder="1" applyAlignment="1">
      <alignment horizontal="center" vertical="center" textRotation="90" wrapText="1"/>
    </xf>
    <xf numFmtId="0" fontId="1" fillId="0" borderId="57" xfId="0" applyFont="1" applyBorder="1"/>
    <xf numFmtId="0" fontId="0" fillId="0" borderId="57" xfId="0" applyFont="1" applyBorder="1" applyAlignment="1"/>
    <xf numFmtId="0" fontId="29" fillId="2" borderId="50" xfId="0" applyFont="1" applyFill="1" applyBorder="1" applyAlignment="1">
      <alignment horizontal="center" vertical="center" textRotation="90" wrapText="1"/>
    </xf>
    <xf numFmtId="0" fontId="0" fillId="0" borderId="0" xfId="0" applyFont="1" applyAlignment="1"/>
    <xf numFmtId="0" fontId="1" fillId="0" borderId="6" xfId="0" applyFont="1" applyBorder="1"/>
    <xf numFmtId="0" fontId="3" fillId="5" borderId="48" xfId="0" applyFont="1" applyFill="1" applyBorder="1" applyAlignment="1">
      <alignment horizontal="center" vertical="center" wrapText="1"/>
    </xf>
    <xf numFmtId="0" fontId="1" fillId="0" borderId="41" xfId="0" applyFont="1" applyBorder="1"/>
    <xf numFmtId="0" fontId="1" fillId="0" borderId="51" xfId="0" applyFont="1" applyBorder="1"/>
    <xf numFmtId="0" fontId="3" fillId="5" borderId="8" xfId="0" applyFont="1" applyFill="1" applyBorder="1" applyAlignment="1">
      <alignment horizontal="center" vertical="center" wrapText="1"/>
    </xf>
    <xf numFmtId="0" fontId="3" fillId="5" borderId="49" xfId="0" applyFont="1" applyFill="1" applyBorder="1" applyAlignment="1">
      <alignment horizontal="center" vertical="center" wrapText="1"/>
    </xf>
    <xf numFmtId="0" fontId="1" fillId="0" borderId="49" xfId="0" applyFont="1" applyBorder="1"/>
    <xf numFmtId="0" fontId="1" fillId="0" borderId="11" xfId="0" applyFont="1" applyBorder="1"/>
    <xf numFmtId="166" fontId="1" fillId="0" borderId="11" xfId="0" applyNumberFormat="1" applyFont="1" applyBorder="1"/>
    <xf numFmtId="166" fontId="0" fillId="0" borderId="0" xfId="0" applyNumberFormat="1" applyFont="1" applyAlignment="1"/>
    <xf numFmtId="166" fontId="1" fillId="0" borderId="6" xfId="0" applyNumberFormat="1" applyFont="1" applyBorder="1"/>
    <xf numFmtId="0" fontId="3" fillId="2" borderId="8" xfId="0" applyFont="1" applyFill="1" applyBorder="1" applyAlignment="1">
      <alignment horizontal="left" vertical="center" wrapText="1"/>
    </xf>
    <xf numFmtId="0" fontId="30" fillId="2" borderId="52" xfId="0" applyFont="1" applyFill="1" applyBorder="1" applyAlignment="1">
      <alignment horizontal="center" vertical="center" textRotation="90" wrapText="1"/>
    </xf>
    <xf numFmtId="0" fontId="1" fillId="0" borderId="53" xfId="0" applyFont="1" applyBorder="1"/>
    <xf numFmtId="0" fontId="1" fillId="0" borderId="55" xfId="0" applyFont="1" applyBorder="1"/>
    <xf numFmtId="0" fontId="29" fillId="2" borderId="30" xfId="0" applyFont="1" applyFill="1" applyBorder="1" applyAlignment="1">
      <alignment horizontal="center" vertical="center" textRotation="90" wrapText="1"/>
    </xf>
    <xf numFmtId="0" fontId="1" fillId="0" borderId="54" xfId="0" applyFont="1" applyBorder="1"/>
    <xf numFmtId="0" fontId="30" fillId="2" borderId="8" xfId="0" applyFont="1" applyFill="1" applyBorder="1" applyAlignment="1">
      <alignment horizontal="center" vertical="center" textRotation="90" wrapText="1"/>
    </xf>
    <xf numFmtId="0" fontId="40" fillId="2" borderId="56" xfId="0" applyFont="1" applyFill="1" applyBorder="1" applyAlignment="1">
      <alignment horizontal="center" wrapText="1"/>
    </xf>
    <xf numFmtId="0" fontId="39" fillId="0" borderId="32" xfId="0" applyFont="1" applyBorder="1"/>
    <xf numFmtId="0" fontId="39" fillId="0" borderId="56" xfId="0" applyFont="1" applyBorder="1"/>
    <xf numFmtId="0" fontId="0" fillId="0" borderId="0" xfId="0" applyFont="1" applyAlignment="1">
      <alignment horizontal="center"/>
    </xf>
    <xf numFmtId="0" fontId="0" fillId="0" borderId="0" xfId="0" applyFont="1" applyAlignment="1">
      <alignment horizontal="left"/>
    </xf>
    <xf numFmtId="0" fontId="42" fillId="2" borderId="7" xfId="0" applyFont="1" applyFill="1" applyBorder="1" applyAlignment="1">
      <alignment horizontal="center" vertical="center" wrapText="1"/>
    </xf>
    <xf numFmtId="0" fontId="0"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FD606"/>
  <sheetViews>
    <sheetView tabSelected="1" zoomScale="60" zoomScaleNormal="60" workbookViewId="0">
      <pane xSplit="7" ySplit="7" topLeftCell="H464" activePane="bottomRight" state="frozen"/>
      <selection pane="topRight" activeCell="H1" sqref="H1"/>
      <selection pane="bottomLeft" activeCell="A8" sqref="A8"/>
      <selection pane="bottomRight" activeCell="F663" sqref="F662:F663"/>
    </sheetView>
  </sheetViews>
  <sheetFormatPr defaultColWidth="14.42578125" defaultRowHeight="15" customHeight="1" x14ac:dyDescent="0.25"/>
  <cols>
    <col min="1" max="1" width="4" style="242" customWidth="1"/>
    <col min="2" max="2" width="4.5703125" style="216" customWidth="1"/>
    <col min="3" max="3" width="4.85546875" style="242" hidden="1" customWidth="1"/>
    <col min="4" max="4" width="59" style="242" customWidth="1"/>
    <col min="5" max="5" width="7" style="242" customWidth="1"/>
    <col min="6" max="6" width="52.5703125" style="242" customWidth="1"/>
    <col min="7" max="7" width="4.5703125" style="242" customWidth="1"/>
    <col min="8" max="8" width="57.140625" style="242" customWidth="1"/>
    <col min="9" max="10" width="9.42578125" style="242" customWidth="1"/>
    <col min="11" max="11" width="16.7109375" style="242" hidden="1" customWidth="1"/>
    <col min="12" max="12" width="29.28515625" style="242" hidden="1" customWidth="1"/>
    <col min="13" max="13" width="27.42578125" style="242" hidden="1" customWidth="1"/>
    <col min="14" max="15" width="3.28515625" style="242" hidden="1" customWidth="1"/>
    <col min="16" max="16" width="3.28515625" style="242" customWidth="1"/>
    <col min="17" max="23" width="3.28515625" style="242" hidden="1" customWidth="1"/>
    <col min="24" max="24" width="3.85546875" style="242" hidden="1" customWidth="1"/>
    <col min="25" max="28" width="14.7109375" style="242" hidden="1" customWidth="1"/>
    <col min="29" max="29" width="15.140625" style="242" hidden="1" customWidth="1"/>
    <col min="30" max="32" width="14.7109375" style="242" hidden="1" customWidth="1"/>
    <col min="33" max="36" width="14.7109375" style="242" customWidth="1"/>
    <col min="37" max="51" width="14.7109375" style="242" hidden="1" customWidth="1"/>
    <col min="52" max="60" width="13.140625" style="242" hidden="1" customWidth="1"/>
    <col min="61" max="99" width="3.140625" style="239" hidden="1" customWidth="1"/>
    <col min="100" max="100" width="4.28515625" style="242" hidden="1" customWidth="1"/>
    <col min="101" max="101" width="8.5703125" style="242" hidden="1" customWidth="1"/>
    <col min="102" max="103" width="6.5703125" style="242" hidden="1" customWidth="1"/>
    <col min="104" max="107" width="8.5703125" style="242" hidden="1" customWidth="1"/>
    <col min="108" max="108" width="10.7109375" style="257" hidden="1" customWidth="1"/>
    <col min="109" max="109" width="10.7109375" style="242" hidden="1" customWidth="1"/>
    <col min="110" max="110" width="9" style="242" hidden="1" customWidth="1"/>
    <col min="111" max="128" width="9" style="242" customWidth="1"/>
    <col min="129" max="129" width="9.140625" style="242" customWidth="1"/>
    <col min="130" max="16384" width="14.42578125" style="242"/>
  </cols>
  <sheetData>
    <row r="1" spans="1:129" ht="15.75" customHeight="1" x14ac:dyDescent="0.25">
      <c r="A1" s="30"/>
      <c r="B1" s="31"/>
      <c r="C1" s="343" t="s">
        <v>1126</v>
      </c>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5"/>
      <c r="BJ1" s="29"/>
      <c r="BK1" s="29"/>
      <c r="BL1" s="29"/>
      <c r="BM1" s="269"/>
      <c r="BN1" s="269"/>
      <c r="BO1" s="269"/>
      <c r="BP1" s="269"/>
      <c r="BQ1" s="29"/>
      <c r="BR1" s="29"/>
      <c r="BS1" s="29"/>
      <c r="BT1" s="29"/>
      <c r="BU1" s="29"/>
      <c r="BV1" s="29"/>
      <c r="BW1" s="29"/>
      <c r="BX1" s="29"/>
      <c r="BY1" s="29"/>
      <c r="BZ1" s="29"/>
      <c r="CA1" s="29"/>
      <c r="CB1" s="29"/>
      <c r="CC1" s="29"/>
      <c r="CD1" s="29"/>
      <c r="CE1" s="29"/>
      <c r="CF1" s="29"/>
      <c r="CG1" s="29"/>
      <c r="CH1" s="29"/>
      <c r="CI1" s="29"/>
      <c r="CJ1" s="29"/>
      <c r="CK1" s="29"/>
      <c r="CL1" s="269"/>
      <c r="CM1" s="269"/>
      <c r="CN1" s="269"/>
      <c r="CO1" s="269"/>
      <c r="CP1" s="269"/>
      <c r="CQ1" s="269"/>
      <c r="CR1" s="269"/>
      <c r="CS1" s="29"/>
      <c r="CT1" s="29"/>
      <c r="CU1" s="29"/>
      <c r="CV1" s="2"/>
      <c r="CW1" s="2"/>
      <c r="CX1" s="2"/>
      <c r="CY1" s="2"/>
      <c r="CZ1" s="2"/>
      <c r="DA1" s="2"/>
      <c r="DB1" s="2"/>
      <c r="DC1" s="2"/>
      <c r="DD1" s="248"/>
      <c r="DE1" s="2"/>
      <c r="DF1" s="2"/>
      <c r="DG1" s="2"/>
      <c r="DH1" s="2"/>
      <c r="DI1" s="2"/>
      <c r="DJ1" s="2"/>
      <c r="DK1" s="2"/>
      <c r="DL1" s="2"/>
      <c r="DM1" s="2"/>
      <c r="DN1" s="2"/>
      <c r="DO1" s="2"/>
      <c r="DP1" s="2"/>
      <c r="DQ1" s="2"/>
      <c r="DR1" s="2"/>
      <c r="DS1" s="2"/>
      <c r="DT1" s="2"/>
      <c r="DU1" s="2"/>
      <c r="DV1" s="2"/>
      <c r="DW1" s="2"/>
      <c r="DX1" s="2"/>
      <c r="DY1" s="2"/>
    </row>
    <row r="2" spans="1:129" ht="13.5" customHeight="1" x14ac:dyDescent="0.25">
      <c r="A2" s="30"/>
      <c r="B2" s="31"/>
      <c r="C2" s="346"/>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8"/>
      <c r="BJ2" s="272"/>
      <c r="BK2" s="29"/>
      <c r="BL2" s="120"/>
      <c r="BM2" s="231"/>
      <c r="BN2" s="231"/>
      <c r="BO2" s="231"/>
      <c r="BP2" s="231"/>
      <c r="BQ2" s="120"/>
      <c r="BR2" s="120"/>
      <c r="BS2" s="140"/>
      <c r="BT2" s="29"/>
      <c r="BU2" s="29"/>
      <c r="BV2" s="29"/>
      <c r="BW2" s="29"/>
      <c r="BX2" s="29"/>
      <c r="BY2" s="29"/>
      <c r="BZ2" s="29"/>
      <c r="CA2" s="29"/>
      <c r="CB2" s="29"/>
      <c r="CC2" s="29"/>
      <c r="CD2" s="29"/>
      <c r="CE2" s="29"/>
      <c r="CF2" s="29"/>
      <c r="CG2" s="29"/>
      <c r="CH2" s="29"/>
      <c r="CI2" s="29"/>
      <c r="CJ2" s="29"/>
      <c r="CK2" s="29"/>
      <c r="CL2" s="269"/>
      <c r="CM2" s="269"/>
      <c r="CN2" s="269"/>
      <c r="CO2" s="269"/>
      <c r="CP2" s="269"/>
      <c r="CQ2" s="269"/>
      <c r="CR2" s="269"/>
      <c r="CS2" s="29"/>
      <c r="CT2" s="29"/>
      <c r="CU2" s="29"/>
      <c r="CV2" s="2"/>
      <c r="CW2" s="2"/>
      <c r="CX2" s="2"/>
      <c r="CY2" s="2"/>
      <c r="CZ2" s="2"/>
      <c r="DA2" s="2"/>
      <c r="DB2" s="2"/>
      <c r="DC2" s="2"/>
      <c r="DD2" s="248"/>
      <c r="DE2" s="2"/>
      <c r="DF2" s="2"/>
      <c r="DG2" s="2"/>
      <c r="DH2" s="2"/>
      <c r="DI2" s="2"/>
      <c r="DJ2" s="2"/>
      <c r="DK2" s="2"/>
      <c r="DL2" s="2"/>
      <c r="DM2" s="2"/>
      <c r="DN2" s="2"/>
      <c r="DO2" s="2"/>
      <c r="DP2" s="2"/>
      <c r="DQ2" s="2"/>
      <c r="DR2" s="2"/>
      <c r="DS2" s="2"/>
      <c r="DT2" s="2"/>
      <c r="DU2" s="2"/>
      <c r="DV2" s="2"/>
      <c r="DW2" s="2"/>
      <c r="DX2" s="2"/>
      <c r="DY2" s="2"/>
    </row>
    <row r="3" spans="1:129" ht="14.25" customHeight="1" x14ac:dyDescent="0.25">
      <c r="A3" s="30"/>
      <c r="B3" s="32"/>
      <c r="C3" s="33"/>
      <c r="D3" s="34"/>
      <c r="E3" s="35"/>
      <c r="F3" s="34"/>
      <c r="G3" s="36"/>
      <c r="H3" s="36"/>
      <c r="I3" s="36"/>
      <c r="J3" s="33"/>
      <c r="K3" s="33"/>
      <c r="L3" s="33"/>
      <c r="M3" s="37"/>
      <c r="N3" s="38"/>
      <c r="O3" s="38"/>
      <c r="P3" s="39"/>
      <c r="Q3" s="38"/>
      <c r="R3" s="38"/>
      <c r="S3" s="38"/>
      <c r="T3" s="38"/>
      <c r="U3" s="38"/>
      <c r="V3" s="38"/>
      <c r="W3" s="38"/>
      <c r="X3" s="38"/>
      <c r="Y3" s="33"/>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29"/>
      <c r="BJ3" s="272"/>
      <c r="BK3" s="29"/>
      <c r="BL3" s="120"/>
      <c r="BM3" s="231"/>
      <c r="BN3" s="231"/>
      <c r="BO3" s="231"/>
      <c r="BP3" s="231"/>
      <c r="BQ3" s="120"/>
      <c r="BR3" s="120"/>
      <c r="BS3" s="140"/>
      <c r="BT3" s="29"/>
      <c r="BU3" s="29"/>
      <c r="BV3" s="29"/>
      <c r="BW3" s="29"/>
      <c r="BX3" s="29"/>
      <c r="BY3" s="29"/>
      <c r="BZ3" s="29"/>
      <c r="CA3" s="29"/>
      <c r="CB3" s="29"/>
      <c r="CC3" s="29"/>
      <c r="CD3" s="29"/>
      <c r="CE3" s="29"/>
      <c r="CF3" s="29"/>
      <c r="CG3" s="29"/>
      <c r="CH3" s="29"/>
      <c r="CI3" s="29"/>
      <c r="CJ3" s="29"/>
      <c r="CK3" s="29"/>
      <c r="CL3" s="269"/>
      <c r="CM3" s="269"/>
      <c r="CN3" s="269"/>
      <c r="CO3" s="269"/>
      <c r="CP3" s="269"/>
      <c r="CQ3" s="269"/>
      <c r="CR3" s="269"/>
      <c r="CS3" s="29"/>
      <c r="CT3" s="29"/>
      <c r="CU3" s="29"/>
      <c r="CV3" s="2"/>
      <c r="CW3" s="2"/>
      <c r="CX3" s="2"/>
      <c r="CY3" s="2"/>
      <c r="CZ3" s="2"/>
      <c r="DA3" s="2"/>
      <c r="DB3" s="2"/>
      <c r="DC3" s="2"/>
      <c r="DD3" s="248"/>
      <c r="DE3" s="2"/>
      <c r="DF3" s="2"/>
      <c r="DG3" s="2"/>
      <c r="DH3" s="2"/>
      <c r="DI3" s="2"/>
      <c r="DJ3" s="2"/>
      <c r="DK3" s="2"/>
      <c r="DL3" s="2"/>
      <c r="DM3" s="2"/>
      <c r="DN3" s="2"/>
      <c r="DO3" s="2"/>
      <c r="DP3" s="2"/>
      <c r="DQ3" s="2"/>
      <c r="DR3" s="2"/>
      <c r="DS3" s="2"/>
      <c r="DT3" s="2"/>
      <c r="DU3" s="2"/>
      <c r="DV3" s="2"/>
      <c r="DW3" s="2"/>
      <c r="DX3" s="2"/>
      <c r="DY3" s="2"/>
    </row>
    <row r="4" spans="1:129" ht="60" customHeight="1" x14ac:dyDescent="0.25">
      <c r="A4" s="349" t="s">
        <v>527</v>
      </c>
      <c r="B4" s="349" t="s">
        <v>0</v>
      </c>
      <c r="C4" s="354" t="s">
        <v>0</v>
      </c>
      <c r="D4" s="357" t="s">
        <v>528</v>
      </c>
      <c r="E4" s="358"/>
      <c r="F4" s="357" t="s">
        <v>529</v>
      </c>
      <c r="G4" s="358"/>
      <c r="H4" s="363" t="s">
        <v>530</v>
      </c>
      <c r="I4" s="363" t="s">
        <v>531</v>
      </c>
      <c r="J4" s="364" t="s">
        <v>1</v>
      </c>
      <c r="K4" s="364" t="s">
        <v>2</v>
      </c>
      <c r="L4" s="364" t="s">
        <v>532</v>
      </c>
      <c r="M4" s="370" t="s">
        <v>533</v>
      </c>
      <c r="N4" s="217" t="s">
        <v>534</v>
      </c>
      <c r="O4" s="217" t="s">
        <v>535</v>
      </c>
      <c r="P4" s="217" t="s">
        <v>536</v>
      </c>
      <c r="Q4" s="217" t="s">
        <v>537</v>
      </c>
      <c r="R4" s="267" t="s">
        <v>539</v>
      </c>
      <c r="S4" s="268" t="s">
        <v>538</v>
      </c>
      <c r="T4" s="217" t="s">
        <v>540</v>
      </c>
      <c r="U4" s="218" t="s">
        <v>1042</v>
      </c>
      <c r="V4" s="218" t="s">
        <v>541</v>
      </c>
      <c r="W4" s="218" t="s">
        <v>542</v>
      </c>
      <c r="X4" s="40" t="s">
        <v>543</v>
      </c>
      <c r="Y4" s="364" t="s">
        <v>1045</v>
      </c>
      <c r="Z4" s="366" t="s">
        <v>544</v>
      </c>
      <c r="AA4" s="367"/>
      <c r="AB4" s="367"/>
      <c r="AC4" s="368"/>
      <c r="AD4" s="371" t="s">
        <v>545</v>
      </c>
      <c r="AE4" s="372"/>
      <c r="AF4" s="373"/>
      <c r="AG4" s="366" t="s">
        <v>546</v>
      </c>
      <c r="AH4" s="367"/>
      <c r="AI4" s="367"/>
      <c r="AJ4" s="368"/>
      <c r="AK4" s="366" t="s">
        <v>547</v>
      </c>
      <c r="AL4" s="367"/>
      <c r="AM4" s="367"/>
      <c r="AN4" s="367"/>
      <c r="AO4" s="368"/>
      <c r="AP4" s="366" t="s">
        <v>548</v>
      </c>
      <c r="AQ4" s="367"/>
      <c r="AR4" s="367"/>
      <c r="AS4" s="369"/>
      <c r="AT4" s="366" t="s">
        <v>549</v>
      </c>
      <c r="AU4" s="367"/>
      <c r="AV4" s="367"/>
      <c r="AW4" s="368"/>
      <c r="AX4" s="366" t="s">
        <v>550</v>
      </c>
      <c r="AY4" s="367"/>
      <c r="AZ4" s="367"/>
      <c r="BA4" s="368"/>
      <c r="BB4" s="366" t="s">
        <v>551</v>
      </c>
      <c r="BC4" s="367"/>
      <c r="BD4" s="368"/>
      <c r="BE4" s="366" t="s">
        <v>552</v>
      </c>
      <c r="BF4" s="367"/>
      <c r="BG4" s="369"/>
      <c r="BH4" s="41" t="s">
        <v>542</v>
      </c>
      <c r="BI4" s="375" t="s">
        <v>553</v>
      </c>
      <c r="BJ4" s="376"/>
      <c r="BK4" s="376"/>
      <c r="BL4" s="376"/>
      <c r="BM4" s="377"/>
      <c r="BN4" s="377"/>
      <c r="BO4" s="377"/>
      <c r="BP4" s="377"/>
      <c r="BQ4" s="376"/>
      <c r="BR4" s="376"/>
      <c r="BS4" s="376"/>
      <c r="BT4" s="376"/>
      <c r="BU4" s="376"/>
      <c r="BV4" s="376"/>
      <c r="BW4" s="376"/>
      <c r="BX4" s="376"/>
      <c r="BY4" s="376"/>
      <c r="BZ4" s="376"/>
      <c r="CA4" s="376"/>
      <c r="CB4" s="376"/>
      <c r="CC4" s="376"/>
      <c r="CD4" s="376"/>
      <c r="CE4" s="376"/>
      <c r="CF4" s="376"/>
      <c r="CG4" s="376"/>
      <c r="CH4" s="376"/>
      <c r="CI4" s="376"/>
      <c r="CJ4" s="376"/>
      <c r="CK4" s="376"/>
      <c r="CL4" s="377"/>
      <c r="CM4" s="377"/>
      <c r="CN4" s="377"/>
      <c r="CO4" s="377"/>
      <c r="CP4" s="377"/>
      <c r="CQ4" s="377"/>
      <c r="CR4" s="377"/>
      <c r="CS4" s="376"/>
      <c r="CT4" s="376"/>
      <c r="CU4" s="378"/>
      <c r="CV4" s="379" t="s">
        <v>554</v>
      </c>
      <c r="CW4" s="367"/>
      <c r="CX4" s="367"/>
      <c r="CY4" s="367"/>
      <c r="CZ4" s="367"/>
      <c r="DA4" s="367"/>
      <c r="DB4" s="367"/>
      <c r="DC4" s="368"/>
      <c r="DD4" s="380" t="s">
        <v>555</v>
      </c>
      <c r="DE4" s="368"/>
      <c r="DF4" s="2"/>
      <c r="DG4" s="42"/>
      <c r="DH4" s="42"/>
      <c r="DI4" s="42"/>
      <c r="DJ4" s="42"/>
      <c r="DK4" s="42"/>
      <c r="DL4" s="42"/>
      <c r="DM4" s="42"/>
      <c r="DN4" s="42"/>
      <c r="DO4" s="42"/>
      <c r="DP4" s="42"/>
      <c r="DQ4" s="42"/>
      <c r="DR4" s="42"/>
      <c r="DS4" s="42"/>
      <c r="DT4" s="42"/>
      <c r="DU4" s="42"/>
      <c r="DV4" s="42"/>
      <c r="DW4" s="42"/>
      <c r="DX4" s="42"/>
      <c r="DY4" s="42"/>
    </row>
    <row r="5" spans="1:129" ht="23.25" customHeight="1" x14ac:dyDescent="0.25">
      <c r="A5" s="350"/>
      <c r="B5" s="352"/>
      <c r="C5" s="355"/>
      <c r="D5" s="359"/>
      <c r="E5" s="360"/>
      <c r="F5" s="359"/>
      <c r="G5" s="360"/>
      <c r="H5" s="350"/>
      <c r="I5" s="350"/>
      <c r="J5" s="350"/>
      <c r="K5" s="350"/>
      <c r="L5" s="350"/>
      <c r="M5" s="350"/>
      <c r="N5" s="43" t="s">
        <v>556</v>
      </c>
      <c r="O5" s="43" t="s">
        <v>557</v>
      </c>
      <c r="P5" s="43" t="s">
        <v>556</v>
      </c>
      <c r="Q5" s="43" t="s">
        <v>558</v>
      </c>
      <c r="R5" s="43" t="s">
        <v>556</v>
      </c>
      <c r="S5" s="43" t="s">
        <v>556</v>
      </c>
      <c r="T5" s="43" t="s">
        <v>556</v>
      </c>
      <c r="U5" s="43" t="s">
        <v>557</v>
      </c>
      <c r="V5" s="43" t="s">
        <v>557</v>
      </c>
      <c r="W5" s="43" t="s">
        <v>559</v>
      </c>
      <c r="X5" s="43"/>
      <c r="Y5" s="350"/>
      <c r="Z5" s="44" t="s">
        <v>560</v>
      </c>
      <c r="AA5" s="44" t="s">
        <v>561</v>
      </c>
      <c r="AB5" s="44" t="s">
        <v>562</v>
      </c>
      <c r="AC5" s="44" t="s">
        <v>563</v>
      </c>
      <c r="AD5" s="44" t="s">
        <v>560</v>
      </c>
      <c r="AE5" s="44" t="s">
        <v>561</v>
      </c>
      <c r="AF5" s="44" t="s">
        <v>562</v>
      </c>
      <c r="AG5" s="44" t="s">
        <v>564</v>
      </c>
      <c r="AH5" s="44" t="s">
        <v>565</v>
      </c>
      <c r="AI5" s="44" t="s">
        <v>566</v>
      </c>
      <c r="AJ5" s="44" t="s">
        <v>567</v>
      </c>
      <c r="AK5" s="41" t="s">
        <v>559</v>
      </c>
      <c r="AL5" s="41" t="s">
        <v>568</v>
      </c>
      <c r="AM5" s="41" t="s">
        <v>557</v>
      </c>
      <c r="AN5" s="41" t="s">
        <v>556</v>
      </c>
      <c r="AO5" s="41" t="s">
        <v>558</v>
      </c>
      <c r="AP5" s="41" t="s">
        <v>559</v>
      </c>
      <c r="AQ5" s="41" t="s">
        <v>568</v>
      </c>
      <c r="AR5" s="41" t="s">
        <v>557</v>
      </c>
      <c r="AS5" s="41" t="s">
        <v>556</v>
      </c>
      <c r="AT5" s="41" t="s">
        <v>559</v>
      </c>
      <c r="AU5" s="41" t="s">
        <v>568</v>
      </c>
      <c r="AV5" s="41" t="s">
        <v>557</v>
      </c>
      <c r="AW5" s="41" t="s">
        <v>556</v>
      </c>
      <c r="AX5" s="41" t="s">
        <v>559</v>
      </c>
      <c r="AY5" s="41" t="s">
        <v>568</v>
      </c>
      <c r="AZ5" s="41" t="s">
        <v>557</v>
      </c>
      <c r="BA5" s="41" t="s">
        <v>556</v>
      </c>
      <c r="BB5" s="41" t="s">
        <v>559</v>
      </c>
      <c r="BC5" s="41" t="s">
        <v>568</v>
      </c>
      <c r="BD5" s="41" t="s">
        <v>557</v>
      </c>
      <c r="BE5" s="41" t="s">
        <v>559</v>
      </c>
      <c r="BF5" s="41" t="s">
        <v>568</v>
      </c>
      <c r="BG5" s="41" t="s">
        <v>557</v>
      </c>
      <c r="BH5" s="41" t="s">
        <v>559</v>
      </c>
      <c r="BI5" s="275">
        <v>1</v>
      </c>
      <c r="BJ5" s="275">
        <v>2</v>
      </c>
      <c r="BK5" s="275">
        <v>3</v>
      </c>
      <c r="BL5" s="275">
        <v>4</v>
      </c>
      <c r="BM5" s="275">
        <v>5</v>
      </c>
      <c r="BN5" s="275">
        <v>6</v>
      </c>
      <c r="BO5" s="275">
        <v>7</v>
      </c>
      <c r="BP5" s="275">
        <v>8</v>
      </c>
      <c r="BQ5" s="275">
        <v>9</v>
      </c>
      <c r="BR5" s="275">
        <v>10</v>
      </c>
      <c r="BS5" s="275">
        <v>11</v>
      </c>
      <c r="BT5" s="275">
        <v>12</v>
      </c>
      <c r="BU5" s="275">
        <v>13</v>
      </c>
      <c r="BV5" s="275">
        <v>14</v>
      </c>
      <c r="BW5" s="275">
        <v>15</v>
      </c>
      <c r="BX5" s="275">
        <v>16</v>
      </c>
      <c r="BY5" s="275">
        <v>17</v>
      </c>
      <c r="BZ5" s="275">
        <v>18</v>
      </c>
      <c r="CA5" s="275">
        <v>19</v>
      </c>
      <c r="CB5" s="275">
        <v>20</v>
      </c>
      <c r="CC5" s="275">
        <v>21</v>
      </c>
      <c r="CD5" s="275">
        <v>22</v>
      </c>
      <c r="CE5" s="275">
        <v>23</v>
      </c>
      <c r="CF5" s="275">
        <v>24</v>
      </c>
      <c r="CG5" s="275">
        <v>25</v>
      </c>
      <c r="CH5" s="275">
        <v>26</v>
      </c>
      <c r="CI5" s="275">
        <v>27</v>
      </c>
      <c r="CJ5" s="275">
        <v>28</v>
      </c>
      <c r="CK5" s="275">
        <v>29</v>
      </c>
      <c r="CL5" s="275">
        <v>30</v>
      </c>
      <c r="CM5" s="275">
        <v>31</v>
      </c>
      <c r="CN5" s="275">
        <v>32</v>
      </c>
      <c r="CO5" s="275">
        <v>33</v>
      </c>
      <c r="CP5" s="275">
        <v>34</v>
      </c>
      <c r="CQ5" s="275">
        <v>35</v>
      </c>
      <c r="CR5" s="275">
        <v>36</v>
      </c>
      <c r="CS5" s="275">
        <v>37</v>
      </c>
      <c r="CT5" s="275">
        <v>38</v>
      </c>
      <c r="CU5" s="275">
        <v>39</v>
      </c>
      <c r="CV5" s="381" t="s">
        <v>1098</v>
      </c>
      <c r="CW5" s="358"/>
      <c r="CX5" s="381" t="s">
        <v>569</v>
      </c>
      <c r="CY5" s="358"/>
      <c r="CZ5" s="381" t="s">
        <v>570</v>
      </c>
      <c r="DA5" s="358"/>
      <c r="DB5" s="381" t="s">
        <v>571</v>
      </c>
      <c r="DC5" s="358"/>
      <c r="DD5" s="382" t="s">
        <v>572</v>
      </c>
      <c r="DE5" s="384" t="s">
        <v>573</v>
      </c>
      <c r="DF5" s="2"/>
      <c r="DG5" s="42"/>
      <c r="DH5" s="42"/>
      <c r="DI5" s="42"/>
      <c r="DJ5" s="42"/>
      <c r="DK5" s="42"/>
      <c r="DL5" s="42"/>
      <c r="DM5" s="42"/>
      <c r="DN5" s="42"/>
      <c r="DO5" s="42"/>
      <c r="DP5" s="42"/>
      <c r="DQ5" s="42"/>
      <c r="DR5" s="42"/>
      <c r="DS5" s="42"/>
      <c r="DT5" s="42"/>
      <c r="DU5" s="42"/>
      <c r="DV5" s="42"/>
      <c r="DW5" s="42"/>
      <c r="DX5" s="42"/>
      <c r="DY5" s="42"/>
    </row>
    <row r="6" spans="1:129" ht="86.25" customHeight="1" x14ac:dyDescent="0.25">
      <c r="A6" s="351"/>
      <c r="B6" s="353"/>
      <c r="C6" s="356"/>
      <c r="D6" s="361"/>
      <c r="E6" s="362"/>
      <c r="F6" s="361"/>
      <c r="G6" s="362"/>
      <c r="H6" s="351"/>
      <c r="I6" s="351"/>
      <c r="J6" s="365"/>
      <c r="K6" s="365"/>
      <c r="L6" s="351"/>
      <c r="M6" s="351"/>
      <c r="N6" s="45" t="s">
        <v>1046</v>
      </c>
      <c r="O6" s="45" t="s">
        <v>1050</v>
      </c>
      <c r="P6" s="45" t="s">
        <v>1047</v>
      </c>
      <c r="Q6" s="45" t="s">
        <v>1048</v>
      </c>
      <c r="R6" s="45" t="s">
        <v>1120</v>
      </c>
      <c r="S6" s="45" t="s">
        <v>1121</v>
      </c>
      <c r="T6" s="45" t="s">
        <v>1122</v>
      </c>
      <c r="U6" s="45" t="s">
        <v>1049</v>
      </c>
      <c r="V6" s="45" t="s">
        <v>1123</v>
      </c>
      <c r="W6" s="45" t="s">
        <v>1124</v>
      </c>
      <c r="X6" s="45"/>
      <c r="Y6" s="351"/>
      <c r="Z6" s="46" t="s">
        <v>574</v>
      </c>
      <c r="AA6" s="374" t="s">
        <v>575</v>
      </c>
      <c r="AB6" s="368"/>
      <c r="AC6" s="47" t="s">
        <v>576</v>
      </c>
      <c r="AD6" s="48" t="s">
        <v>577</v>
      </c>
      <c r="AE6" s="5" t="s">
        <v>578</v>
      </c>
      <c r="AF6" s="5" t="s">
        <v>579</v>
      </c>
      <c r="AG6" s="49" t="s">
        <v>580</v>
      </c>
      <c r="AH6" s="49" t="s">
        <v>581</v>
      </c>
      <c r="AI6" s="49" t="s">
        <v>582</v>
      </c>
      <c r="AJ6" s="49" t="s">
        <v>583</v>
      </c>
      <c r="AK6" s="50" t="s">
        <v>584</v>
      </c>
      <c r="AL6" s="50" t="s">
        <v>585</v>
      </c>
      <c r="AM6" s="50" t="s">
        <v>586</v>
      </c>
      <c r="AN6" s="50" t="s">
        <v>587</v>
      </c>
      <c r="AO6" s="50" t="s">
        <v>588</v>
      </c>
      <c r="AP6" s="5" t="s">
        <v>589</v>
      </c>
      <c r="AQ6" s="5" t="s">
        <v>590</v>
      </c>
      <c r="AR6" s="5" t="s">
        <v>591</v>
      </c>
      <c r="AS6" s="5" t="s">
        <v>592</v>
      </c>
      <c r="AT6" s="5" t="s">
        <v>593</v>
      </c>
      <c r="AU6" s="5" t="s">
        <v>594</v>
      </c>
      <c r="AV6" s="5" t="s">
        <v>595</v>
      </c>
      <c r="AW6" s="5" t="s">
        <v>596</v>
      </c>
      <c r="AX6" s="5" t="s">
        <v>597</v>
      </c>
      <c r="AY6" s="5" t="s">
        <v>598</v>
      </c>
      <c r="AZ6" s="5" t="s">
        <v>599</v>
      </c>
      <c r="BA6" s="5" t="s">
        <v>600</v>
      </c>
      <c r="BB6" s="51" t="s">
        <v>601</v>
      </c>
      <c r="BC6" s="52" t="s">
        <v>602</v>
      </c>
      <c r="BD6" s="5" t="s">
        <v>603</v>
      </c>
      <c r="BE6" s="5" t="s">
        <v>604</v>
      </c>
      <c r="BF6" s="5" t="s">
        <v>605</v>
      </c>
      <c r="BG6" s="5" t="s">
        <v>606</v>
      </c>
      <c r="BH6" s="5" t="s">
        <v>607</v>
      </c>
      <c r="BI6" s="240" t="s">
        <v>1082</v>
      </c>
      <c r="BJ6" s="240" t="s">
        <v>1083</v>
      </c>
      <c r="BK6" s="240" t="s">
        <v>1072</v>
      </c>
      <c r="BL6" s="240" t="s">
        <v>1051</v>
      </c>
      <c r="BM6" s="240" t="s">
        <v>1052</v>
      </c>
      <c r="BN6" s="240" t="s">
        <v>1084</v>
      </c>
      <c r="BO6" s="240" t="s">
        <v>1085</v>
      </c>
      <c r="BP6" s="240" t="s">
        <v>1053</v>
      </c>
      <c r="BQ6" s="240" t="s">
        <v>1054</v>
      </c>
      <c r="BR6" s="240" t="s">
        <v>1055</v>
      </c>
      <c r="BS6" s="240" t="s">
        <v>1086</v>
      </c>
      <c r="BT6" s="240" t="s">
        <v>1056</v>
      </c>
      <c r="BU6" s="240" t="s">
        <v>1057</v>
      </c>
      <c r="BV6" s="240" t="s">
        <v>1058</v>
      </c>
      <c r="BW6" s="240" t="s">
        <v>1059</v>
      </c>
      <c r="BX6" s="240" t="s">
        <v>1060</v>
      </c>
      <c r="BY6" s="240" t="s">
        <v>1061</v>
      </c>
      <c r="BZ6" s="240" t="s">
        <v>1062</v>
      </c>
      <c r="CA6" s="240" t="s">
        <v>1087</v>
      </c>
      <c r="CB6" s="240" t="s">
        <v>1088</v>
      </c>
      <c r="CC6" s="240" t="s">
        <v>1089</v>
      </c>
      <c r="CD6" s="240" t="s">
        <v>1063</v>
      </c>
      <c r="CE6" s="240" t="s">
        <v>1099</v>
      </c>
      <c r="CF6" s="240" t="s">
        <v>1064</v>
      </c>
      <c r="CG6" s="240" t="s">
        <v>1090</v>
      </c>
      <c r="CH6" s="240" t="s">
        <v>1091</v>
      </c>
      <c r="CI6" s="240" t="s">
        <v>1066</v>
      </c>
      <c r="CJ6" s="240" t="s">
        <v>1065</v>
      </c>
      <c r="CK6" s="240" t="s">
        <v>1092</v>
      </c>
      <c r="CL6" s="240" t="s">
        <v>1067</v>
      </c>
      <c r="CM6" s="240" t="s">
        <v>1093</v>
      </c>
      <c r="CN6" s="240" t="s">
        <v>1069</v>
      </c>
      <c r="CO6" s="240" t="s">
        <v>1094</v>
      </c>
      <c r="CP6" s="240" t="s">
        <v>1095</v>
      </c>
      <c r="CQ6" s="240" t="s">
        <v>1096</v>
      </c>
      <c r="CR6" s="240" t="s">
        <v>1097</v>
      </c>
      <c r="CS6" s="241" t="s">
        <v>1070</v>
      </c>
      <c r="CT6" s="241" t="s">
        <v>1068</v>
      </c>
      <c r="CU6" s="241" t="s">
        <v>1071</v>
      </c>
      <c r="CV6" s="361"/>
      <c r="CW6" s="362"/>
      <c r="CX6" s="361"/>
      <c r="CY6" s="362"/>
      <c r="CZ6" s="361"/>
      <c r="DA6" s="362"/>
      <c r="DB6" s="361"/>
      <c r="DC6" s="362"/>
      <c r="DD6" s="383"/>
      <c r="DE6" s="351"/>
      <c r="DF6" s="2"/>
      <c r="DG6" s="42"/>
      <c r="DH6" s="42"/>
      <c r="DI6" s="42"/>
      <c r="DJ6" s="42"/>
      <c r="DK6" s="42"/>
      <c r="DL6" s="42"/>
      <c r="DM6" s="42"/>
      <c r="DN6" s="42"/>
      <c r="DO6" s="42"/>
      <c r="DP6" s="42"/>
      <c r="DQ6" s="42"/>
      <c r="DR6" s="42"/>
      <c r="DS6" s="42"/>
      <c r="DT6" s="42"/>
      <c r="DU6" s="42"/>
      <c r="DV6" s="42"/>
      <c r="DW6" s="42"/>
      <c r="DX6" s="42"/>
      <c r="DY6" s="42"/>
    </row>
    <row r="7" spans="1:129" ht="36" customHeight="1" x14ac:dyDescent="0.25">
      <c r="A7" s="53"/>
      <c r="B7" s="54"/>
      <c r="C7" s="55"/>
      <c r="D7" s="15" t="s">
        <v>3</v>
      </c>
      <c r="E7" s="19" t="s">
        <v>4</v>
      </c>
      <c r="F7" s="15" t="s">
        <v>5</v>
      </c>
      <c r="G7" s="15" t="s">
        <v>4</v>
      </c>
      <c r="H7" s="15"/>
      <c r="I7" s="15"/>
      <c r="J7" s="15"/>
      <c r="K7" s="15"/>
      <c r="L7" s="15" t="s">
        <v>6</v>
      </c>
      <c r="M7" s="15" t="s">
        <v>6</v>
      </c>
      <c r="N7" s="56"/>
      <c r="O7" s="57"/>
      <c r="P7" s="56"/>
      <c r="Q7" s="56"/>
      <c r="R7" s="56"/>
      <c r="S7" s="56"/>
      <c r="T7" s="56"/>
      <c r="U7" s="56"/>
      <c r="V7" s="56"/>
      <c r="W7" s="56"/>
      <c r="X7" s="56"/>
      <c r="Y7" s="15"/>
      <c r="Z7" s="58"/>
      <c r="AA7" s="58"/>
      <c r="AB7" s="58"/>
      <c r="AC7" s="58"/>
      <c r="AD7" s="2"/>
      <c r="AE7" s="2"/>
      <c r="AF7" s="2"/>
      <c r="AG7" s="15"/>
      <c r="AH7" s="15"/>
      <c r="AI7" s="15"/>
      <c r="AJ7" s="15"/>
      <c r="AK7" s="2"/>
      <c r="AL7" s="2"/>
      <c r="AM7" s="2"/>
      <c r="AN7" s="2"/>
      <c r="AO7" s="2"/>
      <c r="AP7" s="2"/>
      <c r="AQ7" s="2"/>
      <c r="AR7" s="2"/>
      <c r="AS7" s="2"/>
      <c r="AT7" s="2"/>
      <c r="AU7" s="2"/>
      <c r="AV7" s="2"/>
      <c r="AW7" s="2"/>
      <c r="AX7" s="2"/>
      <c r="AY7" s="2"/>
      <c r="AZ7" s="2"/>
      <c r="BA7" s="2"/>
      <c r="BB7" s="2"/>
      <c r="BC7" s="2"/>
      <c r="BD7" s="2"/>
      <c r="BE7" s="2"/>
      <c r="BF7" s="2"/>
      <c r="BG7" s="2"/>
      <c r="BH7" s="2"/>
      <c r="BI7" s="276"/>
      <c r="BJ7" s="277"/>
      <c r="BK7" s="29"/>
      <c r="BL7" s="120"/>
      <c r="BM7" s="231"/>
      <c r="BN7" s="231"/>
      <c r="BO7" s="231"/>
      <c r="BP7" s="231"/>
      <c r="BQ7" s="120"/>
      <c r="BR7" s="120"/>
      <c r="BS7" s="140"/>
      <c r="BT7" s="29"/>
      <c r="BU7" s="29"/>
      <c r="BV7" s="29"/>
      <c r="BW7" s="29"/>
      <c r="BX7" s="29"/>
      <c r="BY7" s="29"/>
      <c r="BZ7" s="29"/>
      <c r="CA7" s="29"/>
      <c r="CB7" s="29"/>
      <c r="CC7" s="29"/>
      <c r="CD7" s="29"/>
      <c r="CE7" s="29"/>
      <c r="CF7" s="29"/>
      <c r="CG7" s="29"/>
      <c r="CH7" s="29"/>
      <c r="CI7" s="29"/>
      <c r="CJ7" s="29"/>
      <c r="CK7" s="29"/>
      <c r="CL7" s="269"/>
      <c r="CM7" s="269"/>
      <c r="CN7" s="269"/>
      <c r="CO7" s="269"/>
      <c r="CP7" s="269"/>
      <c r="CQ7" s="269"/>
      <c r="CR7" s="269"/>
      <c r="CS7" s="29"/>
      <c r="CT7" s="29"/>
      <c r="CU7" s="29"/>
      <c r="CV7" s="2"/>
      <c r="CW7" s="2"/>
      <c r="CX7" s="2"/>
      <c r="CY7" s="2"/>
      <c r="CZ7" s="2"/>
      <c r="DA7" s="2"/>
      <c r="DB7" s="2"/>
      <c r="DC7" s="2"/>
      <c r="DD7" s="248"/>
      <c r="DE7" s="2"/>
      <c r="DF7" s="2"/>
      <c r="DG7" s="2"/>
      <c r="DH7" s="2"/>
      <c r="DI7" s="2"/>
      <c r="DJ7" s="2"/>
      <c r="DK7" s="2"/>
      <c r="DL7" s="2"/>
      <c r="DM7" s="2"/>
      <c r="DN7" s="2"/>
      <c r="DO7" s="2"/>
      <c r="DP7" s="2"/>
      <c r="DQ7" s="2"/>
      <c r="DR7" s="2"/>
      <c r="DS7" s="2"/>
      <c r="DT7" s="2"/>
      <c r="DU7" s="2"/>
      <c r="DV7" s="2"/>
      <c r="DW7" s="2"/>
      <c r="DX7" s="2"/>
      <c r="DY7" s="2"/>
    </row>
    <row r="8" spans="1:129" ht="15.75" customHeight="1" x14ac:dyDescent="0.25">
      <c r="A8" s="53"/>
      <c r="B8" s="59">
        <v>1</v>
      </c>
      <c r="C8" s="60">
        <v>1</v>
      </c>
      <c r="D8" s="385" t="s">
        <v>7</v>
      </c>
      <c r="E8" s="367"/>
      <c r="F8" s="368"/>
      <c r="G8" s="61" t="s">
        <v>608</v>
      </c>
      <c r="H8" s="61"/>
      <c r="I8" s="61"/>
      <c r="J8" s="61" t="s">
        <v>608</v>
      </c>
      <c r="K8" s="61" t="s">
        <v>608</v>
      </c>
      <c r="L8" s="61" t="s">
        <v>608</v>
      </c>
      <c r="M8" s="61" t="s">
        <v>608</v>
      </c>
      <c r="N8" s="62" t="s">
        <v>608</v>
      </c>
      <c r="O8" s="62" t="s">
        <v>608</v>
      </c>
      <c r="P8" s="62" t="s">
        <v>608</v>
      </c>
      <c r="Q8" s="62" t="s">
        <v>608</v>
      </c>
      <c r="R8" s="62" t="s">
        <v>608</v>
      </c>
      <c r="S8" s="62" t="s">
        <v>608</v>
      </c>
      <c r="T8" s="62" t="s">
        <v>608</v>
      </c>
      <c r="U8" s="62" t="s">
        <v>608</v>
      </c>
      <c r="V8" s="62" t="s">
        <v>608</v>
      </c>
      <c r="W8" s="62" t="s">
        <v>608</v>
      </c>
      <c r="X8" s="62" t="s">
        <v>608</v>
      </c>
      <c r="Y8" s="61" t="s">
        <v>8</v>
      </c>
      <c r="Z8" s="61" t="s">
        <v>608</v>
      </c>
      <c r="AA8" s="61" t="s">
        <v>608</v>
      </c>
      <c r="AB8" s="61" t="s">
        <v>608</v>
      </c>
      <c r="AC8" s="61" t="s">
        <v>608</v>
      </c>
      <c r="AD8" s="61" t="s">
        <v>608</v>
      </c>
      <c r="AE8" s="61" t="s">
        <v>608</v>
      </c>
      <c r="AF8" s="61" t="s">
        <v>608</v>
      </c>
      <c r="AG8" s="61"/>
      <c r="AH8" s="61"/>
      <c r="AI8" s="61"/>
      <c r="AJ8" s="61"/>
      <c r="AK8" s="63"/>
      <c r="AL8" s="63"/>
      <c r="AM8" s="63"/>
      <c r="AN8" s="63"/>
      <c r="AO8" s="63"/>
      <c r="AP8" s="63"/>
      <c r="AQ8" s="63"/>
      <c r="AR8" s="63"/>
      <c r="AS8" s="63"/>
      <c r="AT8" s="61"/>
      <c r="AU8" s="61"/>
      <c r="AV8" s="61"/>
      <c r="AW8" s="61"/>
      <c r="AX8" s="61"/>
      <c r="AY8" s="61"/>
      <c r="AZ8" s="61"/>
      <c r="BA8" s="61"/>
      <c r="BB8" s="61"/>
      <c r="BC8" s="61"/>
      <c r="BD8" s="61"/>
      <c r="BE8" s="61"/>
      <c r="BF8" s="61"/>
      <c r="BG8" s="61"/>
      <c r="BH8" s="63"/>
      <c r="BI8" s="29"/>
      <c r="BJ8" s="389"/>
      <c r="BK8" s="389"/>
      <c r="BL8" s="278"/>
      <c r="BM8" s="279"/>
      <c r="BN8" s="279"/>
      <c r="BO8" s="279"/>
      <c r="BP8" s="279"/>
      <c r="BQ8" s="278"/>
      <c r="BR8" s="278"/>
      <c r="BS8" s="29"/>
      <c r="BT8" s="29"/>
      <c r="BU8" s="29"/>
      <c r="BV8" s="29"/>
      <c r="BW8" s="29"/>
      <c r="BX8" s="29"/>
      <c r="BY8" s="29"/>
      <c r="BZ8" s="29"/>
      <c r="CA8" s="29"/>
      <c r="CB8" s="29"/>
      <c r="CC8" s="29"/>
      <c r="CD8" s="29"/>
      <c r="CE8" s="29"/>
      <c r="CF8" s="29"/>
      <c r="CG8" s="29"/>
      <c r="CH8" s="29"/>
      <c r="CI8" s="29"/>
      <c r="CJ8" s="29"/>
      <c r="CK8" s="29"/>
      <c r="CL8" s="269"/>
      <c r="CM8" s="269"/>
      <c r="CN8" s="269"/>
      <c r="CO8" s="269"/>
      <c r="CP8" s="269"/>
      <c r="CQ8" s="269"/>
      <c r="CR8" s="269"/>
      <c r="CS8" s="29"/>
      <c r="CT8" s="29"/>
      <c r="CU8" s="29"/>
      <c r="CV8" s="2"/>
      <c r="CW8" s="2"/>
      <c r="CX8" s="2"/>
      <c r="CY8" s="2"/>
      <c r="CZ8" s="2"/>
      <c r="DA8" s="2"/>
      <c r="DB8" s="2"/>
      <c r="DC8" s="2"/>
      <c r="DD8" s="248"/>
      <c r="DE8" s="2"/>
      <c r="DF8" s="2"/>
      <c r="DG8" s="2"/>
      <c r="DH8" s="2"/>
      <c r="DI8" s="2"/>
      <c r="DJ8" s="2"/>
      <c r="DK8" s="2"/>
      <c r="DL8" s="2"/>
      <c r="DM8" s="2"/>
      <c r="DN8" s="2"/>
      <c r="DO8" s="2"/>
      <c r="DP8" s="2"/>
      <c r="DQ8" s="2"/>
      <c r="DR8" s="2"/>
      <c r="DS8" s="2"/>
      <c r="DT8" s="2"/>
      <c r="DU8" s="2"/>
      <c r="DV8" s="2"/>
      <c r="DW8" s="2"/>
      <c r="DX8" s="2"/>
      <c r="DY8" s="2"/>
    </row>
    <row r="9" spans="1:129" ht="15.75" customHeight="1" x14ac:dyDescent="0.25">
      <c r="A9" s="53"/>
      <c r="B9" s="59">
        <v>2</v>
      </c>
      <c r="C9" s="60">
        <v>2</v>
      </c>
      <c r="D9" s="385" t="s">
        <v>9</v>
      </c>
      <c r="E9" s="367"/>
      <c r="F9" s="368"/>
      <c r="G9" s="61" t="s">
        <v>608</v>
      </c>
      <c r="H9" s="61"/>
      <c r="I9" s="61"/>
      <c r="J9" s="61" t="s">
        <v>608</v>
      </c>
      <c r="K9" s="61" t="s">
        <v>608</v>
      </c>
      <c r="L9" s="61" t="s">
        <v>608</v>
      </c>
      <c r="M9" s="61" t="s">
        <v>608</v>
      </c>
      <c r="N9" s="62" t="s">
        <v>608</v>
      </c>
      <c r="O9" s="62" t="s">
        <v>608</v>
      </c>
      <c r="P9" s="62" t="s">
        <v>608</v>
      </c>
      <c r="Q9" s="62" t="s">
        <v>608</v>
      </c>
      <c r="R9" s="62" t="s">
        <v>608</v>
      </c>
      <c r="S9" s="62" t="s">
        <v>608</v>
      </c>
      <c r="T9" s="62" t="s">
        <v>608</v>
      </c>
      <c r="U9" s="62" t="s">
        <v>608</v>
      </c>
      <c r="V9" s="62" t="s">
        <v>608</v>
      </c>
      <c r="W9" s="62" t="s">
        <v>608</v>
      </c>
      <c r="X9" s="62" t="s">
        <v>608</v>
      </c>
      <c r="Y9" s="61" t="s">
        <v>8</v>
      </c>
      <c r="Z9" s="61" t="s">
        <v>608</v>
      </c>
      <c r="AA9" s="61" t="s">
        <v>608</v>
      </c>
      <c r="AB9" s="61" t="s">
        <v>608</v>
      </c>
      <c r="AC9" s="61" t="s">
        <v>608</v>
      </c>
      <c r="AD9" s="61" t="s">
        <v>608</v>
      </c>
      <c r="AE9" s="61" t="s">
        <v>608</v>
      </c>
      <c r="AF9" s="61" t="s">
        <v>608</v>
      </c>
      <c r="AG9" s="61"/>
      <c r="AH9" s="61"/>
      <c r="AI9" s="61"/>
      <c r="AJ9" s="61"/>
      <c r="AK9" s="63"/>
      <c r="AL9" s="63"/>
      <c r="AM9" s="63"/>
      <c r="AN9" s="63"/>
      <c r="AO9" s="63"/>
      <c r="AP9" s="63"/>
      <c r="AQ9" s="63"/>
      <c r="AR9" s="63"/>
      <c r="AS9" s="63"/>
      <c r="AT9" s="61"/>
      <c r="AU9" s="61"/>
      <c r="AV9" s="61"/>
      <c r="AW9" s="61"/>
      <c r="AX9" s="61"/>
      <c r="AY9" s="61"/>
      <c r="AZ9" s="61"/>
      <c r="BA9" s="61"/>
      <c r="BB9" s="61"/>
      <c r="BC9" s="61"/>
      <c r="BD9" s="61"/>
      <c r="BE9" s="61"/>
      <c r="BF9" s="61"/>
      <c r="BG9" s="61"/>
      <c r="BH9" s="63"/>
      <c r="BI9" s="29"/>
      <c r="BJ9" s="272"/>
      <c r="BK9" s="29"/>
      <c r="BL9" s="29"/>
      <c r="BM9" s="269"/>
      <c r="BN9" s="269"/>
      <c r="BO9" s="269"/>
      <c r="BP9" s="269"/>
      <c r="BQ9" s="29"/>
      <c r="BR9" s="29"/>
      <c r="BS9" s="29"/>
      <c r="BT9" s="29"/>
      <c r="BU9" s="29"/>
      <c r="BV9" s="29"/>
      <c r="BW9" s="29"/>
      <c r="BX9" s="29"/>
      <c r="BY9" s="29"/>
      <c r="BZ9" s="29"/>
      <c r="CA9" s="29"/>
      <c r="CB9" s="29"/>
      <c r="CC9" s="29"/>
      <c r="CD9" s="29"/>
      <c r="CE9" s="29"/>
      <c r="CF9" s="29"/>
      <c r="CG9" s="29"/>
      <c r="CH9" s="29"/>
      <c r="CI9" s="29"/>
      <c r="CJ9" s="29"/>
      <c r="CK9" s="29"/>
      <c r="CL9" s="269"/>
      <c r="CM9" s="269"/>
      <c r="CN9" s="269"/>
      <c r="CO9" s="269"/>
      <c r="CP9" s="269"/>
      <c r="CQ9" s="269"/>
      <c r="CR9" s="269"/>
      <c r="CS9" s="29"/>
      <c r="CT9" s="29"/>
      <c r="CU9" s="29"/>
      <c r="CV9" s="2"/>
      <c r="CW9" s="2"/>
      <c r="CX9" s="2"/>
      <c r="CY9" s="2"/>
      <c r="CZ9" s="2"/>
      <c r="DA9" s="2"/>
      <c r="DB9" s="2"/>
      <c r="DC9" s="2"/>
      <c r="DD9" s="248"/>
      <c r="DE9" s="2"/>
      <c r="DF9" s="2"/>
      <c r="DG9" s="2"/>
      <c r="DH9" s="2"/>
      <c r="DI9" s="2"/>
      <c r="DJ9" s="2"/>
      <c r="DK9" s="2"/>
      <c r="DL9" s="2"/>
      <c r="DM9" s="2"/>
      <c r="DN9" s="2"/>
      <c r="DO9" s="2"/>
      <c r="DP9" s="2"/>
      <c r="DQ9" s="2"/>
      <c r="DR9" s="2"/>
      <c r="DS9" s="2"/>
      <c r="DT9" s="2"/>
      <c r="DU9" s="2"/>
      <c r="DV9" s="2"/>
      <c r="DW9" s="2"/>
      <c r="DX9" s="2"/>
      <c r="DY9" s="2"/>
    </row>
    <row r="10" spans="1:129" ht="15.75" customHeight="1" x14ac:dyDescent="0.25">
      <c r="A10" s="53"/>
      <c r="B10" s="59">
        <v>3</v>
      </c>
      <c r="C10" s="60">
        <v>3</v>
      </c>
      <c r="D10" s="385" t="s">
        <v>10</v>
      </c>
      <c r="E10" s="367"/>
      <c r="F10" s="367"/>
      <c r="G10" s="367"/>
      <c r="H10" s="368"/>
      <c r="I10" s="65"/>
      <c r="J10" s="61" t="s">
        <v>608</v>
      </c>
      <c r="K10" s="61" t="s">
        <v>608</v>
      </c>
      <c r="L10" s="61" t="s">
        <v>608</v>
      </c>
      <c r="M10" s="61" t="s">
        <v>608</v>
      </c>
      <c r="N10" s="62" t="s">
        <v>608</v>
      </c>
      <c r="O10" s="62" t="s">
        <v>608</v>
      </c>
      <c r="P10" s="62" t="s">
        <v>608</v>
      </c>
      <c r="Q10" s="62" t="s">
        <v>608</v>
      </c>
      <c r="R10" s="62" t="s">
        <v>608</v>
      </c>
      <c r="S10" s="62" t="s">
        <v>608</v>
      </c>
      <c r="T10" s="62" t="s">
        <v>608</v>
      </c>
      <c r="U10" s="62" t="s">
        <v>608</v>
      </c>
      <c r="V10" s="62" t="s">
        <v>608</v>
      </c>
      <c r="W10" s="62" t="s">
        <v>608</v>
      </c>
      <c r="X10" s="62" t="s">
        <v>608</v>
      </c>
      <c r="Y10" s="61" t="s">
        <v>8</v>
      </c>
      <c r="Z10" s="61" t="s">
        <v>608</v>
      </c>
      <c r="AA10" s="61" t="s">
        <v>608</v>
      </c>
      <c r="AB10" s="61" t="s">
        <v>608</v>
      </c>
      <c r="AC10" s="61" t="s">
        <v>608</v>
      </c>
      <c r="AD10" s="61" t="s">
        <v>608</v>
      </c>
      <c r="AE10" s="61" t="s">
        <v>608</v>
      </c>
      <c r="AF10" s="61" t="s">
        <v>608</v>
      </c>
      <c r="AG10" s="61"/>
      <c r="AH10" s="61"/>
      <c r="AI10" s="61"/>
      <c r="AJ10" s="61"/>
      <c r="AK10" s="63"/>
      <c r="AL10" s="63"/>
      <c r="AM10" s="63"/>
      <c r="AN10" s="63"/>
      <c r="AO10" s="63"/>
      <c r="AP10" s="63"/>
      <c r="AQ10" s="63"/>
      <c r="AR10" s="63"/>
      <c r="AS10" s="63"/>
      <c r="AT10" s="61"/>
      <c r="AU10" s="61"/>
      <c r="AV10" s="61"/>
      <c r="AW10" s="61"/>
      <c r="AX10" s="61"/>
      <c r="AY10" s="61"/>
      <c r="AZ10" s="61"/>
      <c r="BA10" s="61"/>
      <c r="BB10" s="61"/>
      <c r="BC10" s="61"/>
      <c r="BD10" s="61"/>
      <c r="BE10" s="61"/>
      <c r="BF10" s="61"/>
      <c r="BG10" s="61"/>
      <c r="BH10" s="63"/>
      <c r="BI10" s="29"/>
      <c r="BJ10" s="272"/>
      <c r="BK10" s="29"/>
      <c r="BL10" s="29"/>
      <c r="BM10" s="269"/>
      <c r="BN10" s="269"/>
      <c r="BO10" s="269"/>
      <c r="BP10" s="269"/>
      <c r="BQ10" s="29"/>
      <c r="BR10" s="29"/>
      <c r="BS10" s="29"/>
      <c r="BT10" s="29"/>
      <c r="BU10" s="29"/>
      <c r="BV10" s="29"/>
      <c r="BW10" s="29"/>
      <c r="BX10" s="29"/>
      <c r="BY10" s="29"/>
      <c r="BZ10" s="29"/>
      <c r="CA10" s="29"/>
      <c r="CB10" s="29"/>
      <c r="CC10" s="29"/>
      <c r="CD10" s="29"/>
      <c r="CE10" s="29"/>
      <c r="CF10" s="29"/>
      <c r="CG10" s="29"/>
      <c r="CH10" s="29"/>
      <c r="CI10" s="29"/>
      <c r="CJ10" s="29"/>
      <c r="CK10" s="29"/>
      <c r="CL10" s="269"/>
      <c r="CM10" s="269"/>
      <c r="CN10" s="269"/>
      <c r="CO10" s="269"/>
      <c r="CP10" s="269"/>
      <c r="CQ10" s="269"/>
      <c r="CR10" s="269"/>
      <c r="CS10" s="29"/>
      <c r="CT10" s="29"/>
      <c r="CU10" s="29"/>
      <c r="CV10" s="2"/>
      <c r="CW10" s="2"/>
      <c r="CX10" s="2"/>
      <c r="CY10" s="2"/>
      <c r="CZ10" s="2"/>
      <c r="DA10" s="2"/>
      <c r="DB10" s="2"/>
      <c r="DC10" s="2"/>
      <c r="DD10" s="248"/>
      <c r="DE10" s="2"/>
      <c r="DF10" s="2"/>
      <c r="DG10" s="2"/>
      <c r="DH10" s="2"/>
      <c r="DI10" s="2"/>
      <c r="DJ10" s="2"/>
      <c r="DK10" s="2"/>
      <c r="DL10" s="2"/>
      <c r="DM10" s="2"/>
      <c r="DN10" s="2"/>
      <c r="DO10" s="2"/>
      <c r="DP10" s="2"/>
      <c r="DQ10" s="2"/>
      <c r="DR10" s="2"/>
      <c r="DS10" s="2"/>
      <c r="DT10" s="2"/>
      <c r="DU10" s="2"/>
      <c r="DV10" s="2"/>
      <c r="DW10" s="2"/>
      <c r="DX10" s="2"/>
      <c r="DY10" s="2"/>
    </row>
    <row r="11" spans="1:129" ht="95.25" hidden="1" customHeight="1" x14ac:dyDescent="0.25">
      <c r="A11" s="53">
        <v>1</v>
      </c>
      <c r="B11" s="66">
        <v>6</v>
      </c>
      <c r="C11" s="60">
        <v>6</v>
      </c>
      <c r="D11" s="7" t="s">
        <v>16</v>
      </c>
      <c r="E11" s="14" t="s">
        <v>11</v>
      </c>
      <c r="F11" s="8" t="s">
        <v>12</v>
      </c>
      <c r="G11" s="244" t="s">
        <v>13</v>
      </c>
      <c r="H11" s="67" t="s">
        <v>609</v>
      </c>
      <c r="I11" s="68" t="s">
        <v>610</v>
      </c>
      <c r="J11" s="7" t="s">
        <v>14</v>
      </c>
      <c r="K11" s="69" t="s">
        <v>6</v>
      </c>
      <c r="L11" s="22"/>
      <c r="M11" s="10">
        <v>10</v>
      </c>
      <c r="N11" s="70" t="s">
        <v>15</v>
      </c>
      <c r="O11" s="70"/>
      <c r="P11" s="70"/>
      <c r="Q11" s="70"/>
      <c r="R11" s="70"/>
      <c r="S11" s="70"/>
      <c r="T11" s="70"/>
      <c r="U11" s="70"/>
      <c r="V11" s="70"/>
      <c r="W11" s="70"/>
      <c r="X11" s="71">
        <f t="shared" ref="X11:X86" si="0">COUNTIF(N11:W11,"x")</f>
        <v>1</v>
      </c>
      <c r="Y11" s="13" t="s">
        <v>1100</v>
      </c>
      <c r="Z11" s="15" t="s">
        <v>611</v>
      </c>
      <c r="AA11" s="15" t="s">
        <v>611</v>
      </c>
      <c r="AB11" s="15" t="s">
        <v>611</v>
      </c>
      <c r="AC11" s="15" t="s">
        <v>611</v>
      </c>
      <c r="AD11" s="72"/>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5">
        <v>1</v>
      </c>
      <c r="BJ11" s="15">
        <v>2</v>
      </c>
      <c r="BK11" s="15">
        <v>2</v>
      </c>
      <c r="BL11" s="15">
        <v>2</v>
      </c>
      <c r="BM11" s="15">
        <v>2</v>
      </c>
      <c r="BN11" s="15">
        <v>2</v>
      </c>
      <c r="BO11" s="15">
        <v>2</v>
      </c>
      <c r="BP11" s="15">
        <v>2</v>
      </c>
      <c r="BQ11" s="15">
        <v>2</v>
      </c>
      <c r="BR11" s="15">
        <v>1</v>
      </c>
      <c r="BS11" s="15">
        <v>2</v>
      </c>
      <c r="BT11" s="15">
        <v>2</v>
      </c>
      <c r="BU11" s="15">
        <v>2</v>
      </c>
      <c r="BV11" s="15">
        <v>2</v>
      </c>
      <c r="BW11" s="15">
        <v>2</v>
      </c>
      <c r="BX11" s="15">
        <v>2</v>
      </c>
      <c r="BY11" s="15">
        <v>2</v>
      </c>
      <c r="BZ11" s="15">
        <v>2</v>
      </c>
      <c r="CA11" s="15">
        <v>2</v>
      </c>
      <c r="CB11" s="15">
        <v>2</v>
      </c>
      <c r="CC11" s="15">
        <v>2</v>
      </c>
      <c r="CD11" s="15">
        <v>1</v>
      </c>
      <c r="CE11" s="15">
        <v>2</v>
      </c>
      <c r="CF11" s="15">
        <v>2</v>
      </c>
      <c r="CG11" s="15">
        <v>2</v>
      </c>
      <c r="CH11" s="15">
        <v>2</v>
      </c>
      <c r="CI11" s="15">
        <v>2</v>
      </c>
      <c r="CJ11" s="15">
        <v>2</v>
      </c>
      <c r="CK11" s="15">
        <v>2</v>
      </c>
      <c r="CL11" s="15">
        <v>1</v>
      </c>
      <c r="CM11" s="15">
        <v>1</v>
      </c>
      <c r="CN11" s="15">
        <v>1</v>
      </c>
      <c r="CO11" s="15">
        <v>1</v>
      </c>
      <c r="CP11" s="15">
        <v>1</v>
      </c>
      <c r="CQ11" s="15">
        <v>1</v>
      </c>
      <c r="CR11" s="15">
        <v>1</v>
      </c>
      <c r="CS11" s="15">
        <v>2</v>
      </c>
      <c r="CT11" s="15">
        <v>2</v>
      </c>
      <c r="CU11" s="15">
        <v>2</v>
      </c>
      <c r="CV11" s="73">
        <f>COUNTIF(BI11:CU11,"2")</f>
        <v>29</v>
      </c>
      <c r="CW11" s="74">
        <f>CV11/(CV11+CX11+CZ11+DB11)</f>
        <v>0.74358974358974361</v>
      </c>
      <c r="CX11" s="73">
        <f>COUNTIF(BI11:CU11,"1")</f>
        <v>10</v>
      </c>
      <c r="CY11" s="74">
        <f>CX11/(CV11+CX11+CZ11+DB11)</f>
        <v>0.25641025641025639</v>
      </c>
      <c r="CZ11" s="73">
        <f>COUNTIF(BI11:CU11,"0")</f>
        <v>0</v>
      </c>
      <c r="DA11" s="74">
        <f>CZ11/(CV11+CX11+CZ11+DB11)</f>
        <v>0</v>
      </c>
      <c r="DB11" s="73">
        <f>COUNTIF(BI11:CU11,"KĐG")</f>
        <v>0</v>
      </c>
      <c r="DC11" s="74">
        <f>DB11/(CV11+CX11+CZ11+DB11)</f>
        <v>0</v>
      </c>
      <c r="DD11" s="249">
        <f>(((CV11*2)+(CX11*1)+(CZ11*0)))/(CV11+CX11+CZ11)</f>
        <v>1.7435897435897436</v>
      </c>
      <c r="DE11" s="75" t="str">
        <f>IF(DC11&gt;=50%,"KĐG",IF(DD11&gt;=1.6,"Đạt mục tiêu",IF(DD11&gt;=1,"Cần cố gắng","Chưa đạt")))</f>
        <v>Đạt mục tiêu</v>
      </c>
      <c r="DF11" s="2"/>
      <c r="DG11" s="2"/>
      <c r="DH11" s="2"/>
      <c r="DI11" s="2"/>
      <c r="DJ11" s="2"/>
      <c r="DK11" s="2"/>
      <c r="DL11" s="2"/>
      <c r="DM11" s="2"/>
      <c r="DN11" s="2"/>
      <c r="DO11" s="2"/>
      <c r="DP11" s="2"/>
      <c r="DQ11" s="2"/>
      <c r="DR11" s="2"/>
      <c r="DS11" s="2"/>
      <c r="DT11" s="2"/>
      <c r="DU11" s="2"/>
      <c r="DV11" s="2"/>
      <c r="DW11" s="2"/>
      <c r="DX11" s="2"/>
      <c r="DY11" s="2">
        <f>COUNTIF(N11:W11,"x")</f>
        <v>1</v>
      </c>
    </row>
    <row r="12" spans="1:129" ht="90.75" hidden="1" customHeight="1" x14ac:dyDescent="0.25">
      <c r="A12" s="53">
        <v>2</v>
      </c>
      <c r="B12" s="59">
        <v>6</v>
      </c>
      <c r="C12" s="60">
        <v>6</v>
      </c>
      <c r="D12" s="7" t="s">
        <v>16</v>
      </c>
      <c r="E12" s="14" t="s">
        <v>11</v>
      </c>
      <c r="F12" s="8" t="s">
        <v>12</v>
      </c>
      <c r="G12" s="244" t="s">
        <v>13</v>
      </c>
      <c r="H12" s="76" t="s">
        <v>612</v>
      </c>
      <c r="I12" s="68" t="s">
        <v>610</v>
      </c>
      <c r="J12" s="7" t="s">
        <v>14</v>
      </c>
      <c r="K12" s="77"/>
      <c r="L12" s="22"/>
      <c r="M12" s="10"/>
      <c r="N12" s="70"/>
      <c r="O12" s="70" t="s">
        <v>15</v>
      </c>
      <c r="P12" s="70"/>
      <c r="Q12" s="70"/>
      <c r="R12" s="70"/>
      <c r="S12" s="70"/>
      <c r="T12" s="70"/>
      <c r="U12" s="70"/>
      <c r="V12" s="70"/>
      <c r="W12" s="70"/>
      <c r="X12" s="71">
        <f t="shared" si="0"/>
        <v>1</v>
      </c>
      <c r="Y12" s="13" t="s">
        <v>1101</v>
      </c>
      <c r="Z12" s="11"/>
      <c r="AA12" s="11"/>
      <c r="AB12" s="11"/>
      <c r="AC12" s="11"/>
      <c r="AD12" s="15" t="s">
        <v>611</v>
      </c>
      <c r="AE12" s="15" t="s">
        <v>611</v>
      </c>
      <c r="AF12" s="15" t="s">
        <v>611</v>
      </c>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5">
        <v>2</v>
      </c>
      <c r="BJ12" s="15">
        <v>2</v>
      </c>
      <c r="BK12" s="15">
        <v>2</v>
      </c>
      <c r="BL12" s="15">
        <v>2</v>
      </c>
      <c r="BM12" s="15">
        <v>2</v>
      </c>
      <c r="BN12" s="15">
        <v>2</v>
      </c>
      <c r="BO12" s="15">
        <v>2</v>
      </c>
      <c r="BP12" s="15">
        <v>2</v>
      </c>
      <c r="BQ12" s="15">
        <v>2</v>
      </c>
      <c r="BR12" s="15">
        <v>2</v>
      </c>
      <c r="BS12" s="15">
        <v>2</v>
      </c>
      <c r="BT12" s="15">
        <v>2</v>
      </c>
      <c r="BU12" s="15">
        <v>2</v>
      </c>
      <c r="BV12" s="15">
        <v>2</v>
      </c>
      <c r="BW12" s="15">
        <v>1</v>
      </c>
      <c r="BX12" s="15">
        <v>2</v>
      </c>
      <c r="BY12" s="15">
        <v>2</v>
      </c>
      <c r="BZ12" s="15">
        <v>2</v>
      </c>
      <c r="CA12" s="15">
        <v>2</v>
      </c>
      <c r="CB12" s="15">
        <v>2</v>
      </c>
      <c r="CC12" s="15">
        <v>2</v>
      </c>
      <c r="CD12" s="15">
        <v>2</v>
      </c>
      <c r="CE12" s="15">
        <v>2</v>
      </c>
      <c r="CF12" s="15">
        <v>2</v>
      </c>
      <c r="CG12" s="15">
        <v>2</v>
      </c>
      <c r="CH12" s="15">
        <v>2</v>
      </c>
      <c r="CI12" s="15">
        <v>2</v>
      </c>
      <c r="CJ12" s="15">
        <v>2</v>
      </c>
      <c r="CK12" s="15">
        <v>2</v>
      </c>
      <c r="CL12" s="15">
        <v>2</v>
      </c>
      <c r="CM12" s="15">
        <v>2</v>
      </c>
      <c r="CN12" s="15">
        <v>2</v>
      </c>
      <c r="CO12" s="15">
        <v>2</v>
      </c>
      <c r="CP12" s="15">
        <v>2</v>
      </c>
      <c r="CQ12" s="15">
        <v>2</v>
      </c>
      <c r="CR12" s="15">
        <v>2</v>
      </c>
      <c r="CS12" s="15">
        <v>2</v>
      </c>
      <c r="CT12" s="15">
        <v>2</v>
      </c>
      <c r="CU12" s="15">
        <v>2</v>
      </c>
      <c r="CV12" s="73">
        <f>COUNTIF(BI12:CU12,"2")</f>
        <v>38</v>
      </c>
      <c r="CW12" s="74">
        <f>CV12/(CV12+CX12+CZ12+DB12)</f>
        <v>0.97435897435897434</v>
      </c>
      <c r="CX12" s="73">
        <f>COUNTIF(BI12:CU12,"1")</f>
        <v>1</v>
      </c>
      <c r="CY12" s="74">
        <f>CX12/(CV12+CX12+CZ12+DB12)</f>
        <v>2.564102564102564E-2</v>
      </c>
      <c r="CZ12" s="73">
        <f>COUNTIF(BI12:CU12,"0")</f>
        <v>0</v>
      </c>
      <c r="DA12" s="74">
        <f>CZ12/(CV12+CX12+CZ12+DB12)</f>
        <v>0</v>
      </c>
      <c r="DB12" s="73">
        <f>COUNTIF(BI12:CU12,"KĐG")</f>
        <v>0</v>
      </c>
      <c r="DC12" s="74">
        <f>DB12/(CV12+CX12+CZ12+DB12)</f>
        <v>0</v>
      </c>
      <c r="DD12" s="75">
        <f>(((CV12*2)+(CX12*1)+(CZ12*0)))/(CV12+CX12+CZ12)</f>
        <v>1.9743589743589745</v>
      </c>
      <c r="DE12" s="75" t="str">
        <f>IF(DC12&gt;=50%,"KĐG",IF(DD12&gt;=1.6,"Đạt mục tiêu",IF(DD12&gt;=1,"Cần cố gắng","Chưa đạt")))</f>
        <v>Đạt mục tiêu</v>
      </c>
      <c r="DF12" s="2"/>
      <c r="DG12" s="2"/>
      <c r="DH12" s="2"/>
      <c r="DI12" s="2"/>
      <c r="DJ12" s="2"/>
      <c r="DK12" s="2"/>
      <c r="DL12" s="2"/>
      <c r="DM12" s="2"/>
      <c r="DN12" s="2"/>
      <c r="DO12" s="2"/>
      <c r="DP12" s="2"/>
      <c r="DQ12" s="2"/>
      <c r="DR12" s="2"/>
      <c r="DS12" s="2"/>
      <c r="DT12" s="2"/>
      <c r="DU12" s="2"/>
      <c r="DV12" s="2"/>
      <c r="DW12" s="2"/>
      <c r="DX12" s="2"/>
      <c r="DY12" s="2"/>
    </row>
    <row r="13" spans="1:129" ht="128.25" customHeight="1" x14ac:dyDescent="0.25">
      <c r="A13" s="53">
        <v>3</v>
      </c>
      <c r="B13" s="66">
        <v>6</v>
      </c>
      <c r="C13" s="60">
        <v>6</v>
      </c>
      <c r="D13" s="306" t="s">
        <v>16</v>
      </c>
      <c r="E13" s="307" t="s">
        <v>11</v>
      </c>
      <c r="F13" s="306" t="s">
        <v>12</v>
      </c>
      <c r="G13" s="308" t="s">
        <v>13</v>
      </c>
      <c r="H13" s="309" t="s">
        <v>613</v>
      </c>
      <c r="I13" s="308" t="s">
        <v>610</v>
      </c>
      <c r="J13" s="306"/>
      <c r="K13" s="77"/>
      <c r="L13" s="22"/>
      <c r="M13" s="10"/>
      <c r="N13" s="70"/>
      <c r="O13" s="70"/>
      <c r="P13" s="310" t="s">
        <v>15</v>
      </c>
      <c r="Q13" s="70"/>
      <c r="R13" s="70"/>
      <c r="S13" s="70"/>
      <c r="T13" s="70"/>
      <c r="U13" s="70"/>
      <c r="V13" s="70"/>
      <c r="W13" s="70"/>
      <c r="X13" s="71">
        <f t="shared" si="0"/>
        <v>1</v>
      </c>
      <c r="Y13" s="13" t="s">
        <v>1105</v>
      </c>
      <c r="Z13" s="15"/>
      <c r="AA13" s="15"/>
      <c r="AB13" s="15"/>
      <c r="AC13" s="15"/>
      <c r="AD13" s="72"/>
      <c r="AE13" s="11"/>
      <c r="AF13" s="11"/>
      <c r="AG13" s="311" t="s">
        <v>611</v>
      </c>
      <c r="AH13" s="311" t="s">
        <v>611</v>
      </c>
      <c r="AI13" s="311" t="s">
        <v>611</v>
      </c>
      <c r="AJ13" s="15" t="s">
        <v>611</v>
      </c>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56">
        <v>2</v>
      </c>
      <c r="BJ13" s="56">
        <v>2</v>
      </c>
      <c r="BK13" s="56">
        <v>2</v>
      </c>
      <c r="BL13" s="56">
        <v>2</v>
      </c>
      <c r="BM13" s="56">
        <v>2</v>
      </c>
      <c r="BN13" s="56">
        <v>2</v>
      </c>
      <c r="BO13" s="56">
        <v>2</v>
      </c>
      <c r="BP13" s="56">
        <v>2</v>
      </c>
      <c r="BQ13" s="56">
        <v>2</v>
      </c>
      <c r="BR13" s="56">
        <v>2</v>
      </c>
      <c r="BS13" s="56">
        <v>2</v>
      </c>
      <c r="BT13" s="56">
        <v>2</v>
      </c>
      <c r="BU13" s="56">
        <v>2</v>
      </c>
      <c r="BV13" s="56">
        <v>2</v>
      </c>
      <c r="BW13" s="56">
        <v>2</v>
      </c>
      <c r="BX13" s="56">
        <v>2</v>
      </c>
      <c r="BY13" s="56">
        <v>2</v>
      </c>
      <c r="BZ13" s="56">
        <v>2</v>
      </c>
      <c r="CA13" s="56">
        <v>2</v>
      </c>
      <c r="CB13" s="56">
        <v>2</v>
      </c>
      <c r="CC13" s="56">
        <v>2</v>
      </c>
      <c r="CD13" s="56">
        <v>2</v>
      </c>
      <c r="CE13" s="56">
        <v>2</v>
      </c>
      <c r="CF13" s="56">
        <v>2</v>
      </c>
      <c r="CG13" s="56">
        <v>2</v>
      </c>
      <c r="CH13" s="56">
        <v>2</v>
      </c>
      <c r="CI13" s="56">
        <v>2</v>
      </c>
      <c r="CJ13" s="56">
        <v>2</v>
      </c>
      <c r="CK13" s="56">
        <v>2</v>
      </c>
      <c r="CL13" s="56">
        <v>2</v>
      </c>
      <c r="CM13" s="56">
        <v>2</v>
      </c>
      <c r="CN13" s="56">
        <v>2</v>
      </c>
      <c r="CO13" s="56">
        <v>2</v>
      </c>
      <c r="CP13" s="56">
        <v>2</v>
      </c>
      <c r="CQ13" s="56">
        <v>2</v>
      </c>
      <c r="CR13" s="56">
        <v>2</v>
      </c>
      <c r="CS13" s="56">
        <v>2</v>
      </c>
      <c r="CT13" s="56">
        <v>2</v>
      </c>
      <c r="CU13" s="56">
        <v>2</v>
      </c>
      <c r="CV13" s="73">
        <f>COUNTIF(BI13:CU13,"2")</f>
        <v>39</v>
      </c>
      <c r="CW13" s="74">
        <f>CV13/(CV13+CX13+CZ13+DB13)</f>
        <v>1</v>
      </c>
      <c r="CX13" s="73">
        <f>COUNTIF(BI13:CU13,"1")</f>
        <v>0</v>
      </c>
      <c r="CY13" s="74">
        <f>CX13/(CV13+CX13+CZ13+DB13)</f>
        <v>0</v>
      </c>
      <c r="CZ13" s="73">
        <f>COUNTIF(BI13:CU13,"0")</f>
        <v>0</v>
      </c>
      <c r="DA13" s="74">
        <f>CZ13/(CV13+CX13+CZ13+DB13)</f>
        <v>0</v>
      </c>
      <c r="DB13" s="73">
        <f>COUNTIF(BI13:CU13,"KĐG")</f>
        <v>0</v>
      </c>
      <c r="DC13" s="74">
        <f>DB13/(CV13+CX13+CZ13+DB13)</f>
        <v>0</v>
      </c>
      <c r="DD13" s="75">
        <f>(((CV13*2)+(CX13*1)+(CZ13*0)))/(CV13+CX13+CZ13)</f>
        <v>2</v>
      </c>
      <c r="DE13" s="75" t="str">
        <f>IF(DC13&gt;=50%,"KĐG",IF(DD13&gt;=1.6,"Đạt mục tiêu",IF(DD13&gt;=1,"Cần cố gắng","Chưa đạt")))</f>
        <v>Đạt mục tiêu</v>
      </c>
      <c r="DF13" s="2"/>
      <c r="DG13" s="2"/>
      <c r="DH13" s="2"/>
      <c r="DI13" s="2"/>
      <c r="DJ13" s="2"/>
      <c r="DK13" s="2"/>
      <c r="DL13" s="2"/>
      <c r="DM13" s="2"/>
      <c r="DN13" s="2"/>
      <c r="DO13" s="2"/>
      <c r="DP13" s="2"/>
      <c r="DQ13" s="2"/>
      <c r="DR13" s="2"/>
      <c r="DS13" s="2"/>
      <c r="DT13" s="2"/>
      <c r="DU13" s="2"/>
      <c r="DV13" s="2"/>
      <c r="DW13" s="2"/>
      <c r="DX13" s="2"/>
      <c r="DY13" s="2"/>
    </row>
    <row r="14" spans="1:129" ht="90.75" hidden="1" customHeight="1" x14ac:dyDescent="0.25">
      <c r="A14" s="53">
        <v>4</v>
      </c>
      <c r="B14" s="66">
        <v>6</v>
      </c>
      <c r="C14" s="60">
        <v>6</v>
      </c>
      <c r="D14" s="7" t="s">
        <v>16</v>
      </c>
      <c r="E14" s="14" t="s">
        <v>11</v>
      </c>
      <c r="F14" s="8" t="s">
        <v>12</v>
      </c>
      <c r="G14" s="244" t="s">
        <v>13</v>
      </c>
      <c r="H14" s="76" t="s">
        <v>614</v>
      </c>
      <c r="I14" s="68" t="s">
        <v>610</v>
      </c>
      <c r="J14" s="7"/>
      <c r="K14" s="77"/>
      <c r="L14" s="22"/>
      <c r="M14" s="10"/>
      <c r="N14" s="70"/>
      <c r="O14" s="70"/>
      <c r="P14" s="70"/>
      <c r="Q14" s="70" t="s">
        <v>15</v>
      </c>
      <c r="R14" s="70"/>
      <c r="S14" s="70"/>
      <c r="T14" s="70"/>
      <c r="U14" s="70"/>
      <c r="V14" s="70"/>
      <c r="W14" s="70"/>
      <c r="X14" s="71">
        <f t="shared" si="0"/>
        <v>1</v>
      </c>
      <c r="Y14" s="13" t="s">
        <v>1125</v>
      </c>
      <c r="Z14" s="15"/>
      <c r="AA14" s="15"/>
      <c r="AB14" s="15"/>
      <c r="AC14" s="15"/>
      <c r="AD14" s="72"/>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5">
        <v>2</v>
      </c>
      <c r="BJ14" s="15">
        <v>2</v>
      </c>
      <c r="BK14" s="15">
        <v>2</v>
      </c>
      <c r="BL14" s="15">
        <v>2</v>
      </c>
      <c r="BM14" s="15"/>
      <c r="BN14" s="15"/>
      <c r="BO14" s="15"/>
      <c r="BP14" s="15"/>
      <c r="BQ14" s="15">
        <v>2</v>
      </c>
      <c r="BR14" s="15">
        <v>2</v>
      </c>
      <c r="BS14" s="15">
        <v>2</v>
      </c>
      <c r="BT14" s="15">
        <v>2</v>
      </c>
      <c r="BU14" s="15">
        <v>2</v>
      </c>
      <c r="BV14" s="15">
        <v>2</v>
      </c>
      <c r="BW14" s="15"/>
      <c r="BX14" s="15">
        <v>2</v>
      </c>
      <c r="BY14" s="15">
        <v>2</v>
      </c>
      <c r="BZ14" s="15">
        <v>2</v>
      </c>
      <c r="CA14" s="15">
        <v>2</v>
      </c>
      <c r="CB14" s="15">
        <v>2</v>
      </c>
      <c r="CC14" s="15">
        <v>2</v>
      </c>
      <c r="CD14" s="15">
        <v>2</v>
      </c>
      <c r="CE14" s="15">
        <v>2</v>
      </c>
      <c r="CF14" s="15">
        <v>2</v>
      </c>
      <c r="CG14" s="15">
        <v>2</v>
      </c>
      <c r="CH14" s="15">
        <v>2</v>
      </c>
      <c r="CI14" s="15">
        <v>2</v>
      </c>
      <c r="CJ14" s="15">
        <v>2</v>
      </c>
      <c r="CK14" s="15">
        <v>2</v>
      </c>
      <c r="CL14" s="15">
        <v>2</v>
      </c>
      <c r="CM14" s="15">
        <v>2</v>
      </c>
      <c r="CN14" s="15">
        <v>2</v>
      </c>
      <c r="CO14" s="15">
        <v>2</v>
      </c>
      <c r="CP14" s="15">
        <v>2</v>
      </c>
      <c r="CQ14" s="15">
        <v>2</v>
      </c>
      <c r="CR14" s="15">
        <v>2</v>
      </c>
      <c r="CS14" s="15">
        <v>2</v>
      </c>
      <c r="CT14" s="15">
        <v>2</v>
      </c>
      <c r="CU14" s="15">
        <v>2</v>
      </c>
      <c r="CV14" s="73">
        <f>COUNTIF(BI14:CU14,"2")</f>
        <v>34</v>
      </c>
      <c r="CW14" s="74">
        <f>CV14/(CV14+CX14+CZ14+DB14)</f>
        <v>1</v>
      </c>
      <c r="CX14" s="73">
        <f>COUNTIF(BI14:CU14,"1")</f>
        <v>0</v>
      </c>
      <c r="CY14" s="74">
        <f>CX14/(CV14+CX14+CZ14+DB14)</f>
        <v>0</v>
      </c>
      <c r="CZ14" s="73">
        <f>COUNTIF(BI14:CU14,"0")</f>
        <v>0</v>
      </c>
      <c r="DA14" s="74">
        <f>CZ14/(CV14+CX14+CZ14+DB14)</f>
        <v>0</v>
      </c>
      <c r="DB14" s="73">
        <f>COUNTIF(BI14:CU14,"KĐG")</f>
        <v>0</v>
      </c>
      <c r="DC14" s="74">
        <f>DB14/(CV14+CX14+CZ14+DB14)</f>
        <v>0</v>
      </c>
      <c r="DD14" s="75">
        <f>(((CV14*2)+(CX14*1)+(CZ14*0)))/(CV14+CX14+CZ14)</f>
        <v>2</v>
      </c>
      <c r="DE14" s="75" t="str">
        <f>IF(DC14&gt;=50%,"KĐG",IF(DD14&gt;=1.6,"Đạt mục tiêu",IF(DD14&gt;=1,"Cần cố gắng","Chưa đạt")))</f>
        <v>Đạt mục tiêu</v>
      </c>
      <c r="DF14" s="2"/>
      <c r="DG14" s="2"/>
      <c r="DH14" s="2"/>
      <c r="DI14" s="2"/>
      <c r="DJ14" s="2"/>
      <c r="DK14" s="2"/>
      <c r="DL14" s="2"/>
      <c r="DM14" s="2"/>
      <c r="DN14" s="2"/>
      <c r="DO14" s="2"/>
      <c r="DP14" s="2"/>
      <c r="DQ14" s="2"/>
      <c r="DR14" s="2"/>
      <c r="DS14" s="2"/>
      <c r="DT14" s="2"/>
      <c r="DU14" s="2"/>
      <c r="DV14" s="2"/>
      <c r="DW14" s="2"/>
      <c r="DX14" s="2"/>
      <c r="DY14" s="2"/>
    </row>
    <row r="15" spans="1:129" ht="89.25" hidden="1" customHeight="1" x14ac:dyDescent="0.25">
      <c r="A15" s="53">
        <v>5</v>
      </c>
      <c r="B15" s="66">
        <v>6</v>
      </c>
      <c r="C15" s="60">
        <v>6</v>
      </c>
      <c r="D15" s="7" t="s">
        <v>16</v>
      </c>
      <c r="E15" s="14" t="s">
        <v>11</v>
      </c>
      <c r="F15" s="8" t="s">
        <v>12</v>
      </c>
      <c r="G15" s="244" t="s">
        <v>13</v>
      </c>
      <c r="H15" s="76" t="s">
        <v>615</v>
      </c>
      <c r="I15" s="68" t="s">
        <v>610</v>
      </c>
      <c r="J15" s="7"/>
      <c r="K15" s="77"/>
      <c r="L15" s="22"/>
      <c r="M15" s="10"/>
      <c r="N15" s="70"/>
      <c r="O15" s="70"/>
      <c r="P15" s="70"/>
      <c r="Q15" s="70"/>
      <c r="R15" s="70" t="s">
        <v>15</v>
      </c>
      <c r="S15" s="70"/>
      <c r="T15" s="70"/>
      <c r="U15" s="70"/>
      <c r="V15" s="70"/>
      <c r="W15" s="70"/>
      <c r="X15" s="71">
        <f t="shared" si="0"/>
        <v>1</v>
      </c>
      <c r="Y15" s="13"/>
      <c r="Z15" s="15"/>
      <c r="AA15" s="15"/>
      <c r="AB15" s="15"/>
      <c r="AC15" s="15"/>
      <c r="AD15" s="72"/>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5">
        <v>2</v>
      </c>
      <c r="BJ15" s="15">
        <v>2</v>
      </c>
      <c r="BK15" s="15">
        <v>2</v>
      </c>
      <c r="BL15" s="15">
        <v>2</v>
      </c>
      <c r="BM15" s="15"/>
      <c r="BN15" s="15"/>
      <c r="BO15" s="15"/>
      <c r="BP15" s="15"/>
      <c r="BQ15" s="15">
        <v>2</v>
      </c>
      <c r="BR15" s="15">
        <v>2</v>
      </c>
      <c r="BS15" s="15">
        <v>2</v>
      </c>
      <c r="BT15" s="15">
        <v>2</v>
      </c>
      <c r="BU15" s="15">
        <v>2</v>
      </c>
      <c r="BV15" s="15">
        <v>2</v>
      </c>
      <c r="BW15" s="15"/>
      <c r="BX15" s="15">
        <v>2</v>
      </c>
      <c r="BY15" s="15">
        <v>2</v>
      </c>
      <c r="BZ15" s="15">
        <v>2</v>
      </c>
      <c r="CA15" s="15">
        <v>2</v>
      </c>
      <c r="CB15" s="15">
        <v>2</v>
      </c>
      <c r="CC15" s="15">
        <v>2</v>
      </c>
      <c r="CD15" s="15">
        <v>2</v>
      </c>
      <c r="CE15" s="15">
        <v>2</v>
      </c>
      <c r="CF15" s="15">
        <v>2</v>
      </c>
      <c r="CG15" s="15">
        <v>2</v>
      </c>
      <c r="CH15" s="15">
        <v>2</v>
      </c>
      <c r="CI15" s="15">
        <v>2</v>
      </c>
      <c r="CJ15" s="15">
        <v>2</v>
      </c>
      <c r="CK15" s="15">
        <v>2</v>
      </c>
      <c r="CL15" s="15"/>
      <c r="CM15" s="15"/>
      <c r="CN15" s="15"/>
      <c r="CO15" s="15"/>
      <c r="CP15" s="15"/>
      <c r="CQ15" s="15"/>
      <c r="CR15" s="15"/>
      <c r="CS15" s="15">
        <v>2</v>
      </c>
      <c r="CT15" s="15">
        <v>2</v>
      </c>
      <c r="CU15" s="15">
        <v>2</v>
      </c>
      <c r="CV15" s="73">
        <f>COUNTIF(BI15:CU15,"2")</f>
        <v>27</v>
      </c>
      <c r="CW15" s="74">
        <f>CV15/(CV15+CX15+CZ15+DB15)</f>
        <v>1</v>
      </c>
      <c r="CX15" s="73">
        <f>COUNTIF(BI15:CU15,"1")</f>
        <v>0</v>
      </c>
      <c r="CY15" s="74">
        <f>CX15/(CV15+CX15+CZ15+DB15)</f>
        <v>0</v>
      </c>
      <c r="CZ15" s="73">
        <f>COUNTIF(BI15:CU15,"0")</f>
        <v>0</v>
      </c>
      <c r="DA15" s="74">
        <f>CZ15/(CV15+CX15+CZ15+DB15)</f>
        <v>0</v>
      </c>
      <c r="DB15" s="73">
        <f>COUNTIF(BI15:CU15,"KĐG")</f>
        <v>0</v>
      </c>
      <c r="DC15" s="74">
        <f>DB15/(CV15+CX15+CZ15+DB15)</f>
        <v>0</v>
      </c>
      <c r="DD15" s="75">
        <f>(((CV15*2)+(CX15*1)+(CZ15*0)))/(CV15+CX15+CZ15)</f>
        <v>2</v>
      </c>
      <c r="DE15" s="75" t="str">
        <f>IF(DC15&gt;=50%,"KĐG",IF(DD15&gt;=1.6,"Đạt mục tiêu",IF(DD15&gt;=1,"Cần cố gắng","Chưa đạt")))</f>
        <v>Đạt mục tiêu</v>
      </c>
      <c r="DF15" s="2"/>
      <c r="DG15" s="2"/>
      <c r="DH15" s="2"/>
      <c r="DI15" s="2"/>
      <c r="DJ15" s="2"/>
      <c r="DK15" s="2"/>
      <c r="DL15" s="2"/>
      <c r="DM15" s="2"/>
      <c r="DN15" s="2"/>
      <c r="DO15" s="2"/>
      <c r="DP15" s="2"/>
      <c r="DQ15" s="2"/>
      <c r="DR15" s="2"/>
      <c r="DS15" s="2"/>
      <c r="DT15" s="2"/>
      <c r="DU15" s="2"/>
      <c r="DV15" s="2"/>
      <c r="DW15" s="2"/>
      <c r="DX15" s="2"/>
      <c r="DY15" s="2"/>
    </row>
    <row r="16" spans="1:129" ht="103.5" hidden="1" customHeight="1" x14ac:dyDescent="0.25">
      <c r="A16" s="53">
        <v>6</v>
      </c>
      <c r="B16" s="66">
        <v>6</v>
      </c>
      <c r="C16" s="60">
        <v>6</v>
      </c>
      <c r="D16" s="7" t="s">
        <v>16</v>
      </c>
      <c r="E16" s="14" t="s">
        <v>11</v>
      </c>
      <c r="F16" s="8" t="s">
        <v>12</v>
      </c>
      <c r="G16" s="244" t="s">
        <v>13</v>
      </c>
      <c r="H16" s="67" t="s">
        <v>616</v>
      </c>
      <c r="I16" s="68" t="s">
        <v>610</v>
      </c>
      <c r="J16" s="7"/>
      <c r="K16" s="77"/>
      <c r="L16" s="22"/>
      <c r="M16" s="10"/>
      <c r="N16" s="70"/>
      <c r="O16" s="70"/>
      <c r="P16" s="70"/>
      <c r="Q16" s="70"/>
      <c r="R16" s="70"/>
      <c r="S16" s="70" t="s">
        <v>15</v>
      </c>
      <c r="T16" s="70"/>
      <c r="U16" s="70"/>
      <c r="V16" s="70"/>
      <c r="W16" s="70"/>
      <c r="X16" s="71">
        <f t="shared" si="0"/>
        <v>1</v>
      </c>
      <c r="Y16" s="13"/>
      <c r="Z16" s="15"/>
      <c r="AA16" s="15"/>
      <c r="AB16" s="15"/>
      <c r="AC16" s="15"/>
      <c r="AD16" s="72"/>
      <c r="AE16" s="11"/>
      <c r="AF16" s="11"/>
      <c r="AG16" s="11"/>
      <c r="AH16" s="11"/>
      <c r="AI16" s="11"/>
      <c r="AJ16" s="11"/>
      <c r="AK16" s="11"/>
      <c r="AL16" s="11"/>
      <c r="AM16" s="11"/>
      <c r="AN16" s="11"/>
      <c r="AO16" s="11"/>
      <c r="AP16" s="11"/>
      <c r="AQ16" s="11"/>
      <c r="AR16" s="11"/>
      <c r="AS16" s="11"/>
      <c r="AT16" s="11"/>
      <c r="AU16" s="11" t="s">
        <v>611</v>
      </c>
      <c r="AV16" s="11" t="s">
        <v>611</v>
      </c>
      <c r="AW16" s="11" t="s">
        <v>611</v>
      </c>
      <c r="AX16" s="11" t="s">
        <v>611</v>
      </c>
      <c r="AY16" s="11"/>
      <c r="AZ16" s="11" t="s">
        <v>611</v>
      </c>
      <c r="BA16" s="11" t="s">
        <v>611</v>
      </c>
      <c r="BB16" s="11" t="s">
        <v>611</v>
      </c>
      <c r="BC16" s="11" t="s">
        <v>611</v>
      </c>
      <c r="BD16" s="11" t="s">
        <v>611</v>
      </c>
      <c r="BE16" s="11" t="s">
        <v>611</v>
      </c>
      <c r="BF16" s="11" t="s">
        <v>611</v>
      </c>
      <c r="BG16" s="11" t="s">
        <v>611</v>
      </c>
      <c r="BH16" s="11" t="s">
        <v>611</v>
      </c>
      <c r="BI16" s="11" t="s">
        <v>611</v>
      </c>
      <c r="BJ16" s="11" t="s">
        <v>611</v>
      </c>
      <c r="BK16" s="11" t="s">
        <v>611</v>
      </c>
      <c r="BL16" s="11" t="s">
        <v>611</v>
      </c>
      <c r="BM16" s="11"/>
      <c r="BN16" s="11"/>
      <c r="BO16" s="11"/>
      <c r="BP16" s="11"/>
      <c r="BQ16" s="11" t="s">
        <v>611</v>
      </c>
      <c r="BR16" s="11" t="s">
        <v>611</v>
      </c>
      <c r="BS16" s="11" t="s">
        <v>611</v>
      </c>
      <c r="BT16" s="11" t="s">
        <v>611</v>
      </c>
      <c r="BU16" s="11" t="s">
        <v>611</v>
      </c>
      <c r="BV16" s="11" t="s">
        <v>611</v>
      </c>
      <c r="BW16" s="11"/>
      <c r="BX16" s="11" t="s">
        <v>611</v>
      </c>
      <c r="BY16" s="11" t="s">
        <v>611</v>
      </c>
      <c r="BZ16" s="11" t="s">
        <v>611</v>
      </c>
      <c r="CA16" s="11" t="s">
        <v>611</v>
      </c>
      <c r="CB16" s="11" t="s">
        <v>611</v>
      </c>
      <c r="CC16" s="11" t="s">
        <v>611</v>
      </c>
      <c r="CD16" s="11" t="s">
        <v>611</v>
      </c>
      <c r="CE16" s="11" t="s">
        <v>611</v>
      </c>
      <c r="CF16" s="11" t="s">
        <v>611</v>
      </c>
      <c r="CG16" s="11" t="s">
        <v>611</v>
      </c>
      <c r="CH16" s="11" t="s">
        <v>611</v>
      </c>
      <c r="CI16" s="11" t="s">
        <v>611</v>
      </c>
      <c r="CJ16" s="11" t="s">
        <v>611</v>
      </c>
      <c r="CK16" s="11" t="s">
        <v>611</v>
      </c>
      <c r="CL16" s="11"/>
      <c r="CM16" s="11"/>
      <c r="CN16" s="11"/>
      <c r="CO16" s="11"/>
      <c r="CP16" s="11"/>
      <c r="CQ16" s="11"/>
      <c r="CR16" s="11"/>
      <c r="CS16" s="11" t="s">
        <v>611</v>
      </c>
      <c r="CT16" s="11" t="s">
        <v>611</v>
      </c>
      <c r="CU16" s="11" t="s">
        <v>611</v>
      </c>
      <c r="CV16" s="11" t="s">
        <v>611</v>
      </c>
      <c r="CW16" s="11" t="s">
        <v>611</v>
      </c>
      <c r="CX16" s="11" t="s">
        <v>611</v>
      </c>
      <c r="CY16" s="11" t="s">
        <v>611</v>
      </c>
      <c r="CZ16" s="11" t="s">
        <v>611</v>
      </c>
      <c r="DA16" s="11" t="s">
        <v>611</v>
      </c>
      <c r="DB16" s="11" t="s">
        <v>611</v>
      </c>
      <c r="DC16" s="11" t="s">
        <v>611</v>
      </c>
      <c r="DD16" s="11" t="s">
        <v>611</v>
      </c>
      <c r="DE16" s="11" t="s">
        <v>611</v>
      </c>
      <c r="DF16" s="2"/>
      <c r="DG16" s="2"/>
      <c r="DH16" s="2"/>
      <c r="DI16" s="2"/>
      <c r="DJ16" s="2"/>
      <c r="DK16" s="2"/>
      <c r="DL16" s="2"/>
      <c r="DM16" s="2"/>
      <c r="DN16" s="2"/>
      <c r="DO16" s="2"/>
      <c r="DP16" s="2"/>
      <c r="DQ16" s="2"/>
      <c r="DR16" s="2"/>
      <c r="DS16" s="2"/>
      <c r="DT16" s="2"/>
      <c r="DU16" s="2"/>
      <c r="DV16" s="2"/>
      <c r="DW16" s="2"/>
      <c r="DX16" s="2"/>
      <c r="DY16" s="2"/>
    </row>
    <row r="17" spans="1:129" ht="89.25" hidden="1" customHeight="1" x14ac:dyDescent="0.25">
      <c r="A17" s="53">
        <v>7</v>
      </c>
      <c r="B17" s="66">
        <v>6</v>
      </c>
      <c r="C17" s="60">
        <v>6</v>
      </c>
      <c r="D17" s="7" t="s">
        <v>16</v>
      </c>
      <c r="E17" s="14" t="s">
        <v>11</v>
      </c>
      <c r="F17" s="8" t="s">
        <v>12</v>
      </c>
      <c r="G17" s="244" t="s">
        <v>13</v>
      </c>
      <c r="H17" s="67" t="s">
        <v>617</v>
      </c>
      <c r="I17" s="68" t="s">
        <v>610</v>
      </c>
      <c r="J17" s="7"/>
      <c r="K17" s="77"/>
      <c r="L17" s="22"/>
      <c r="M17" s="10"/>
      <c r="N17" s="70"/>
      <c r="O17" s="70"/>
      <c r="P17" s="70"/>
      <c r="Q17" s="70"/>
      <c r="R17" s="70"/>
      <c r="S17" s="70"/>
      <c r="T17" s="70" t="s">
        <v>15</v>
      </c>
      <c r="U17" s="70"/>
      <c r="V17" s="70"/>
      <c r="W17" s="70"/>
      <c r="X17" s="71">
        <f t="shared" si="0"/>
        <v>1</v>
      </c>
      <c r="Y17" s="13"/>
      <c r="Z17" s="15"/>
      <c r="AA17" s="15"/>
      <c r="AB17" s="15"/>
      <c r="AC17" s="15"/>
      <c r="AD17" s="72"/>
      <c r="AE17" s="11"/>
      <c r="AF17" s="11"/>
      <c r="AG17" s="11"/>
      <c r="AH17" s="11"/>
      <c r="AI17" s="11"/>
      <c r="AJ17" s="11"/>
      <c r="AK17" s="11"/>
      <c r="AL17" s="11"/>
      <c r="AM17" s="11"/>
      <c r="AN17" s="11"/>
      <c r="AO17" s="11"/>
      <c r="AP17" s="11"/>
      <c r="AQ17" s="11"/>
      <c r="AR17" s="11"/>
      <c r="AS17" s="11"/>
      <c r="AT17" s="11"/>
      <c r="AU17" s="11"/>
      <c r="AV17" s="11"/>
      <c r="AW17" s="11"/>
      <c r="AX17" s="11" t="s">
        <v>611</v>
      </c>
      <c r="AY17" s="11"/>
      <c r="AZ17" s="11" t="s">
        <v>611</v>
      </c>
      <c r="BA17" s="11" t="s">
        <v>611</v>
      </c>
      <c r="BB17" s="11"/>
      <c r="BC17" s="11"/>
      <c r="BD17" s="11"/>
      <c r="BE17" s="11"/>
      <c r="BF17" s="11"/>
      <c r="BG17" s="11"/>
      <c r="BH17" s="11"/>
      <c r="BI17" s="15">
        <v>2</v>
      </c>
      <c r="BJ17" s="15">
        <v>2</v>
      </c>
      <c r="BK17" s="15">
        <v>2</v>
      </c>
      <c r="BL17" s="15">
        <v>2</v>
      </c>
      <c r="BM17" s="15"/>
      <c r="BN17" s="15"/>
      <c r="BO17" s="15"/>
      <c r="BP17" s="15"/>
      <c r="BQ17" s="15">
        <v>2</v>
      </c>
      <c r="BR17" s="15">
        <v>2</v>
      </c>
      <c r="BS17" s="15">
        <v>2</v>
      </c>
      <c r="BT17" s="15">
        <v>2</v>
      </c>
      <c r="BU17" s="15">
        <v>2</v>
      </c>
      <c r="BV17" s="15">
        <v>2</v>
      </c>
      <c r="BW17" s="15"/>
      <c r="BX17" s="15">
        <v>2</v>
      </c>
      <c r="BY17" s="15">
        <v>2</v>
      </c>
      <c r="BZ17" s="15">
        <v>2</v>
      </c>
      <c r="CA17" s="15">
        <v>2</v>
      </c>
      <c r="CB17" s="15">
        <v>2</v>
      </c>
      <c r="CC17" s="15">
        <v>2</v>
      </c>
      <c r="CD17" s="15">
        <v>2</v>
      </c>
      <c r="CE17" s="15">
        <v>2</v>
      </c>
      <c r="CF17" s="15">
        <v>2</v>
      </c>
      <c r="CG17" s="15">
        <v>2</v>
      </c>
      <c r="CH17" s="15">
        <v>2</v>
      </c>
      <c r="CI17" s="15">
        <v>2</v>
      </c>
      <c r="CJ17" s="15">
        <v>2</v>
      </c>
      <c r="CK17" s="15">
        <v>2</v>
      </c>
      <c r="CL17" s="15"/>
      <c r="CM17" s="15"/>
      <c r="CN17" s="15"/>
      <c r="CO17" s="15"/>
      <c r="CP17" s="15"/>
      <c r="CQ17" s="15"/>
      <c r="CR17" s="15"/>
      <c r="CS17" s="15">
        <v>2</v>
      </c>
      <c r="CT17" s="15">
        <v>2</v>
      </c>
      <c r="CU17" s="15">
        <v>2</v>
      </c>
      <c r="CV17" s="73">
        <f>COUNTIF(BI17:CU17,"2")</f>
        <v>27</v>
      </c>
      <c r="CW17" s="74">
        <f>CV17/(CV17+CX17+CZ17+DB17)</f>
        <v>1</v>
      </c>
      <c r="CX17" s="73">
        <f>COUNTIF(BI17:CU17,"1")</f>
        <v>0</v>
      </c>
      <c r="CY17" s="74">
        <f>CX17/(CV17+CX17+CZ17+DB17)</f>
        <v>0</v>
      </c>
      <c r="CZ17" s="73">
        <f>COUNTIF(BI17:CU17,"0")</f>
        <v>0</v>
      </c>
      <c r="DA17" s="74">
        <f>CZ17/(CV17+CX17+CZ17+DB17)</f>
        <v>0</v>
      </c>
      <c r="DB17" s="73">
        <f>COUNTIF(BI17:CU17,"KĐG")</f>
        <v>0</v>
      </c>
      <c r="DC17" s="74">
        <f>DB17/(CV17+CX17+CZ17+DB17)</f>
        <v>0</v>
      </c>
      <c r="DD17" s="75">
        <f>(((CV17*2)+(CX17*1)+(CZ17*0)))/(CV17+CX17+CZ17)</f>
        <v>2</v>
      </c>
      <c r="DE17" s="75" t="str">
        <f>IF(DC17&gt;=50%,"KĐG",IF(DD17&gt;=1.6,"Đạt mục tiêu",IF(DD17&gt;=1,"Cần cố gắng","Chưa đạt")))</f>
        <v>Đạt mục tiêu</v>
      </c>
      <c r="DF17" s="2"/>
      <c r="DG17" s="2"/>
      <c r="DH17" s="2"/>
      <c r="DI17" s="2"/>
      <c r="DJ17" s="2"/>
      <c r="DK17" s="2"/>
      <c r="DL17" s="2"/>
      <c r="DM17" s="2"/>
      <c r="DN17" s="2"/>
      <c r="DO17" s="2"/>
      <c r="DP17" s="2"/>
      <c r="DQ17" s="2"/>
      <c r="DR17" s="2"/>
      <c r="DS17" s="2"/>
      <c r="DT17" s="2"/>
      <c r="DU17" s="2"/>
      <c r="DV17" s="2"/>
      <c r="DW17" s="2"/>
      <c r="DX17" s="2"/>
      <c r="DY17" s="2"/>
    </row>
    <row r="18" spans="1:129" ht="68.25" hidden="1" customHeight="1" x14ac:dyDescent="0.25">
      <c r="A18" s="53">
        <v>8</v>
      </c>
      <c r="B18" s="66">
        <v>6</v>
      </c>
      <c r="C18" s="60">
        <v>6</v>
      </c>
      <c r="D18" s="7" t="s">
        <v>16</v>
      </c>
      <c r="E18" s="14" t="s">
        <v>11</v>
      </c>
      <c r="F18" s="8" t="s">
        <v>12</v>
      </c>
      <c r="G18" s="244" t="s">
        <v>13</v>
      </c>
      <c r="H18" s="78" t="s">
        <v>618</v>
      </c>
      <c r="I18" s="68" t="s">
        <v>610</v>
      </c>
      <c r="J18" s="7"/>
      <c r="K18" s="77"/>
      <c r="L18" s="22"/>
      <c r="M18" s="10"/>
      <c r="N18" s="70"/>
      <c r="O18" s="70"/>
      <c r="P18" s="70"/>
      <c r="Q18" s="70"/>
      <c r="R18" s="70"/>
      <c r="S18" s="70"/>
      <c r="T18" s="70"/>
      <c r="U18" s="70" t="s">
        <v>15</v>
      </c>
      <c r="V18" s="70"/>
      <c r="W18" s="70"/>
      <c r="X18" s="71">
        <f t="shared" si="0"/>
        <v>1</v>
      </c>
      <c r="Y18" s="13"/>
      <c r="Z18" s="15"/>
      <c r="AA18" s="15"/>
      <c r="AB18" s="15"/>
      <c r="AC18" s="15"/>
      <c r="AD18" s="72"/>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t="s">
        <v>611</v>
      </c>
      <c r="BC18" s="11" t="s">
        <v>611</v>
      </c>
      <c r="BD18" s="11" t="s">
        <v>611</v>
      </c>
      <c r="BE18" s="11"/>
      <c r="BF18" s="11"/>
      <c r="BG18" s="11"/>
      <c r="BH18" s="11"/>
      <c r="BI18" s="15">
        <v>2</v>
      </c>
      <c r="BJ18" s="15">
        <v>2</v>
      </c>
      <c r="BK18" s="15">
        <v>2</v>
      </c>
      <c r="BL18" s="15">
        <v>2</v>
      </c>
      <c r="BM18" s="15"/>
      <c r="BN18" s="15"/>
      <c r="BO18" s="15"/>
      <c r="BP18" s="15"/>
      <c r="BQ18" s="15">
        <v>2</v>
      </c>
      <c r="BR18" s="15">
        <v>2</v>
      </c>
      <c r="BS18" s="15">
        <v>2</v>
      </c>
      <c r="BT18" s="15">
        <v>2</v>
      </c>
      <c r="BU18" s="15">
        <v>2</v>
      </c>
      <c r="BV18" s="15">
        <v>2</v>
      </c>
      <c r="BW18" s="15"/>
      <c r="BX18" s="15">
        <v>2</v>
      </c>
      <c r="BY18" s="15">
        <v>2</v>
      </c>
      <c r="BZ18" s="15">
        <v>2</v>
      </c>
      <c r="CA18" s="15">
        <v>2</v>
      </c>
      <c r="CB18" s="15">
        <v>2</v>
      </c>
      <c r="CC18" s="15">
        <v>2</v>
      </c>
      <c r="CD18" s="15">
        <v>2</v>
      </c>
      <c r="CE18" s="15">
        <v>2</v>
      </c>
      <c r="CF18" s="15">
        <v>2</v>
      </c>
      <c r="CG18" s="15">
        <v>2</v>
      </c>
      <c r="CH18" s="15">
        <v>2</v>
      </c>
      <c r="CI18" s="15">
        <v>2</v>
      </c>
      <c r="CJ18" s="15">
        <v>2</v>
      </c>
      <c r="CK18" s="15">
        <v>2</v>
      </c>
      <c r="CL18" s="15"/>
      <c r="CM18" s="15"/>
      <c r="CN18" s="15"/>
      <c r="CO18" s="15"/>
      <c r="CP18" s="15"/>
      <c r="CQ18" s="15"/>
      <c r="CR18" s="15"/>
      <c r="CS18" s="15">
        <v>2</v>
      </c>
      <c r="CT18" s="15">
        <v>2</v>
      </c>
      <c r="CU18" s="15">
        <v>2</v>
      </c>
      <c r="CV18" s="73">
        <f>COUNTIF(BI18:CU18,"2")</f>
        <v>27</v>
      </c>
      <c r="CW18" s="74">
        <f>CV18/(CV18+CX18+CZ18+DB18)</f>
        <v>1</v>
      </c>
      <c r="CX18" s="73">
        <f>COUNTIF(BI18:CU18,"1")</f>
        <v>0</v>
      </c>
      <c r="CY18" s="74">
        <f>CX18/(CV18+CX18+CZ18+DB18)</f>
        <v>0</v>
      </c>
      <c r="CZ18" s="73">
        <f>COUNTIF(BI18:CU18,"0")</f>
        <v>0</v>
      </c>
      <c r="DA18" s="74">
        <f>CZ18/(CV18+CX18+CZ18+DB18)</f>
        <v>0</v>
      </c>
      <c r="DB18" s="73">
        <f>COUNTIF(BI18:CU18,"KĐG")</f>
        <v>0</v>
      </c>
      <c r="DC18" s="74">
        <f>DB18/(CV18+CX18+CZ18+DB18)</f>
        <v>0</v>
      </c>
      <c r="DD18" s="75">
        <f>(((CV18*2)+(CX18*1)+(CZ18*0)))/(CV18+CX18+CZ18)</f>
        <v>2</v>
      </c>
      <c r="DE18" s="75" t="str">
        <f>IF(DC18&gt;=50%,"KĐG",IF(DD18&gt;=1.6,"Đạt mục tiêu",IF(DD18&gt;=1,"Cần cố gắng","Chưa đạt")))</f>
        <v>Đạt mục tiêu</v>
      </c>
      <c r="DF18" s="2"/>
      <c r="DG18" s="2"/>
      <c r="DH18" s="2"/>
      <c r="DI18" s="2"/>
      <c r="DJ18" s="2"/>
      <c r="DK18" s="2"/>
      <c r="DL18" s="2"/>
      <c r="DM18" s="2"/>
      <c r="DN18" s="2"/>
      <c r="DO18" s="2"/>
      <c r="DP18" s="2"/>
      <c r="DQ18" s="2"/>
      <c r="DR18" s="2"/>
      <c r="DS18" s="2"/>
      <c r="DT18" s="2"/>
      <c r="DU18" s="2"/>
      <c r="DV18" s="2"/>
      <c r="DW18" s="2"/>
      <c r="DX18" s="2"/>
      <c r="DY18" s="2"/>
    </row>
    <row r="19" spans="1:129" ht="111.75" hidden="1" customHeight="1" x14ac:dyDescent="0.25">
      <c r="A19" s="53">
        <v>9</v>
      </c>
      <c r="B19" s="66">
        <v>6</v>
      </c>
      <c r="C19" s="60"/>
      <c r="D19" s="7" t="s">
        <v>16</v>
      </c>
      <c r="E19" s="14" t="s">
        <v>11</v>
      </c>
      <c r="F19" s="8" t="s">
        <v>12</v>
      </c>
      <c r="G19" s="244" t="s">
        <v>13</v>
      </c>
      <c r="H19" s="67" t="s">
        <v>619</v>
      </c>
      <c r="I19" s="68" t="s">
        <v>610</v>
      </c>
      <c r="J19" s="7"/>
      <c r="K19" s="77"/>
      <c r="L19" s="22"/>
      <c r="M19" s="10"/>
      <c r="N19" s="70"/>
      <c r="O19" s="70"/>
      <c r="P19" s="70"/>
      <c r="Q19" s="70"/>
      <c r="R19" s="70"/>
      <c r="S19" s="70"/>
      <c r="T19" s="70"/>
      <c r="U19" s="70"/>
      <c r="V19" s="70" t="s">
        <v>15</v>
      </c>
      <c r="W19" s="70"/>
      <c r="X19" s="71">
        <f t="shared" si="0"/>
        <v>1</v>
      </c>
      <c r="Y19" s="13"/>
      <c r="Z19" s="15"/>
      <c r="AA19" s="15"/>
      <c r="AB19" s="15"/>
      <c r="AC19" s="15"/>
      <c r="AD19" s="72"/>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t="s">
        <v>611</v>
      </c>
      <c r="BF19" s="11" t="s">
        <v>611</v>
      </c>
      <c r="BG19" s="11" t="s">
        <v>611</v>
      </c>
      <c r="BH19" s="11"/>
      <c r="BI19" s="15">
        <v>2</v>
      </c>
      <c r="BJ19" s="15">
        <v>2</v>
      </c>
      <c r="BK19" s="15">
        <v>2</v>
      </c>
      <c r="BL19" s="15">
        <v>2</v>
      </c>
      <c r="BM19" s="15"/>
      <c r="BN19" s="15"/>
      <c r="BO19" s="15"/>
      <c r="BP19" s="15"/>
      <c r="BQ19" s="15">
        <v>2</v>
      </c>
      <c r="BR19" s="15">
        <v>2</v>
      </c>
      <c r="BS19" s="15">
        <v>2</v>
      </c>
      <c r="BT19" s="15">
        <v>2</v>
      </c>
      <c r="BU19" s="15">
        <v>2</v>
      </c>
      <c r="BV19" s="15">
        <v>2</v>
      </c>
      <c r="BW19" s="15"/>
      <c r="BX19" s="15">
        <v>2</v>
      </c>
      <c r="BY19" s="15">
        <v>2</v>
      </c>
      <c r="BZ19" s="15">
        <v>2</v>
      </c>
      <c r="CA19" s="15">
        <v>2</v>
      </c>
      <c r="CB19" s="15">
        <v>2</v>
      </c>
      <c r="CC19" s="15">
        <v>2</v>
      </c>
      <c r="CD19" s="15">
        <v>2</v>
      </c>
      <c r="CE19" s="15">
        <v>2</v>
      </c>
      <c r="CF19" s="15">
        <v>2</v>
      </c>
      <c r="CG19" s="15">
        <v>2</v>
      </c>
      <c r="CH19" s="15">
        <v>2</v>
      </c>
      <c r="CI19" s="15">
        <v>2</v>
      </c>
      <c r="CJ19" s="15">
        <v>2</v>
      </c>
      <c r="CK19" s="15">
        <v>2</v>
      </c>
      <c r="CL19" s="15"/>
      <c r="CM19" s="15"/>
      <c r="CN19" s="15"/>
      <c r="CO19" s="15"/>
      <c r="CP19" s="15"/>
      <c r="CQ19" s="15"/>
      <c r="CR19" s="15"/>
      <c r="CS19" s="15">
        <v>2</v>
      </c>
      <c r="CT19" s="15">
        <v>2</v>
      </c>
      <c r="CU19" s="15">
        <v>2</v>
      </c>
      <c r="CV19" s="73"/>
      <c r="CW19" s="74"/>
      <c r="CX19" s="73"/>
      <c r="CY19" s="74"/>
      <c r="CZ19" s="73"/>
      <c r="DA19" s="74"/>
      <c r="DB19" s="73"/>
      <c r="DC19" s="74"/>
      <c r="DD19" s="75"/>
      <c r="DE19" s="75"/>
      <c r="DF19" s="2"/>
      <c r="DG19" s="2"/>
      <c r="DH19" s="2"/>
      <c r="DI19" s="2"/>
      <c r="DJ19" s="2"/>
      <c r="DK19" s="2"/>
      <c r="DL19" s="2"/>
      <c r="DM19" s="2"/>
      <c r="DN19" s="2"/>
      <c r="DO19" s="2"/>
      <c r="DP19" s="2"/>
      <c r="DQ19" s="2"/>
      <c r="DR19" s="2"/>
      <c r="DS19" s="2"/>
      <c r="DT19" s="2"/>
      <c r="DU19" s="2"/>
      <c r="DV19" s="2"/>
      <c r="DW19" s="2"/>
      <c r="DX19" s="2"/>
      <c r="DY19" s="2"/>
    </row>
    <row r="20" spans="1:129" ht="64.5" hidden="1" customHeight="1" x14ac:dyDescent="0.25">
      <c r="A20" s="53">
        <v>10</v>
      </c>
      <c r="B20" s="66">
        <v>6</v>
      </c>
      <c r="C20" s="60">
        <v>6</v>
      </c>
      <c r="D20" s="7" t="s">
        <v>16</v>
      </c>
      <c r="E20" s="14" t="s">
        <v>11</v>
      </c>
      <c r="F20" s="8" t="s">
        <v>12</v>
      </c>
      <c r="G20" s="244" t="s">
        <v>13</v>
      </c>
      <c r="H20" s="76" t="s">
        <v>620</v>
      </c>
      <c r="I20" s="68" t="s">
        <v>610</v>
      </c>
      <c r="J20" s="7"/>
      <c r="K20" s="79"/>
      <c r="L20" s="22"/>
      <c r="M20" s="10"/>
      <c r="N20" s="70"/>
      <c r="O20" s="70"/>
      <c r="P20" s="70"/>
      <c r="Q20" s="70"/>
      <c r="R20" s="70"/>
      <c r="S20" s="70"/>
      <c r="T20" s="70"/>
      <c r="U20" s="70"/>
      <c r="V20" s="70"/>
      <c r="W20" s="70" t="s">
        <v>15</v>
      </c>
      <c r="X20" s="71">
        <f t="shared" si="0"/>
        <v>1</v>
      </c>
      <c r="Y20" s="13"/>
      <c r="Z20" s="15"/>
      <c r="AA20" s="15"/>
      <c r="AB20" s="15"/>
      <c r="AC20" s="15"/>
      <c r="AD20" s="80"/>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t="s">
        <v>611</v>
      </c>
      <c r="BI20" s="15">
        <v>2</v>
      </c>
      <c r="BJ20" s="15">
        <v>2</v>
      </c>
      <c r="BK20" s="15">
        <v>2</v>
      </c>
      <c r="BL20" s="15">
        <v>2</v>
      </c>
      <c r="BM20" s="15"/>
      <c r="BN20" s="15"/>
      <c r="BO20" s="15"/>
      <c r="BP20" s="15"/>
      <c r="BQ20" s="15">
        <v>2</v>
      </c>
      <c r="BR20" s="15">
        <v>2</v>
      </c>
      <c r="BS20" s="15">
        <v>2</v>
      </c>
      <c r="BT20" s="15">
        <v>2</v>
      </c>
      <c r="BU20" s="15">
        <v>2</v>
      </c>
      <c r="BV20" s="15">
        <v>2</v>
      </c>
      <c r="BW20" s="15"/>
      <c r="BX20" s="15">
        <v>2</v>
      </c>
      <c r="BY20" s="15">
        <v>2</v>
      </c>
      <c r="BZ20" s="15">
        <v>2</v>
      </c>
      <c r="CA20" s="15">
        <v>2</v>
      </c>
      <c r="CB20" s="15">
        <v>2</v>
      </c>
      <c r="CC20" s="15">
        <v>2</v>
      </c>
      <c r="CD20" s="15">
        <v>2</v>
      </c>
      <c r="CE20" s="15">
        <v>2</v>
      </c>
      <c r="CF20" s="15">
        <v>2</v>
      </c>
      <c r="CG20" s="15">
        <v>2</v>
      </c>
      <c r="CH20" s="15">
        <v>2</v>
      </c>
      <c r="CI20" s="15">
        <v>2</v>
      </c>
      <c r="CJ20" s="15">
        <v>2</v>
      </c>
      <c r="CK20" s="15">
        <v>2</v>
      </c>
      <c r="CL20" s="15"/>
      <c r="CM20" s="15"/>
      <c r="CN20" s="15"/>
      <c r="CO20" s="15"/>
      <c r="CP20" s="15"/>
      <c r="CQ20" s="15"/>
      <c r="CR20" s="15"/>
      <c r="CS20" s="15">
        <v>2</v>
      </c>
      <c r="CT20" s="15">
        <v>2</v>
      </c>
      <c r="CU20" s="15">
        <v>2</v>
      </c>
      <c r="CV20" s="73">
        <f t="shared" ref="CV20:CV39" si="1">COUNTIF(BI20:CU20,"2")</f>
        <v>27</v>
      </c>
      <c r="CW20" s="74">
        <f t="shared" ref="CW20:CW39" si="2">CV20/(CV20+CX20+CZ20+DB20)</f>
        <v>1</v>
      </c>
      <c r="CX20" s="73">
        <f t="shared" ref="CX20:CX39" si="3">COUNTIF(BI20:CU20,"1")</f>
        <v>0</v>
      </c>
      <c r="CY20" s="74">
        <f t="shared" ref="CY20:CY39" si="4">CX20/(CV20+CX20+CZ20+DB20)</f>
        <v>0</v>
      </c>
      <c r="CZ20" s="73">
        <f t="shared" ref="CZ20:CZ39" si="5">COUNTIF(BI20:CU20,"0")</f>
        <v>0</v>
      </c>
      <c r="DA20" s="74">
        <f t="shared" ref="DA20:DA39" si="6">CZ20/(CV20+CX20+CZ20+DB20)</f>
        <v>0</v>
      </c>
      <c r="DB20" s="73">
        <f t="shared" ref="DB20:DB39" si="7">COUNTIF(BI20:CU20,"KĐG")</f>
        <v>0</v>
      </c>
      <c r="DC20" s="74">
        <f t="shared" ref="DC20:DC39" si="8">DB20/(CV20+CX20+CZ20+DB20)</f>
        <v>0</v>
      </c>
      <c r="DD20" s="75">
        <f t="shared" ref="DD20:DD39" si="9">(((CV20*2)+(CX20*1)+(CZ20*0)))/(CV20+CX20+CZ20)</f>
        <v>2</v>
      </c>
      <c r="DE20" s="75" t="str">
        <f t="shared" ref="DE20:DE39" si="10">IF(DC20&gt;=50%,"KĐG",IF(DD20&gt;=1.6,"Đạt mục tiêu",IF(DD20&gt;=1,"Cần cố gắng","Chưa đạt")))</f>
        <v>Đạt mục tiêu</v>
      </c>
      <c r="DF20" s="2"/>
      <c r="DG20" s="2"/>
      <c r="DH20" s="2"/>
      <c r="DI20" s="2"/>
      <c r="DJ20" s="2"/>
      <c r="DK20" s="2"/>
      <c r="DL20" s="2"/>
      <c r="DM20" s="2"/>
      <c r="DN20" s="2"/>
      <c r="DO20" s="2"/>
      <c r="DP20" s="2"/>
      <c r="DQ20" s="2"/>
      <c r="DR20" s="2"/>
      <c r="DS20" s="2"/>
      <c r="DT20" s="2"/>
      <c r="DU20" s="2"/>
      <c r="DV20" s="2"/>
      <c r="DW20" s="2"/>
      <c r="DX20" s="2"/>
      <c r="DY20" s="2"/>
    </row>
    <row r="21" spans="1:129" ht="15.75" customHeight="1" x14ac:dyDescent="0.25">
      <c r="A21" s="53">
        <v>11</v>
      </c>
      <c r="B21" s="59">
        <v>7</v>
      </c>
      <c r="C21" s="60">
        <v>7</v>
      </c>
      <c r="D21" s="385" t="s">
        <v>17</v>
      </c>
      <c r="E21" s="367"/>
      <c r="F21" s="368"/>
      <c r="G21" s="61" t="s">
        <v>608</v>
      </c>
      <c r="H21" s="61"/>
      <c r="I21" s="68"/>
      <c r="J21" s="61" t="s">
        <v>608</v>
      </c>
      <c r="K21" s="61" t="s">
        <v>608</v>
      </c>
      <c r="L21" s="61" t="s">
        <v>608</v>
      </c>
      <c r="M21" s="61" t="s">
        <v>608</v>
      </c>
      <c r="N21" s="62" t="s">
        <v>608</v>
      </c>
      <c r="O21" s="62" t="s">
        <v>608</v>
      </c>
      <c r="P21" s="62" t="s">
        <v>608</v>
      </c>
      <c r="Q21" s="62" t="s">
        <v>608</v>
      </c>
      <c r="R21" s="62" t="s">
        <v>608</v>
      </c>
      <c r="S21" s="62" t="s">
        <v>608</v>
      </c>
      <c r="T21" s="62" t="s">
        <v>608</v>
      </c>
      <c r="U21" s="62" t="s">
        <v>608</v>
      </c>
      <c r="V21" s="62" t="s">
        <v>608</v>
      </c>
      <c r="W21" s="62" t="s">
        <v>608</v>
      </c>
      <c r="X21" s="71">
        <f t="shared" si="0"/>
        <v>0</v>
      </c>
      <c r="Y21" s="61" t="s">
        <v>8</v>
      </c>
      <c r="Z21" s="61"/>
      <c r="AA21" s="61"/>
      <c r="AB21" s="61"/>
      <c r="AC21" s="61"/>
      <c r="AD21" s="81"/>
      <c r="AE21" s="82"/>
      <c r="AF21" s="82"/>
      <c r="AG21" s="82"/>
      <c r="AH21" s="82"/>
      <c r="AI21" s="82"/>
      <c r="AJ21" s="82"/>
      <c r="AK21" s="82"/>
      <c r="AL21" s="82"/>
      <c r="AM21" s="82"/>
      <c r="AN21" s="82"/>
      <c r="AO21" s="82"/>
      <c r="AP21" s="82"/>
      <c r="AQ21" s="82"/>
      <c r="AR21" s="82"/>
      <c r="AS21" s="82"/>
      <c r="AT21" s="61"/>
      <c r="AU21" s="61"/>
      <c r="AV21" s="61"/>
      <c r="AW21" s="61"/>
      <c r="AX21" s="61"/>
      <c r="AY21" s="61"/>
      <c r="AZ21" s="61"/>
      <c r="BA21" s="61"/>
      <c r="BB21" s="82"/>
      <c r="BC21" s="82"/>
      <c r="BD21" s="82"/>
      <c r="BE21" s="82"/>
      <c r="BF21" s="82"/>
      <c r="BG21" s="82"/>
      <c r="BH21" s="82"/>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73">
        <f t="shared" si="1"/>
        <v>0</v>
      </c>
      <c r="CW21" s="74" t="e">
        <f t="shared" si="2"/>
        <v>#DIV/0!</v>
      </c>
      <c r="CX21" s="73">
        <f t="shared" si="3"/>
        <v>0</v>
      </c>
      <c r="CY21" s="74" t="e">
        <f t="shared" si="4"/>
        <v>#DIV/0!</v>
      </c>
      <c r="CZ21" s="73">
        <f t="shared" si="5"/>
        <v>0</v>
      </c>
      <c r="DA21" s="74" t="e">
        <f t="shared" si="6"/>
        <v>#DIV/0!</v>
      </c>
      <c r="DB21" s="73">
        <f t="shared" si="7"/>
        <v>0</v>
      </c>
      <c r="DC21" s="74" t="e">
        <f t="shared" si="8"/>
        <v>#DIV/0!</v>
      </c>
      <c r="DD21" s="249" t="e">
        <f t="shared" si="9"/>
        <v>#DIV/0!</v>
      </c>
      <c r="DE21" s="75" t="e">
        <f t="shared" si="10"/>
        <v>#DIV/0!</v>
      </c>
      <c r="DF21" s="2"/>
      <c r="DG21" s="2"/>
      <c r="DH21" s="2"/>
      <c r="DI21" s="2"/>
      <c r="DJ21" s="2"/>
      <c r="DK21" s="2"/>
      <c r="DL21" s="2"/>
      <c r="DM21" s="2"/>
      <c r="DN21" s="2"/>
      <c r="DO21" s="2"/>
      <c r="DP21" s="2"/>
      <c r="DQ21" s="2"/>
      <c r="DR21" s="2"/>
      <c r="DS21" s="2"/>
      <c r="DT21" s="2"/>
      <c r="DU21" s="2"/>
      <c r="DV21" s="2"/>
      <c r="DW21" s="2"/>
      <c r="DX21" s="2"/>
      <c r="DY21" s="2"/>
    </row>
    <row r="22" spans="1:129" ht="15.75" customHeight="1" x14ac:dyDescent="0.25">
      <c r="A22" s="53">
        <v>12</v>
      </c>
      <c r="B22" s="59">
        <v>8</v>
      </c>
      <c r="C22" s="60">
        <v>8</v>
      </c>
      <c r="D22" s="385" t="s">
        <v>18</v>
      </c>
      <c r="E22" s="367"/>
      <c r="F22" s="368"/>
      <c r="G22" s="61" t="s">
        <v>608</v>
      </c>
      <c r="H22" s="61"/>
      <c r="I22" s="68"/>
      <c r="J22" s="61" t="s">
        <v>608</v>
      </c>
      <c r="K22" s="61" t="s">
        <v>608</v>
      </c>
      <c r="L22" s="61" t="s">
        <v>608</v>
      </c>
      <c r="M22" s="61" t="s">
        <v>608</v>
      </c>
      <c r="N22" s="62" t="s">
        <v>608</v>
      </c>
      <c r="O22" s="62" t="s">
        <v>608</v>
      </c>
      <c r="P22" s="62" t="s">
        <v>608</v>
      </c>
      <c r="Q22" s="62" t="s">
        <v>608</v>
      </c>
      <c r="R22" s="62" t="s">
        <v>608</v>
      </c>
      <c r="S22" s="62" t="s">
        <v>608</v>
      </c>
      <c r="T22" s="62" t="s">
        <v>608</v>
      </c>
      <c r="U22" s="62" t="s">
        <v>608</v>
      </c>
      <c r="V22" s="62" t="s">
        <v>608</v>
      </c>
      <c r="W22" s="62" t="s">
        <v>608</v>
      </c>
      <c r="X22" s="71">
        <f t="shared" si="0"/>
        <v>0</v>
      </c>
      <c r="Y22" s="61" t="s">
        <v>8</v>
      </c>
      <c r="Z22" s="61"/>
      <c r="AA22" s="61"/>
      <c r="AB22" s="61"/>
      <c r="AC22" s="61"/>
      <c r="AD22" s="83"/>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73">
        <f t="shared" si="1"/>
        <v>0</v>
      </c>
      <c r="CW22" s="74" t="e">
        <f t="shared" si="2"/>
        <v>#DIV/0!</v>
      </c>
      <c r="CX22" s="73">
        <f t="shared" si="3"/>
        <v>0</v>
      </c>
      <c r="CY22" s="74" t="e">
        <f t="shared" si="4"/>
        <v>#DIV/0!</v>
      </c>
      <c r="CZ22" s="73">
        <f t="shared" si="5"/>
        <v>0</v>
      </c>
      <c r="DA22" s="74" t="e">
        <f t="shared" si="6"/>
        <v>#DIV/0!</v>
      </c>
      <c r="DB22" s="73">
        <f t="shared" si="7"/>
        <v>0</v>
      </c>
      <c r="DC22" s="74" t="e">
        <f t="shared" si="8"/>
        <v>#DIV/0!</v>
      </c>
      <c r="DD22" s="249" t="e">
        <f t="shared" si="9"/>
        <v>#DIV/0!</v>
      </c>
      <c r="DE22" s="75" t="e">
        <f t="shared" si="10"/>
        <v>#DIV/0!</v>
      </c>
      <c r="DF22" s="2"/>
      <c r="DG22" s="2"/>
      <c r="DH22" s="2"/>
      <c r="DI22" s="2"/>
      <c r="DJ22" s="2"/>
      <c r="DK22" s="2"/>
      <c r="DL22" s="2"/>
      <c r="DM22" s="2"/>
      <c r="DN22" s="2"/>
      <c r="DO22" s="2"/>
      <c r="DP22" s="2"/>
      <c r="DQ22" s="2"/>
      <c r="DR22" s="2"/>
      <c r="DS22" s="2"/>
      <c r="DT22" s="2"/>
      <c r="DU22" s="2"/>
      <c r="DV22" s="2"/>
      <c r="DW22" s="2"/>
      <c r="DX22" s="2"/>
      <c r="DY22" s="2"/>
    </row>
    <row r="23" spans="1:129" ht="47.25" hidden="1" customHeight="1" x14ac:dyDescent="0.25">
      <c r="A23" s="53">
        <v>13</v>
      </c>
      <c r="B23" s="66">
        <v>23</v>
      </c>
      <c r="C23" s="60">
        <v>23</v>
      </c>
      <c r="D23" s="7" t="s">
        <v>21</v>
      </c>
      <c r="E23" s="14" t="s">
        <v>11</v>
      </c>
      <c r="F23" s="14" t="s">
        <v>22</v>
      </c>
      <c r="G23" s="68" t="s">
        <v>11</v>
      </c>
      <c r="H23" s="7" t="s">
        <v>621</v>
      </c>
      <c r="I23" s="68" t="s">
        <v>610</v>
      </c>
      <c r="J23" s="68" t="s">
        <v>14</v>
      </c>
      <c r="K23" s="15" t="s">
        <v>6</v>
      </c>
      <c r="L23" s="15" t="s">
        <v>15</v>
      </c>
      <c r="M23" s="10"/>
      <c r="N23" s="84" t="s">
        <v>15</v>
      </c>
      <c r="O23" s="70"/>
      <c r="P23" s="70"/>
      <c r="Q23" s="70"/>
      <c r="R23" s="70"/>
      <c r="S23" s="70"/>
      <c r="T23" s="70"/>
      <c r="U23" s="70"/>
      <c r="V23" s="70"/>
      <c r="W23" s="70"/>
      <c r="X23" s="71">
        <f t="shared" si="0"/>
        <v>1</v>
      </c>
      <c r="Y23" s="15" t="s">
        <v>1100</v>
      </c>
      <c r="Z23" s="15" t="s">
        <v>622</v>
      </c>
      <c r="AA23" s="15"/>
      <c r="AB23" s="15" t="s">
        <v>622</v>
      </c>
      <c r="AC23" s="15"/>
      <c r="AD23" s="15"/>
      <c r="AE23" s="15"/>
      <c r="AF23" s="15"/>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5">
        <v>2</v>
      </c>
      <c r="BJ23" s="15">
        <v>2</v>
      </c>
      <c r="BK23" s="15">
        <v>2</v>
      </c>
      <c r="BL23" s="15">
        <v>2</v>
      </c>
      <c r="BM23" s="15">
        <v>1</v>
      </c>
      <c r="BN23" s="15">
        <v>1</v>
      </c>
      <c r="BO23" s="15">
        <v>1</v>
      </c>
      <c r="BP23" s="15">
        <v>1</v>
      </c>
      <c r="BQ23" s="15">
        <v>2</v>
      </c>
      <c r="BR23" s="15">
        <v>2</v>
      </c>
      <c r="BS23" s="15">
        <v>2</v>
      </c>
      <c r="BT23" s="15">
        <v>2</v>
      </c>
      <c r="BU23" s="15">
        <v>2</v>
      </c>
      <c r="BV23" s="15">
        <v>2</v>
      </c>
      <c r="BW23" s="15">
        <v>1</v>
      </c>
      <c r="BX23" s="15">
        <v>2</v>
      </c>
      <c r="BY23" s="15">
        <v>2</v>
      </c>
      <c r="BZ23" s="15">
        <v>2</v>
      </c>
      <c r="CA23" s="15">
        <v>1</v>
      </c>
      <c r="CB23" s="15">
        <v>1</v>
      </c>
      <c r="CC23" s="15">
        <v>1</v>
      </c>
      <c r="CD23" s="15">
        <v>1</v>
      </c>
      <c r="CE23" s="15">
        <v>1</v>
      </c>
      <c r="CF23" s="15">
        <v>2</v>
      </c>
      <c r="CG23" s="15">
        <v>2</v>
      </c>
      <c r="CH23" s="15">
        <v>2</v>
      </c>
      <c r="CI23" s="15">
        <v>2</v>
      </c>
      <c r="CJ23" s="15">
        <v>2</v>
      </c>
      <c r="CK23" s="15">
        <v>2</v>
      </c>
      <c r="CL23" s="15">
        <v>2</v>
      </c>
      <c r="CM23" s="15">
        <v>2</v>
      </c>
      <c r="CN23" s="15">
        <v>2</v>
      </c>
      <c r="CO23" s="15">
        <v>2</v>
      </c>
      <c r="CP23" s="15">
        <v>2</v>
      </c>
      <c r="CQ23" s="15">
        <v>2</v>
      </c>
      <c r="CR23" s="15">
        <v>2</v>
      </c>
      <c r="CS23" s="15">
        <v>2</v>
      </c>
      <c r="CT23" s="15">
        <v>0</v>
      </c>
      <c r="CU23" s="15">
        <v>2</v>
      </c>
      <c r="CV23" s="73">
        <f t="shared" si="1"/>
        <v>28</v>
      </c>
      <c r="CW23" s="74">
        <f t="shared" si="2"/>
        <v>0.71794871794871795</v>
      </c>
      <c r="CX23" s="73">
        <f t="shared" si="3"/>
        <v>10</v>
      </c>
      <c r="CY23" s="74">
        <f t="shared" si="4"/>
        <v>0.25641025641025639</v>
      </c>
      <c r="CZ23" s="73">
        <f t="shared" si="5"/>
        <v>1</v>
      </c>
      <c r="DA23" s="74">
        <f t="shared" si="6"/>
        <v>2.564102564102564E-2</v>
      </c>
      <c r="DB23" s="73">
        <f t="shared" si="7"/>
        <v>0</v>
      </c>
      <c r="DC23" s="74">
        <f t="shared" si="8"/>
        <v>0</v>
      </c>
      <c r="DD23" s="249">
        <f t="shared" si="9"/>
        <v>1.6923076923076923</v>
      </c>
      <c r="DE23" s="75" t="str">
        <f t="shared" si="10"/>
        <v>Đạt mục tiêu</v>
      </c>
      <c r="DF23" s="2"/>
      <c r="DG23" s="2"/>
      <c r="DH23" s="2"/>
      <c r="DI23" s="2"/>
      <c r="DJ23" s="2"/>
      <c r="DK23" s="2"/>
      <c r="DL23" s="2"/>
      <c r="DM23" s="2"/>
      <c r="DN23" s="2"/>
      <c r="DO23" s="2"/>
      <c r="DP23" s="2"/>
      <c r="DQ23" s="2"/>
      <c r="DR23" s="2"/>
      <c r="DS23" s="2"/>
      <c r="DT23" s="2"/>
      <c r="DU23" s="2"/>
      <c r="DV23" s="2"/>
      <c r="DW23" s="2"/>
      <c r="DX23" s="2"/>
      <c r="DY23" s="2"/>
    </row>
    <row r="24" spans="1:129" ht="50.25" hidden="1" customHeight="1" x14ac:dyDescent="0.25">
      <c r="A24" s="53">
        <v>14</v>
      </c>
      <c r="B24" s="66">
        <v>24</v>
      </c>
      <c r="C24" s="60">
        <v>24</v>
      </c>
      <c r="D24" s="7" t="s">
        <v>23</v>
      </c>
      <c r="E24" s="14" t="s">
        <v>19</v>
      </c>
      <c r="F24" s="14" t="s">
        <v>24</v>
      </c>
      <c r="G24" s="68" t="s">
        <v>19</v>
      </c>
      <c r="H24" s="7" t="s">
        <v>623</v>
      </c>
      <c r="I24" s="68" t="s">
        <v>610</v>
      </c>
      <c r="J24" s="68" t="s">
        <v>14</v>
      </c>
      <c r="K24" s="15" t="s">
        <v>6</v>
      </c>
      <c r="L24" s="15" t="s">
        <v>15</v>
      </c>
      <c r="M24" s="10"/>
      <c r="N24" s="70"/>
      <c r="O24" s="70"/>
      <c r="P24" s="70"/>
      <c r="Q24" s="70"/>
      <c r="R24" s="70" t="s">
        <v>15</v>
      </c>
      <c r="S24" s="85"/>
      <c r="T24" s="70"/>
      <c r="U24" s="70"/>
      <c r="V24" s="70"/>
      <c r="W24" s="70"/>
      <c r="X24" s="71">
        <f t="shared" si="0"/>
        <v>1</v>
      </c>
      <c r="Y24" s="15"/>
      <c r="Z24" s="15"/>
      <c r="AA24" s="15"/>
      <c r="AB24" s="15"/>
      <c r="AC24" s="15"/>
      <c r="AD24" s="72"/>
      <c r="AE24" s="11"/>
      <c r="AF24" s="11"/>
      <c r="AG24" s="11"/>
      <c r="AH24" s="11"/>
      <c r="AI24" s="11"/>
      <c r="AJ24" s="11"/>
      <c r="AK24" s="11"/>
      <c r="AL24" s="11"/>
      <c r="AM24" s="11"/>
      <c r="AN24" s="11"/>
      <c r="AO24" s="11"/>
      <c r="AP24" s="11"/>
      <c r="AQ24" s="11"/>
      <c r="AR24" s="11"/>
      <c r="AS24" s="11"/>
      <c r="AT24" s="11"/>
      <c r="AU24" s="11" t="s">
        <v>622</v>
      </c>
      <c r="AV24" s="11"/>
      <c r="AW24" s="11" t="s">
        <v>622</v>
      </c>
      <c r="AX24" s="11"/>
      <c r="AY24" s="11"/>
      <c r="AZ24" s="11"/>
      <c r="BA24" s="11"/>
      <c r="BB24" s="11"/>
      <c r="BC24" s="11"/>
      <c r="BD24" s="11"/>
      <c r="BE24" s="11"/>
      <c r="BF24" s="11"/>
      <c r="BG24" s="11"/>
      <c r="BH24" s="11"/>
      <c r="BI24" s="15">
        <v>2</v>
      </c>
      <c r="BJ24" s="15">
        <v>2</v>
      </c>
      <c r="BK24" s="15">
        <v>2</v>
      </c>
      <c r="BL24" s="15">
        <v>2</v>
      </c>
      <c r="BM24" s="15"/>
      <c r="BN24" s="15"/>
      <c r="BO24" s="15"/>
      <c r="BP24" s="15"/>
      <c r="BQ24" s="15">
        <v>2</v>
      </c>
      <c r="BR24" s="15">
        <v>2</v>
      </c>
      <c r="BS24" s="15">
        <v>2</v>
      </c>
      <c r="BT24" s="15">
        <v>2</v>
      </c>
      <c r="BU24" s="15">
        <v>2</v>
      </c>
      <c r="BV24" s="15">
        <v>2</v>
      </c>
      <c r="BW24" s="15"/>
      <c r="BX24" s="15">
        <v>2</v>
      </c>
      <c r="BY24" s="15">
        <v>2</v>
      </c>
      <c r="BZ24" s="15">
        <v>2</v>
      </c>
      <c r="CA24" s="15">
        <v>2</v>
      </c>
      <c r="CB24" s="15">
        <v>2</v>
      </c>
      <c r="CC24" s="15">
        <v>2</v>
      </c>
      <c r="CD24" s="15">
        <v>2</v>
      </c>
      <c r="CE24" s="15">
        <v>2</v>
      </c>
      <c r="CF24" s="15">
        <v>2</v>
      </c>
      <c r="CG24" s="15">
        <v>2</v>
      </c>
      <c r="CH24" s="15">
        <v>2</v>
      </c>
      <c r="CI24" s="15">
        <v>2</v>
      </c>
      <c r="CJ24" s="15">
        <v>2</v>
      </c>
      <c r="CK24" s="15">
        <v>2</v>
      </c>
      <c r="CL24" s="15"/>
      <c r="CM24" s="15"/>
      <c r="CN24" s="15"/>
      <c r="CO24" s="15"/>
      <c r="CP24" s="15"/>
      <c r="CQ24" s="15"/>
      <c r="CR24" s="15"/>
      <c r="CS24" s="15">
        <v>2</v>
      </c>
      <c r="CT24" s="15">
        <v>2</v>
      </c>
      <c r="CU24" s="15">
        <v>2</v>
      </c>
      <c r="CV24" s="73">
        <f t="shared" si="1"/>
        <v>27</v>
      </c>
      <c r="CW24" s="74">
        <f t="shared" si="2"/>
        <v>1</v>
      </c>
      <c r="CX24" s="73">
        <f t="shared" si="3"/>
        <v>0</v>
      </c>
      <c r="CY24" s="74">
        <f t="shared" si="4"/>
        <v>0</v>
      </c>
      <c r="CZ24" s="73">
        <f t="shared" si="5"/>
        <v>0</v>
      </c>
      <c r="DA24" s="74">
        <f t="shared" si="6"/>
        <v>0</v>
      </c>
      <c r="DB24" s="73">
        <f t="shared" si="7"/>
        <v>0</v>
      </c>
      <c r="DC24" s="74">
        <f t="shared" si="8"/>
        <v>0</v>
      </c>
      <c r="DD24" s="75">
        <f t="shared" si="9"/>
        <v>2</v>
      </c>
      <c r="DE24" s="75" t="str">
        <f t="shared" si="10"/>
        <v>Đạt mục tiêu</v>
      </c>
      <c r="DF24" s="2"/>
      <c r="DG24" s="2"/>
      <c r="DH24" s="2"/>
      <c r="DI24" s="2"/>
      <c r="DJ24" s="2"/>
      <c r="DK24" s="2"/>
      <c r="DL24" s="2"/>
      <c r="DM24" s="2"/>
      <c r="DN24" s="2"/>
      <c r="DO24" s="2"/>
      <c r="DP24" s="2"/>
      <c r="DQ24" s="2"/>
      <c r="DR24" s="2"/>
      <c r="DS24" s="2"/>
      <c r="DT24" s="2"/>
      <c r="DU24" s="2"/>
      <c r="DV24" s="2"/>
      <c r="DW24" s="2"/>
      <c r="DX24" s="2"/>
      <c r="DY24" s="2"/>
    </row>
    <row r="25" spans="1:129" ht="47.25" hidden="1" customHeight="1" x14ac:dyDescent="0.25">
      <c r="A25" s="53">
        <v>15</v>
      </c>
      <c r="B25" s="59">
        <v>25</v>
      </c>
      <c r="C25" s="60">
        <v>25</v>
      </c>
      <c r="D25" s="7" t="s">
        <v>25</v>
      </c>
      <c r="E25" s="14" t="s">
        <v>11</v>
      </c>
      <c r="F25" s="14" t="s">
        <v>26</v>
      </c>
      <c r="G25" s="68" t="s">
        <v>19</v>
      </c>
      <c r="H25" s="7" t="s">
        <v>624</v>
      </c>
      <c r="I25" s="68" t="s">
        <v>610</v>
      </c>
      <c r="J25" s="68" t="s">
        <v>14</v>
      </c>
      <c r="K25" s="15" t="s">
        <v>6</v>
      </c>
      <c r="L25" s="15" t="s">
        <v>15</v>
      </c>
      <c r="M25" s="10">
        <v>1</v>
      </c>
      <c r="N25" s="70"/>
      <c r="O25" s="84" t="s">
        <v>15</v>
      </c>
      <c r="P25" s="70"/>
      <c r="Q25" s="70"/>
      <c r="R25" s="70"/>
      <c r="S25" s="70"/>
      <c r="T25" s="70"/>
      <c r="U25" s="70"/>
      <c r="V25" s="70"/>
      <c r="W25" s="70"/>
      <c r="X25" s="71">
        <f t="shared" si="0"/>
        <v>1</v>
      </c>
      <c r="Y25" s="15" t="s">
        <v>1101</v>
      </c>
      <c r="Z25" s="15"/>
      <c r="AA25" s="15"/>
      <c r="AB25" s="15"/>
      <c r="AC25" s="15"/>
      <c r="AD25" s="15" t="s">
        <v>625</v>
      </c>
      <c r="AE25" s="15" t="s">
        <v>622</v>
      </c>
      <c r="AF25" s="15" t="s">
        <v>622</v>
      </c>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5">
        <v>2</v>
      </c>
      <c r="BJ25" s="15">
        <v>2</v>
      </c>
      <c r="BK25" s="15">
        <v>2</v>
      </c>
      <c r="BL25" s="15">
        <v>2</v>
      </c>
      <c r="BM25" s="15">
        <v>2</v>
      </c>
      <c r="BN25" s="15">
        <v>2</v>
      </c>
      <c r="BO25" s="15">
        <v>2</v>
      </c>
      <c r="BP25" s="15">
        <v>2</v>
      </c>
      <c r="BQ25" s="15">
        <v>2</v>
      </c>
      <c r="BR25" s="15">
        <v>2</v>
      </c>
      <c r="BS25" s="15">
        <v>2</v>
      </c>
      <c r="BT25" s="15">
        <v>2</v>
      </c>
      <c r="BU25" s="15">
        <v>2</v>
      </c>
      <c r="BV25" s="15">
        <v>2</v>
      </c>
      <c r="BW25" s="15">
        <v>2</v>
      </c>
      <c r="BX25" s="15">
        <v>2</v>
      </c>
      <c r="BY25" s="15">
        <v>2</v>
      </c>
      <c r="BZ25" s="15">
        <v>2</v>
      </c>
      <c r="CA25" s="15">
        <v>2</v>
      </c>
      <c r="CB25" s="15">
        <v>2</v>
      </c>
      <c r="CC25" s="15">
        <v>2</v>
      </c>
      <c r="CD25" s="15">
        <v>2</v>
      </c>
      <c r="CE25" s="15">
        <v>2</v>
      </c>
      <c r="CF25" s="15">
        <v>2</v>
      </c>
      <c r="CG25" s="15">
        <v>2</v>
      </c>
      <c r="CH25" s="15">
        <v>2</v>
      </c>
      <c r="CI25" s="15">
        <v>2</v>
      </c>
      <c r="CJ25" s="15">
        <v>2</v>
      </c>
      <c r="CK25" s="15">
        <v>2</v>
      </c>
      <c r="CL25" s="15">
        <v>2</v>
      </c>
      <c r="CM25" s="15">
        <v>2</v>
      </c>
      <c r="CN25" s="15">
        <v>2</v>
      </c>
      <c r="CO25" s="15">
        <v>2</v>
      </c>
      <c r="CP25" s="15">
        <v>2</v>
      </c>
      <c r="CQ25" s="15">
        <v>2</v>
      </c>
      <c r="CR25" s="15">
        <v>2</v>
      </c>
      <c r="CS25" s="15">
        <v>2</v>
      </c>
      <c r="CT25" s="15">
        <v>2</v>
      </c>
      <c r="CU25" s="15">
        <v>2</v>
      </c>
      <c r="CV25" s="73">
        <f t="shared" si="1"/>
        <v>39</v>
      </c>
      <c r="CW25" s="74">
        <f t="shared" si="2"/>
        <v>1</v>
      </c>
      <c r="CX25" s="73">
        <f t="shared" si="3"/>
        <v>0</v>
      </c>
      <c r="CY25" s="74">
        <f t="shared" si="4"/>
        <v>0</v>
      </c>
      <c r="CZ25" s="73">
        <f t="shared" si="5"/>
        <v>0</v>
      </c>
      <c r="DA25" s="74">
        <f t="shared" si="6"/>
        <v>0</v>
      </c>
      <c r="DB25" s="73">
        <f t="shared" si="7"/>
        <v>0</v>
      </c>
      <c r="DC25" s="74">
        <f t="shared" si="8"/>
        <v>0</v>
      </c>
      <c r="DD25" s="75">
        <f t="shared" si="9"/>
        <v>2</v>
      </c>
      <c r="DE25" s="75" t="str">
        <f t="shared" si="10"/>
        <v>Đạt mục tiêu</v>
      </c>
      <c r="DF25" s="2"/>
      <c r="DG25" s="2"/>
      <c r="DH25" s="2"/>
      <c r="DI25" s="2"/>
      <c r="DJ25" s="2"/>
      <c r="DK25" s="2"/>
      <c r="DL25" s="2"/>
      <c r="DM25" s="2"/>
      <c r="DN25" s="2"/>
      <c r="DO25" s="2"/>
      <c r="DP25" s="2"/>
      <c r="DQ25" s="2"/>
      <c r="DR25" s="2"/>
      <c r="DS25" s="2"/>
      <c r="DT25" s="2"/>
      <c r="DU25" s="2"/>
      <c r="DV25" s="2"/>
      <c r="DW25" s="2"/>
      <c r="DX25" s="2"/>
      <c r="DY25" s="2"/>
    </row>
    <row r="26" spans="1:129" ht="66.75" hidden="1" customHeight="1" x14ac:dyDescent="0.25">
      <c r="A26" s="53">
        <v>16</v>
      </c>
      <c r="B26" s="66">
        <v>26</v>
      </c>
      <c r="C26" s="60">
        <v>26</v>
      </c>
      <c r="D26" s="7" t="s">
        <v>27</v>
      </c>
      <c r="E26" s="14" t="s">
        <v>11</v>
      </c>
      <c r="F26" s="14" t="s">
        <v>28</v>
      </c>
      <c r="G26" s="68" t="s">
        <v>19</v>
      </c>
      <c r="H26" s="7" t="s">
        <v>626</v>
      </c>
      <c r="I26" s="68" t="s">
        <v>627</v>
      </c>
      <c r="J26" s="68" t="s">
        <v>14</v>
      </c>
      <c r="K26" s="15" t="s">
        <v>6</v>
      </c>
      <c r="L26" s="15" t="s">
        <v>15</v>
      </c>
      <c r="M26" s="10"/>
      <c r="N26" s="84"/>
      <c r="O26" s="70"/>
      <c r="P26" s="70"/>
      <c r="Q26" s="70"/>
      <c r="R26" s="70"/>
      <c r="S26" s="70"/>
      <c r="T26" s="86" t="s">
        <v>15</v>
      </c>
      <c r="U26" s="70"/>
      <c r="V26" s="70"/>
      <c r="W26" s="70"/>
      <c r="X26" s="71">
        <f t="shared" si="0"/>
        <v>1</v>
      </c>
      <c r="Y26" s="15"/>
      <c r="Z26" s="15"/>
      <c r="AA26" s="15"/>
      <c r="AB26" s="15"/>
      <c r="AC26" s="15"/>
      <c r="AD26" s="72"/>
      <c r="AE26" s="11"/>
      <c r="AF26" s="11"/>
      <c r="AG26" s="11"/>
      <c r="AH26" s="11"/>
      <c r="AI26" s="11"/>
      <c r="AJ26" s="11"/>
      <c r="AK26" s="11"/>
      <c r="AL26" s="11"/>
      <c r="AM26" s="11"/>
      <c r="AN26" s="11"/>
      <c r="AO26" s="11"/>
      <c r="AP26" s="11"/>
      <c r="AQ26" s="11"/>
      <c r="AR26" s="11"/>
      <c r="AS26" s="11"/>
      <c r="AT26" s="11"/>
      <c r="AU26" s="11"/>
      <c r="AV26" s="11"/>
      <c r="AW26" s="11"/>
      <c r="AX26" s="11" t="s">
        <v>625</v>
      </c>
      <c r="AY26" s="11"/>
      <c r="AZ26" s="11"/>
      <c r="BA26" s="11"/>
      <c r="BB26" s="11"/>
      <c r="BC26" s="11"/>
      <c r="BD26" s="11"/>
      <c r="BE26" s="11"/>
      <c r="BF26" s="11"/>
      <c r="BG26" s="11"/>
      <c r="BH26" s="11"/>
      <c r="BI26" s="15">
        <v>2</v>
      </c>
      <c r="BJ26" s="15">
        <v>2</v>
      </c>
      <c r="BK26" s="15">
        <v>2</v>
      </c>
      <c r="BL26" s="15">
        <v>2</v>
      </c>
      <c r="BM26" s="15"/>
      <c r="BN26" s="15"/>
      <c r="BO26" s="15"/>
      <c r="BP26" s="15"/>
      <c r="BQ26" s="15">
        <v>2</v>
      </c>
      <c r="BR26" s="15">
        <v>2</v>
      </c>
      <c r="BS26" s="15">
        <v>2</v>
      </c>
      <c r="BT26" s="15">
        <v>2</v>
      </c>
      <c r="BU26" s="15">
        <v>2</v>
      </c>
      <c r="BV26" s="15">
        <v>2</v>
      </c>
      <c r="BW26" s="15"/>
      <c r="BX26" s="15">
        <v>2</v>
      </c>
      <c r="BY26" s="15">
        <v>2</v>
      </c>
      <c r="BZ26" s="15">
        <v>2</v>
      </c>
      <c r="CA26" s="15">
        <v>2</v>
      </c>
      <c r="CB26" s="15">
        <v>2</v>
      </c>
      <c r="CC26" s="15">
        <v>2</v>
      </c>
      <c r="CD26" s="15">
        <v>2</v>
      </c>
      <c r="CE26" s="15">
        <v>2</v>
      </c>
      <c r="CF26" s="15">
        <v>2</v>
      </c>
      <c r="CG26" s="15">
        <v>2</v>
      </c>
      <c r="CH26" s="15">
        <v>2</v>
      </c>
      <c r="CI26" s="15">
        <v>2</v>
      </c>
      <c r="CJ26" s="15">
        <v>2</v>
      </c>
      <c r="CK26" s="15">
        <v>2</v>
      </c>
      <c r="CL26" s="15"/>
      <c r="CM26" s="15"/>
      <c r="CN26" s="15"/>
      <c r="CO26" s="15"/>
      <c r="CP26" s="15"/>
      <c r="CQ26" s="15"/>
      <c r="CR26" s="15"/>
      <c r="CS26" s="15">
        <v>2</v>
      </c>
      <c r="CT26" s="15">
        <v>2</v>
      </c>
      <c r="CU26" s="15">
        <v>2</v>
      </c>
      <c r="CV26" s="73">
        <f t="shared" si="1"/>
        <v>27</v>
      </c>
      <c r="CW26" s="74">
        <f t="shared" si="2"/>
        <v>1</v>
      </c>
      <c r="CX26" s="73">
        <f t="shared" si="3"/>
        <v>0</v>
      </c>
      <c r="CY26" s="74">
        <f t="shared" si="4"/>
        <v>0</v>
      </c>
      <c r="CZ26" s="73">
        <f t="shared" si="5"/>
        <v>0</v>
      </c>
      <c r="DA26" s="74">
        <f t="shared" si="6"/>
        <v>0</v>
      </c>
      <c r="DB26" s="73">
        <f t="shared" si="7"/>
        <v>0</v>
      </c>
      <c r="DC26" s="74">
        <f t="shared" si="8"/>
        <v>0</v>
      </c>
      <c r="DD26" s="75">
        <f t="shared" si="9"/>
        <v>2</v>
      </c>
      <c r="DE26" s="75" t="str">
        <f t="shared" si="10"/>
        <v>Đạt mục tiêu</v>
      </c>
      <c r="DF26" s="2"/>
      <c r="DG26" s="2"/>
      <c r="DH26" s="2"/>
      <c r="DI26" s="2"/>
      <c r="DJ26" s="2"/>
      <c r="DK26" s="2"/>
      <c r="DL26" s="2"/>
      <c r="DM26" s="2"/>
      <c r="DN26" s="2"/>
      <c r="DO26" s="2"/>
      <c r="DP26" s="2"/>
      <c r="DQ26" s="2"/>
      <c r="DR26" s="2"/>
      <c r="DS26" s="2"/>
      <c r="DT26" s="2"/>
      <c r="DU26" s="2"/>
      <c r="DV26" s="2"/>
      <c r="DW26" s="2"/>
      <c r="DX26" s="2"/>
      <c r="DY26" s="2"/>
    </row>
    <row r="27" spans="1:129" ht="66.75" hidden="1" customHeight="1" x14ac:dyDescent="0.25">
      <c r="A27" s="53">
        <v>17</v>
      </c>
      <c r="B27" s="66">
        <v>27</v>
      </c>
      <c r="C27" s="60">
        <v>27</v>
      </c>
      <c r="D27" s="7" t="s">
        <v>29</v>
      </c>
      <c r="E27" s="14" t="s">
        <v>19</v>
      </c>
      <c r="F27" s="14" t="s">
        <v>30</v>
      </c>
      <c r="G27" s="68" t="s">
        <v>19</v>
      </c>
      <c r="H27" s="7" t="s">
        <v>628</v>
      </c>
      <c r="I27" s="68" t="s">
        <v>610</v>
      </c>
      <c r="J27" s="68" t="s">
        <v>14</v>
      </c>
      <c r="K27" s="15" t="s">
        <v>6</v>
      </c>
      <c r="L27" s="15" t="s">
        <v>15</v>
      </c>
      <c r="M27" s="10">
        <v>1</v>
      </c>
      <c r="N27" s="70"/>
      <c r="O27" s="70"/>
      <c r="P27" s="70"/>
      <c r="Q27" s="70" t="s">
        <v>15</v>
      </c>
      <c r="R27" s="70"/>
      <c r="S27" s="70"/>
      <c r="T27" s="70"/>
      <c r="U27" s="70"/>
      <c r="V27" s="70"/>
      <c r="W27" s="70"/>
      <c r="X27" s="71">
        <f t="shared" si="0"/>
        <v>1</v>
      </c>
      <c r="Y27" s="15" t="s">
        <v>1125</v>
      </c>
      <c r="Z27" s="15"/>
      <c r="AA27" s="15"/>
      <c r="AB27" s="15"/>
      <c r="AC27" s="15"/>
      <c r="AD27" s="72"/>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5">
        <v>2</v>
      </c>
      <c r="BJ27" s="15">
        <v>2</v>
      </c>
      <c r="BK27" s="15">
        <v>2</v>
      </c>
      <c r="BL27" s="15">
        <v>2</v>
      </c>
      <c r="BM27" s="15"/>
      <c r="BN27" s="15"/>
      <c r="BO27" s="15"/>
      <c r="BP27" s="15"/>
      <c r="BQ27" s="15">
        <v>2</v>
      </c>
      <c r="BR27" s="15">
        <v>2</v>
      </c>
      <c r="BS27" s="15">
        <v>2</v>
      </c>
      <c r="BT27" s="15">
        <v>2</v>
      </c>
      <c r="BU27" s="15">
        <v>2</v>
      </c>
      <c r="BV27" s="15">
        <v>2</v>
      </c>
      <c r="BW27" s="15"/>
      <c r="BX27" s="15">
        <v>2</v>
      </c>
      <c r="BY27" s="15">
        <v>2</v>
      </c>
      <c r="BZ27" s="15">
        <v>2</v>
      </c>
      <c r="CA27" s="15">
        <v>2</v>
      </c>
      <c r="CB27" s="15">
        <v>2</v>
      </c>
      <c r="CC27" s="15">
        <v>2</v>
      </c>
      <c r="CD27" s="15">
        <v>2</v>
      </c>
      <c r="CE27" s="15">
        <v>2</v>
      </c>
      <c r="CF27" s="15">
        <v>2</v>
      </c>
      <c r="CG27" s="15">
        <v>2</v>
      </c>
      <c r="CH27" s="15">
        <v>2</v>
      </c>
      <c r="CI27" s="15">
        <v>2</v>
      </c>
      <c r="CJ27" s="15">
        <v>2</v>
      </c>
      <c r="CK27" s="15">
        <v>2</v>
      </c>
      <c r="CL27" s="15"/>
      <c r="CM27" s="15"/>
      <c r="CN27" s="15"/>
      <c r="CO27" s="15"/>
      <c r="CP27" s="15"/>
      <c r="CQ27" s="15"/>
      <c r="CR27" s="15"/>
      <c r="CS27" s="15">
        <v>2</v>
      </c>
      <c r="CT27" s="15">
        <v>2</v>
      </c>
      <c r="CU27" s="15">
        <v>2</v>
      </c>
      <c r="CV27" s="73">
        <f t="shared" si="1"/>
        <v>27</v>
      </c>
      <c r="CW27" s="74">
        <f t="shared" si="2"/>
        <v>1</v>
      </c>
      <c r="CX27" s="73">
        <f t="shared" si="3"/>
        <v>0</v>
      </c>
      <c r="CY27" s="74">
        <f t="shared" si="4"/>
        <v>0</v>
      </c>
      <c r="CZ27" s="73">
        <f t="shared" si="5"/>
        <v>0</v>
      </c>
      <c r="DA27" s="74">
        <f t="shared" si="6"/>
        <v>0</v>
      </c>
      <c r="DB27" s="73">
        <f t="shared" si="7"/>
        <v>0</v>
      </c>
      <c r="DC27" s="74">
        <f t="shared" si="8"/>
        <v>0</v>
      </c>
      <c r="DD27" s="75">
        <f t="shared" si="9"/>
        <v>2</v>
      </c>
      <c r="DE27" s="75" t="str">
        <f t="shared" si="10"/>
        <v>Đạt mục tiêu</v>
      </c>
      <c r="DF27" s="2"/>
      <c r="DG27" s="2"/>
      <c r="DH27" s="2"/>
      <c r="DI27" s="2"/>
      <c r="DJ27" s="2"/>
      <c r="DK27" s="2"/>
      <c r="DL27" s="2"/>
      <c r="DM27" s="2"/>
      <c r="DN27" s="2"/>
      <c r="DO27" s="2"/>
      <c r="DP27" s="2"/>
      <c r="DQ27" s="2"/>
      <c r="DR27" s="2"/>
      <c r="DS27" s="2"/>
      <c r="DT27" s="2"/>
      <c r="DU27" s="2"/>
      <c r="DV27" s="2"/>
      <c r="DW27" s="2"/>
      <c r="DX27" s="2"/>
      <c r="DY27" s="2"/>
    </row>
    <row r="28" spans="1:129" ht="66.75" hidden="1" customHeight="1" x14ac:dyDescent="0.25">
      <c r="A28" s="53">
        <v>18</v>
      </c>
      <c r="B28" s="66">
        <v>28</v>
      </c>
      <c r="C28" s="60">
        <v>28</v>
      </c>
      <c r="D28" s="7" t="s">
        <v>31</v>
      </c>
      <c r="E28" s="14" t="s">
        <v>19</v>
      </c>
      <c r="F28" s="14" t="s">
        <v>20</v>
      </c>
      <c r="G28" s="68" t="s">
        <v>19</v>
      </c>
      <c r="H28" s="87" t="s">
        <v>629</v>
      </c>
      <c r="I28" s="68" t="s">
        <v>610</v>
      </c>
      <c r="J28" s="68" t="s">
        <v>14</v>
      </c>
      <c r="K28" s="15" t="s">
        <v>6</v>
      </c>
      <c r="L28" s="15" t="s">
        <v>15</v>
      </c>
      <c r="M28" s="10"/>
      <c r="N28" s="70"/>
      <c r="O28" s="70"/>
      <c r="P28" s="70"/>
      <c r="Q28" s="70"/>
      <c r="R28" s="70"/>
      <c r="S28" s="70"/>
      <c r="T28" s="70"/>
      <c r="U28" s="70"/>
      <c r="V28" s="70"/>
      <c r="W28" s="70" t="s">
        <v>15</v>
      </c>
      <c r="X28" s="71">
        <f t="shared" si="0"/>
        <v>1</v>
      </c>
      <c r="Y28" s="15"/>
      <c r="Z28" s="15"/>
      <c r="AA28" s="15"/>
      <c r="AB28" s="15"/>
      <c r="AC28" s="15"/>
      <c r="AD28" s="72"/>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t="s">
        <v>622</v>
      </c>
      <c r="BI28" s="15">
        <v>2</v>
      </c>
      <c r="BJ28" s="15">
        <v>2</v>
      </c>
      <c r="BK28" s="15">
        <v>2</v>
      </c>
      <c r="BL28" s="15">
        <v>2</v>
      </c>
      <c r="BM28" s="15"/>
      <c r="BN28" s="15"/>
      <c r="BO28" s="15"/>
      <c r="BP28" s="15"/>
      <c r="BQ28" s="15">
        <v>2</v>
      </c>
      <c r="BR28" s="15">
        <v>2</v>
      </c>
      <c r="BS28" s="15">
        <v>2</v>
      </c>
      <c r="BT28" s="15">
        <v>2</v>
      </c>
      <c r="BU28" s="15">
        <v>2</v>
      </c>
      <c r="BV28" s="15">
        <v>2</v>
      </c>
      <c r="BW28" s="15"/>
      <c r="BX28" s="15">
        <v>2</v>
      </c>
      <c r="BY28" s="15">
        <v>2</v>
      </c>
      <c r="BZ28" s="15">
        <v>2</v>
      </c>
      <c r="CA28" s="15">
        <v>2</v>
      </c>
      <c r="CB28" s="15">
        <v>2</v>
      </c>
      <c r="CC28" s="15">
        <v>2</v>
      </c>
      <c r="CD28" s="15">
        <v>2</v>
      </c>
      <c r="CE28" s="15">
        <v>2</v>
      </c>
      <c r="CF28" s="15">
        <v>2</v>
      </c>
      <c r="CG28" s="15">
        <v>2</v>
      </c>
      <c r="CH28" s="15">
        <v>2</v>
      </c>
      <c r="CI28" s="15">
        <v>2</v>
      </c>
      <c r="CJ28" s="15">
        <v>2</v>
      </c>
      <c r="CK28" s="15">
        <v>2</v>
      </c>
      <c r="CL28" s="15"/>
      <c r="CM28" s="15"/>
      <c r="CN28" s="15"/>
      <c r="CO28" s="15"/>
      <c r="CP28" s="15"/>
      <c r="CQ28" s="15"/>
      <c r="CR28" s="15"/>
      <c r="CS28" s="15">
        <v>2</v>
      </c>
      <c r="CT28" s="15">
        <v>2</v>
      </c>
      <c r="CU28" s="15">
        <v>2</v>
      </c>
      <c r="CV28" s="73">
        <f t="shared" si="1"/>
        <v>27</v>
      </c>
      <c r="CW28" s="74">
        <f t="shared" si="2"/>
        <v>1</v>
      </c>
      <c r="CX28" s="73">
        <f t="shared" si="3"/>
        <v>0</v>
      </c>
      <c r="CY28" s="74">
        <f t="shared" si="4"/>
        <v>0</v>
      </c>
      <c r="CZ28" s="73">
        <f t="shared" si="5"/>
        <v>0</v>
      </c>
      <c r="DA28" s="74">
        <f t="shared" si="6"/>
        <v>0</v>
      </c>
      <c r="DB28" s="73">
        <f t="shared" si="7"/>
        <v>0</v>
      </c>
      <c r="DC28" s="74">
        <f t="shared" si="8"/>
        <v>0</v>
      </c>
      <c r="DD28" s="75">
        <f t="shared" si="9"/>
        <v>2</v>
      </c>
      <c r="DE28" s="75" t="str">
        <f t="shared" si="10"/>
        <v>Đạt mục tiêu</v>
      </c>
      <c r="DF28" s="2"/>
      <c r="DG28" s="2"/>
      <c r="DH28" s="2"/>
      <c r="DI28" s="2"/>
      <c r="DJ28" s="2"/>
      <c r="DK28" s="2"/>
      <c r="DL28" s="2"/>
      <c r="DM28" s="2"/>
      <c r="DN28" s="2"/>
      <c r="DO28" s="2"/>
      <c r="DP28" s="2"/>
      <c r="DQ28" s="2"/>
      <c r="DR28" s="2"/>
      <c r="DS28" s="2"/>
      <c r="DT28" s="2"/>
      <c r="DU28" s="2"/>
      <c r="DV28" s="2"/>
      <c r="DW28" s="2"/>
      <c r="DX28" s="2"/>
      <c r="DY28" s="2"/>
    </row>
    <row r="29" spans="1:129" ht="66.75" hidden="1" customHeight="1" x14ac:dyDescent="0.25">
      <c r="A29" s="53">
        <v>19</v>
      </c>
      <c r="B29" s="66">
        <v>29</v>
      </c>
      <c r="C29" s="60">
        <v>29</v>
      </c>
      <c r="D29" s="7" t="s">
        <v>32</v>
      </c>
      <c r="E29" s="14" t="s">
        <v>11</v>
      </c>
      <c r="F29" s="14" t="s">
        <v>33</v>
      </c>
      <c r="G29" s="68" t="s">
        <v>19</v>
      </c>
      <c r="H29" s="87" t="s">
        <v>630</v>
      </c>
      <c r="I29" s="68" t="s">
        <v>610</v>
      </c>
      <c r="J29" s="68" t="s">
        <v>14</v>
      </c>
      <c r="K29" s="15" t="s">
        <v>6</v>
      </c>
      <c r="L29" s="15" t="s">
        <v>15</v>
      </c>
      <c r="M29" s="10">
        <v>1</v>
      </c>
      <c r="N29" s="70"/>
      <c r="O29" s="70"/>
      <c r="P29" s="70"/>
      <c r="Q29" s="70"/>
      <c r="R29" s="70"/>
      <c r="S29" s="70"/>
      <c r="T29" s="70"/>
      <c r="U29" s="70"/>
      <c r="V29" s="70" t="s">
        <v>15</v>
      </c>
      <c r="W29" s="70"/>
      <c r="X29" s="71">
        <f t="shared" si="0"/>
        <v>1</v>
      </c>
      <c r="Y29" s="15"/>
      <c r="Z29" s="15"/>
      <c r="AA29" s="15"/>
      <c r="AB29" s="15"/>
      <c r="AC29" s="15"/>
      <c r="AD29" s="72"/>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t="s">
        <v>622</v>
      </c>
      <c r="BF29" s="11"/>
      <c r="BG29" s="11" t="s">
        <v>622</v>
      </c>
      <c r="BH29" s="11"/>
      <c r="BI29" s="15">
        <v>2</v>
      </c>
      <c r="BJ29" s="15">
        <v>2</v>
      </c>
      <c r="BK29" s="15">
        <v>2</v>
      </c>
      <c r="BL29" s="15">
        <v>2</v>
      </c>
      <c r="BM29" s="15"/>
      <c r="BN29" s="15"/>
      <c r="BO29" s="15"/>
      <c r="BP29" s="15"/>
      <c r="BQ29" s="15">
        <v>2</v>
      </c>
      <c r="BR29" s="15">
        <v>2</v>
      </c>
      <c r="BS29" s="15">
        <v>2</v>
      </c>
      <c r="BT29" s="15">
        <v>2</v>
      </c>
      <c r="BU29" s="15">
        <v>2</v>
      </c>
      <c r="BV29" s="15">
        <v>2</v>
      </c>
      <c r="BW29" s="15"/>
      <c r="BX29" s="15">
        <v>2</v>
      </c>
      <c r="BY29" s="15">
        <v>2</v>
      </c>
      <c r="BZ29" s="15">
        <v>2</v>
      </c>
      <c r="CA29" s="15">
        <v>2</v>
      </c>
      <c r="CB29" s="15">
        <v>2</v>
      </c>
      <c r="CC29" s="15">
        <v>2</v>
      </c>
      <c r="CD29" s="15">
        <v>2</v>
      </c>
      <c r="CE29" s="15">
        <v>2</v>
      </c>
      <c r="CF29" s="15">
        <v>2</v>
      </c>
      <c r="CG29" s="15">
        <v>2</v>
      </c>
      <c r="CH29" s="15">
        <v>2</v>
      </c>
      <c r="CI29" s="15">
        <v>2</v>
      </c>
      <c r="CJ29" s="15">
        <v>2</v>
      </c>
      <c r="CK29" s="15">
        <v>2</v>
      </c>
      <c r="CL29" s="15"/>
      <c r="CM29" s="15"/>
      <c r="CN29" s="15"/>
      <c r="CO29" s="15"/>
      <c r="CP29" s="15"/>
      <c r="CQ29" s="15"/>
      <c r="CR29" s="15"/>
      <c r="CS29" s="15">
        <v>2</v>
      </c>
      <c r="CT29" s="15">
        <v>2</v>
      </c>
      <c r="CU29" s="15">
        <v>2</v>
      </c>
      <c r="CV29" s="73">
        <f t="shared" si="1"/>
        <v>27</v>
      </c>
      <c r="CW29" s="74">
        <f t="shared" si="2"/>
        <v>1</v>
      </c>
      <c r="CX29" s="73">
        <f t="shared" si="3"/>
        <v>0</v>
      </c>
      <c r="CY29" s="74">
        <f t="shared" si="4"/>
        <v>0</v>
      </c>
      <c r="CZ29" s="73">
        <f t="shared" si="5"/>
        <v>0</v>
      </c>
      <c r="DA29" s="74">
        <f t="shared" si="6"/>
        <v>0</v>
      </c>
      <c r="DB29" s="73">
        <f t="shared" si="7"/>
        <v>0</v>
      </c>
      <c r="DC29" s="74">
        <f t="shared" si="8"/>
        <v>0</v>
      </c>
      <c r="DD29" s="75">
        <f t="shared" si="9"/>
        <v>2</v>
      </c>
      <c r="DE29" s="75" t="str">
        <f t="shared" si="10"/>
        <v>Đạt mục tiêu</v>
      </c>
      <c r="DF29" s="2"/>
      <c r="DG29" s="2"/>
      <c r="DH29" s="2"/>
      <c r="DI29" s="2"/>
      <c r="DJ29" s="2"/>
      <c r="DK29" s="2"/>
      <c r="DL29" s="2"/>
      <c r="DM29" s="2"/>
      <c r="DN29" s="2"/>
      <c r="DO29" s="2"/>
      <c r="DP29" s="2"/>
      <c r="DQ29" s="2"/>
      <c r="DR29" s="2"/>
      <c r="DS29" s="2"/>
      <c r="DT29" s="2"/>
      <c r="DU29" s="2"/>
      <c r="DV29" s="2"/>
      <c r="DW29" s="2"/>
      <c r="DX29" s="2"/>
      <c r="DY29" s="2"/>
    </row>
    <row r="30" spans="1:129" ht="49.5" hidden="1" customHeight="1" x14ac:dyDescent="0.25">
      <c r="A30" s="53">
        <v>20</v>
      </c>
      <c r="B30" s="66">
        <v>30</v>
      </c>
      <c r="C30" s="60">
        <v>30</v>
      </c>
      <c r="D30" s="7" t="s">
        <v>34</v>
      </c>
      <c r="E30" s="14" t="s">
        <v>11</v>
      </c>
      <c r="F30" s="14" t="s">
        <v>35</v>
      </c>
      <c r="G30" s="68" t="s">
        <v>36</v>
      </c>
      <c r="H30" s="7" t="s">
        <v>631</v>
      </c>
      <c r="I30" s="68" t="s">
        <v>610</v>
      </c>
      <c r="J30" s="68" t="s">
        <v>14</v>
      </c>
      <c r="K30" s="15" t="s">
        <v>6</v>
      </c>
      <c r="L30" s="15" t="s">
        <v>15</v>
      </c>
      <c r="M30" s="10"/>
      <c r="N30" s="70"/>
      <c r="O30" s="70"/>
      <c r="P30" s="70"/>
      <c r="Q30" s="70"/>
      <c r="R30" s="84"/>
      <c r="S30" s="84"/>
      <c r="T30" s="70"/>
      <c r="U30" s="70" t="s">
        <v>15</v>
      </c>
      <c r="V30" s="70"/>
      <c r="W30" s="70"/>
      <c r="X30" s="71">
        <f t="shared" si="0"/>
        <v>1</v>
      </c>
      <c r="Y30" s="15"/>
      <c r="Z30" s="15"/>
      <c r="AA30" s="15"/>
      <c r="AB30" s="15"/>
      <c r="AC30" s="15"/>
      <c r="AD30" s="72"/>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t="s">
        <v>625</v>
      </c>
      <c r="BC30" s="11"/>
      <c r="BD30" s="11"/>
      <c r="BE30" s="11"/>
      <c r="BF30" s="11"/>
      <c r="BG30" s="11"/>
      <c r="BH30" s="11"/>
      <c r="BI30" s="15">
        <v>2</v>
      </c>
      <c r="BJ30" s="15">
        <v>2</v>
      </c>
      <c r="BK30" s="15">
        <v>2</v>
      </c>
      <c r="BL30" s="15">
        <v>2</v>
      </c>
      <c r="BM30" s="15"/>
      <c r="BN30" s="15"/>
      <c r="BO30" s="15"/>
      <c r="BP30" s="15"/>
      <c r="BQ30" s="15">
        <v>2</v>
      </c>
      <c r="BR30" s="15">
        <v>2</v>
      </c>
      <c r="BS30" s="15">
        <v>2</v>
      </c>
      <c r="BT30" s="15">
        <v>2</v>
      </c>
      <c r="BU30" s="15">
        <v>2</v>
      </c>
      <c r="BV30" s="15">
        <v>2</v>
      </c>
      <c r="BW30" s="15"/>
      <c r="BX30" s="15">
        <v>2</v>
      </c>
      <c r="BY30" s="15">
        <v>2</v>
      </c>
      <c r="BZ30" s="15">
        <v>2</v>
      </c>
      <c r="CA30" s="15">
        <v>2</v>
      </c>
      <c r="CB30" s="15">
        <v>2</v>
      </c>
      <c r="CC30" s="15">
        <v>2</v>
      </c>
      <c r="CD30" s="15">
        <v>2</v>
      </c>
      <c r="CE30" s="15">
        <v>2</v>
      </c>
      <c r="CF30" s="15">
        <v>2</v>
      </c>
      <c r="CG30" s="15">
        <v>2</v>
      </c>
      <c r="CH30" s="15">
        <v>2</v>
      </c>
      <c r="CI30" s="15">
        <v>2</v>
      </c>
      <c r="CJ30" s="15">
        <v>2</v>
      </c>
      <c r="CK30" s="15">
        <v>2</v>
      </c>
      <c r="CL30" s="15"/>
      <c r="CM30" s="15"/>
      <c r="CN30" s="15"/>
      <c r="CO30" s="15"/>
      <c r="CP30" s="15"/>
      <c r="CQ30" s="15"/>
      <c r="CR30" s="15"/>
      <c r="CS30" s="15">
        <v>2</v>
      </c>
      <c r="CT30" s="15">
        <v>2</v>
      </c>
      <c r="CU30" s="15">
        <v>2</v>
      </c>
      <c r="CV30" s="73">
        <f t="shared" si="1"/>
        <v>27</v>
      </c>
      <c r="CW30" s="74">
        <f t="shared" si="2"/>
        <v>1</v>
      </c>
      <c r="CX30" s="73">
        <f t="shared" si="3"/>
        <v>0</v>
      </c>
      <c r="CY30" s="74">
        <f t="shared" si="4"/>
        <v>0</v>
      </c>
      <c r="CZ30" s="73">
        <f t="shared" si="5"/>
        <v>0</v>
      </c>
      <c r="DA30" s="74">
        <f t="shared" si="6"/>
        <v>0</v>
      </c>
      <c r="DB30" s="73">
        <f t="shared" si="7"/>
        <v>0</v>
      </c>
      <c r="DC30" s="74">
        <f t="shared" si="8"/>
        <v>0</v>
      </c>
      <c r="DD30" s="75">
        <f t="shared" si="9"/>
        <v>2</v>
      </c>
      <c r="DE30" s="75" t="str">
        <f t="shared" si="10"/>
        <v>Đạt mục tiêu</v>
      </c>
      <c r="DF30" s="2"/>
      <c r="DG30" s="2"/>
      <c r="DH30" s="2"/>
      <c r="DI30" s="2"/>
      <c r="DJ30" s="2"/>
      <c r="DK30" s="2"/>
      <c r="DL30" s="2"/>
      <c r="DM30" s="2"/>
      <c r="DN30" s="2"/>
      <c r="DO30" s="2"/>
      <c r="DP30" s="2"/>
      <c r="DQ30" s="2"/>
      <c r="DR30" s="2"/>
      <c r="DS30" s="2"/>
      <c r="DT30" s="2"/>
      <c r="DU30" s="2"/>
      <c r="DV30" s="2"/>
      <c r="DW30" s="2"/>
      <c r="DX30" s="2"/>
      <c r="DY30" s="2"/>
    </row>
    <row r="31" spans="1:129" ht="49.5" hidden="1" customHeight="1" x14ac:dyDescent="0.25">
      <c r="A31" s="53">
        <v>21</v>
      </c>
      <c r="B31" s="66">
        <v>31</v>
      </c>
      <c r="C31" s="60">
        <v>31</v>
      </c>
      <c r="D31" s="7" t="s">
        <v>37</v>
      </c>
      <c r="E31" s="14" t="s">
        <v>38</v>
      </c>
      <c r="F31" s="14" t="s">
        <v>39</v>
      </c>
      <c r="G31" s="68" t="s">
        <v>38</v>
      </c>
      <c r="H31" s="7" t="s">
        <v>39</v>
      </c>
      <c r="I31" s="68" t="s">
        <v>610</v>
      </c>
      <c r="J31" s="68" t="s">
        <v>14</v>
      </c>
      <c r="K31" s="18" t="s">
        <v>6</v>
      </c>
      <c r="L31" s="18" t="s">
        <v>15</v>
      </c>
      <c r="M31" s="10"/>
      <c r="N31" s="85"/>
      <c r="O31" s="85"/>
      <c r="P31" s="85"/>
      <c r="Q31" s="85"/>
      <c r="R31" s="85" t="s">
        <v>15</v>
      </c>
      <c r="S31" s="85"/>
      <c r="T31" s="85"/>
      <c r="U31" s="85"/>
      <c r="V31" s="85"/>
      <c r="W31" s="85"/>
      <c r="X31" s="71">
        <f t="shared" si="0"/>
        <v>1</v>
      </c>
      <c r="Y31" s="18"/>
      <c r="Z31" s="18"/>
      <c r="AA31" s="18"/>
      <c r="AB31" s="18"/>
      <c r="AC31" s="18"/>
      <c r="AD31" s="80"/>
      <c r="AE31" s="15"/>
      <c r="AF31" s="15"/>
      <c r="AG31" s="15"/>
      <c r="AH31" s="15"/>
      <c r="AI31" s="15"/>
      <c r="AJ31" s="15"/>
      <c r="AK31" s="15"/>
      <c r="AL31" s="15"/>
      <c r="AM31" s="15"/>
      <c r="AN31" s="15"/>
      <c r="AO31" s="15"/>
      <c r="AP31" s="15"/>
      <c r="AQ31" s="15"/>
      <c r="AR31" s="15"/>
      <c r="AS31" s="15"/>
      <c r="AT31" s="15"/>
      <c r="AU31" s="15" t="s">
        <v>611</v>
      </c>
      <c r="AV31" s="15"/>
      <c r="AW31" s="15"/>
      <c r="AX31" s="15"/>
      <c r="AY31" s="15"/>
      <c r="AZ31" s="15"/>
      <c r="BA31" s="15"/>
      <c r="BB31" s="15"/>
      <c r="BC31" s="15"/>
      <c r="BD31" s="15"/>
      <c r="BE31" s="15"/>
      <c r="BF31" s="15"/>
      <c r="BG31" s="15"/>
      <c r="BH31" s="15"/>
      <c r="BI31" s="15">
        <v>2</v>
      </c>
      <c r="BJ31" s="15">
        <v>2</v>
      </c>
      <c r="BK31" s="15">
        <v>2</v>
      </c>
      <c r="BL31" s="15">
        <v>2</v>
      </c>
      <c r="BM31" s="15"/>
      <c r="BN31" s="15"/>
      <c r="BO31" s="15"/>
      <c r="BP31" s="15"/>
      <c r="BQ31" s="15">
        <v>2</v>
      </c>
      <c r="BR31" s="15">
        <v>2</v>
      </c>
      <c r="BS31" s="15">
        <v>2</v>
      </c>
      <c r="BT31" s="15">
        <v>2</v>
      </c>
      <c r="BU31" s="15">
        <v>2</v>
      </c>
      <c r="BV31" s="15">
        <v>2</v>
      </c>
      <c r="BW31" s="15"/>
      <c r="BX31" s="15">
        <v>2</v>
      </c>
      <c r="BY31" s="15">
        <v>2</v>
      </c>
      <c r="BZ31" s="15">
        <v>2</v>
      </c>
      <c r="CA31" s="15">
        <v>2</v>
      </c>
      <c r="CB31" s="15">
        <v>2</v>
      </c>
      <c r="CC31" s="15">
        <v>2</v>
      </c>
      <c r="CD31" s="15">
        <v>2</v>
      </c>
      <c r="CE31" s="15">
        <v>2</v>
      </c>
      <c r="CF31" s="15">
        <v>2</v>
      </c>
      <c r="CG31" s="15">
        <v>2</v>
      </c>
      <c r="CH31" s="15">
        <v>2</v>
      </c>
      <c r="CI31" s="15">
        <v>2</v>
      </c>
      <c r="CJ31" s="15">
        <v>2</v>
      </c>
      <c r="CK31" s="15">
        <v>2</v>
      </c>
      <c r="CL31" s="15"/>
      <c r="CM31" s="15"/>
      <c r="CN31" s="15"/>
      <c r="CO31" s="15"/>
      <c r="CP31" s="15"/>
      <c r="CQ31" s="15"/>
      <c r="CR31" s="15"/>
      <c r="CS31" s="15">
        <v>2</v>
      </c>
      <c r="CT31" s="15">
        <v>2</v>
      </c>
      <c r="CU31" s="15">
        <v>2</v>
      </c>
      <c r="CV31" s="73">
        <f t="shared" si="1"/>
        <v>27</v>
      </c>
      <c r="CW31" s="74">
        <f t="shared" si="2"/>
        <v>1</v>
      </c>
      <c r="CX31" s="73">
        <f t="shared" si="3"/>
        <v>0</v>
      </c>
      <c r="CY31" s="74">
        <f t="shared" si="4"/>
        <v>0</v>
      </c>
      <c r="CZ31" s="73">
        <f t="shared" si="5"/>
        <v>0</v>
      </c>
      <c r="DA31" s="74">
        <f t="shared" si="6"/>
        <v>0</v>
      </c>
      <c r="DB31" s="73">
        <f t="shared" si="7"/>
        <v>0</v>
      </c>
      <c r="DC31" s="74">
        <f t="shared" si="8"/>
        <v>0</v>
      </c>
      <c r="DD31" s="75">
        <f t="shared" si="9"/>
        <v>2</v>
      </c>
      <c r="DE31" s="75" t="str">
        <f t="shared" si="10"/>
        <v>Đạt mục tiêu</v>
      </c>
      <c r="DF31" s="88"/>
      <c r="DG31" s="88"/>
      <c r="DH31" s="88"/>
      <c r="DI31" s="88"/>
      <c r="DJ31" s="88"/>
      <c r="DK31" s="88"/>
      <c r="DL31" s="88"/>
      <c r="DM31" s="88"/>
      <c r="DN31" s="88"/>
      <c r="DO31" s="88"/>
      <c r="DP31" s="88"/>
      <c r="DQ31" s="88"/>
      <c r="DR31" s="88"/>
      <c r="DS31" s="88"/>
      <c r="DT31" s="88"/>
      <c r="DU31" s="88"/>
      <c r="DV31" s="88"/>
      <c r="DW31" s="88"/>
      <c r="DX31" s="88"/>
      <c r="DY31" s="88"/>
    </row>
    <row r="32" spans="1:129" ht="22.5" customHeight="1" x14ac:dyDescent="0.25">
      <c r="A32" s="53">
        <v>22</v>
      </c>
      <c r="B32" s="59">
        <v>32</v>
      </c>
      <c r="C32" s="60">
        <v>32</v>
      </c>
      <c r="D32" s="89" t="s">
        <v>40</v>
      </c>
      <c r="E32" s="90"/>
      <c r="F32" s="91"/>
      <c r="G32" s="61"/>
      <c r="H32" s="61"/>
      <c r="I32" s="61" t="s">
        <v>608</v>
      </c>
      <c r="J32" s="92" t="s">
        <v>608</v>
      </c>
      <c r="K32" s="92" t="s">
        <v>608</v>
      </c>
      <c r="L32" s="92" t="s">
        <v>608</v>
      </c>
      <c r="M32" s="92" t="s">
        <v>608</v>
      </c>
      <c r="N32" s="93" t="s">
        <v>608</v>
      </c>
      <c r="O32" s="93" t="s">
        <v>608</v>
      </c>
      <c r="P32" s="93" t="s">
        <v>608</v>
      </c>
      <c r="Q32" s="93" t="s">
        <v>608</v>
      </c>
      <c r="R32" s="93" t="s">
        <v>608</v>
      </c>
      <c r="S32" s="93" t="s">
        <v>608</v>
      </c>
      <c r="T32" s="93" t="s">
        <v>608</v>
      </c>
      <c r="U32" s="93" t="s">
        <v>608</v>
      </c>
      <c r="V32" s="93" t="s">
        <v>608</v>
      </c>
      <c r="W32" s="93" t="s">
        <v>608</v>
      </c>
      <c r="X32" s="71">
        <f t="shared" si="0"/>
        <v>0</v>
      </c>
      <c r="Y32" s="61" t="s">
        <v>8</v>
      </c>
      <c r="Z32" s="61"/>
      <c r="AA32" s="61"/>
      <c r="AB32" s="61"/>
      <c r="AC32" s="61"/>
      <c r="AD32" s="81"/>
      <c r="AE32" s="82"/>
      <c r="AF32" s="82"/>
      <c r="AG32" s="82"/>
      <c r="AH32" s="82"/>
      <c r="AI32" s="82"/>
      <c r="AJ32" s="82"/>
      <c r="AK32" s="82"/>
      <c r="AL32" s="82"/>
      <c r="AM32" s="82"/>
      <c r="AN32" s="82"/>
      <c r="AO32" s="82"/>
      <c r="AP32" s="82"/>
      <c r="AQ32" s="82"/>
      <c r="AR32" s="82"/>
      <c r="AS32" s="82"/>
      <c r="AT32" s="82"/>
      <c r="AU32" s="82"/>
      <c r="AV32" s="82"/>
      <c r="AW32" s="82"/>
      <c r="AX32" s="61"/>
      <c r="AY32" s="61"/>
      <c r="AZ32" s="61"/>
      <c r="BA32" s="61"/>
      <c r="BB32" s="82"/>
      <c r="BC32" s="82"/>
      <c r="BD32" s="82"/>
      <c r="BE32" s="82"/>
      <c r="BF32" s="82"/>
      <c r="BG32" s="82"/>
      <c r="BH32" s="82"/>
      <c r="BI32" s="62" t="s">
        <v>8</v>
      </c>
      <c r="BJ32" s="62" t="s">
        <v>8</v>
      </c>
      <c r="BK32" s="62" t="s">
        <v>8</v>
      </c>
      <c r="BL32" s="62" t="s">
        <v>8</v>
      </c>
      <c r="BM32" s="62" t="s">
        <v>8</v>
      </c>
      <c r="BN32" s="62" t="s">
        <v>8</v>
      </c>
      <c r="BO32" s="62" t="s">
        <v>8</v>
      </c>
      <c r="BP32" s="62" t="s">
        <v>8</v>
      </c>
      <c r="BQ32" s="62" t="s">
        <v>8</v>
      </c>
      <c r="BR32" s="62" t="s">
        <v>8</v>
      </c>
      <c r="BS32" s="62" t="s">
        <v>8</v>
      </c>
      <c r="BT32" s="62" t="s">
        <v>8</v>
      </c>
      <c r="BU32" s="62" t="s">
        <v>8</v>
      </c>
      <c r="BV32" s="62" t="s">
        <v>8</v>
      </c>
      <c r="BW32" s="62" t="s">
        <v>8</v>
      </c>
      <c r="BX32" s="62" t="s">
        <v>8</v>
      </c>
      <c r="BY32" s="62" t="s">
        <v>8</v>
      </c>
      <c r="BZ32" s="62" t="s">
        <v>8</v>
      </c>
      <c r="CA32" s="62" t="s">
        <v>8</v>
      </c>
      <c r="CB32" s="62" t="s">
        <v>8</v>
      </c>
      <c r="CC32" s="62" t="s">
        <v>8</v>
      </c>
      <c r="CD32" s="62" t="s">
        <v>8</v>
      </c>
      <c r="CE32" s="62" t="s">
        <v>8</v>
      </c>
      <c r="CF32" s="62" t="s">
        <v>8</v>
      </c>
      <c r="CG32" s="62" t="s">
        <v>8</v>
      </c>
      <c r="CH32" s="62" t="s">
        <v>8</v>
      </c>
      <c r="CI32" s="62" t="s">
        <v>8</v>
      </c>
      <c r="CJ32" s="62" t="s">
        <v>8</v>
      </c>
      <c r="CK32" s="62" t="s">
        <v>8</v>
      </c>
      <c r="CL32" s="62" t="s">
        <v>8</v>
      </c>
      <c r="CM32" s="62" t="s">
        <v>8</v>
      </c>
      <c r="CN32" s="62" t="s">
        <v>8</v>
      </c>
      <c r="CO32" s="62" t="s">
        <v>8</v>
      </c>
      <c r="CP32" s="62" t="s">
        <v>8</v>
      </c>
      <c r="CQ32" s="62" t="s">
        <v>8</v>
      </c>
      <c r="CR32" s="62" t="s">
        <v>8</v>
      </c>
      <c r="CS32" s="62" t="s">
        <v>8</v>
      </c>
      <c r="CT32" s="62" t="s">
        <v>8</v>
      </c>
      <c r="CU32" s="62" t="s">
        <v>8</v>
      </c>
      <c r="CV32" s="73">
        <f t="shared" si="1"/>
        <v>0</v>
      </c>
      <c r="CW32" s="74" t="e">
        <f t="shared" si="2"/>
        <v>#DIV/0!</v>
      </c>
      <c r="CX32" s="73">
        <f t="shared" si="3"/>
        <v>0</v>
      </c>
      <c r="CY32" s="74" t="e">
        <f t="shared" si="4"/>
        <v>#DIV/0!</v>
      </c>
      <c r="CZ32" s="73">
        <f t="shared" si="5"/>
        <v>0</v>
      </c>
      <c r="DA32" s="74" t="e">
        <f t="shared" si="6"/>
        <v>#DIV/0!</v>
      </c>
      <c r="DB32" s="73">
        <f t="shared" si="7"/>
        <v>0</v>
      </c>
      <c r="DC32" s="74" t="e">
        <f t="shared" si="8"/>
        <v>#DIV/0!</v>
      </c>
      <c r="DD32" s="249" t="e">
        <f t="shared" si="9"/>
        <v>#DIV/0!</v>
      </c>
      <c r="DE32" s="75" t="e">
        <f t="shared" si="10"/>
        <v>#DIV/0!</v>
      </c>
      <c r="DF32" s="2"/>
      <c r="DG32" s="2"/>
      <c r="DH32" s="2"/>
      <c r="DI32" s="2"/>
      <c r="DJ32" s="2"/>
      <c r="DK32" s="2"/>
      <c r="DL32" s="2"/>
      <c r="DM32" s="2"/>
      <c r="DN32" s="2"/>
      <c r="DO32" s="2"/>
      <c r="DP32" s="2"/>
      <c r="DQ32" s="2"/>
      <c r="DR32" s="2"/>
      <c r="DS32" s="2"/>
      <c r="DT32" s="2"/>
      <c r="DU32" s="2"/>
      <c r="DV32" s="2"/>
      <c r="DW32" s="2"/>
      <c r="DX32" s="2"/>
      <c r="DY32" s="2"/>
    </row>
    <row r="33" spans="1:129" ht="48" hidden="1" customHeight="1" x14ac:dyDescent="0.25">
      <c r="A33" s="53">
        <v>23</v>
      </c>
      <c r="B33" s="66">
        <v>41</v>
      </c>
      <c r="C33" s="60">
        <v>41</v>
      </c>
      <c r="D33" s="7" t="s">
        <v>41</v>
      </c>
      <c r="E33" s="14" t="s">
        <v>19</v>
      </c>
      <c r="F33" s="14" t="s">
        <v>42</v>
      </c>
      <c r="G33" s="68" t="s">
        <v>19</v>
      </c>
      <c r="H33" s="7" t="s">
        <v>632</v>
      </c>
      <c r="I33" s="68" t="s">
        <v>610</v>
      </c>
      <c r="J33" s="68" t="s">
        <v>14</v>
      </c>
      <c r="K33" s="15" t="s">
        <v>6</v>
      </c>
      <c r="L33" s="15" t="s">
        <v>15</v>
      </c>
      <c r="M33" s="10"/>
      <c r="N33" s="70"/>
      <c r="O33" s="70"/>
      <c r="P33" s="70"/>
      <c r="Q33" s="70"/>
      <c r="R33" s="70"/>
      <c r="S33" s="70"/>
      <c r="T33" s="70"/>
      <c r="U33" s="70"/>
      <c r="V33" s="70"/>
      <c r="W33" s="70" t="s">
        <v>15</v>
      </c>
      <c r="X33" s="71">
        <f t="shared" si="0"/>
        <v>1</v>
      </c>
      <c r="Y33" s="15"/>
      <c r="Z33" s="15"/>
      <c r="AA33" s="15"/>
      <c r="AB33" s="15"/>
      <c r="AC33" s="15"/>
      <c r="AD33" s="72"/>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t="s">
        <v>622</v>
      </c>
      <c r="BI33" s="15">
        <v>2</v>
      </c>
      <c r="BJ33" s="15">
        <v>2</v>
      </c>
      <c r="BK33" s="15">
        <v>2</v>
      </c>
      <c r="BL33" s="15">
        <v>2</v>
      </c>
      <c r="BM33" s="15"/>
      <c r="BN33" s="15"/>
      <c r="BO33" s="15"/>
      <c r="BP33" s="15"/>
      <c r="BQ33" s="15">
        <v>2</v>
      </c>
      <c r="BR33" s="15">
        <v>2</v>
      </c>
      <c r="BS33" s="15">
        <v>2</v>
      </c>
      <c r="BT33" s="15">
        <v>2</v>
      </c>
      <c r="BU33" s="15">
        <v>2</v>
      </c>
      <c r="BV33" s="15">
        <v>2</v>
      </c>
      <c r="BW33" s="15"/>
      <c r="BX33" s="15">
        <v>2</v>
      </c>
      <c r="BY33" s="15">
        <v>2</v>
      </c>
      <c r="BZ33" s="15">
        <v>2</v>
      </c>
      <c r="CA33" s="15">
        <v>2</v>
      </c>
      <c r="CB33" s="15">
        <v>2</v>
      </c>
      <c r="CC33" s="15">
        <v>2</v>
      </c>
      <c r="CD33" s="15">
        <v>2</v>
      </c>
      <c r="CE33" s="15">
        <v>2</v>
      </c>
      <c r="CF33" s="15">
        <v>2</v>
      </c>
      <c r="CG33" s="15">
        <v>2</v>
      </c>
      <c r="CH33" s="15">
        <v>2</v>
      </c>
      <c r="CI33" s="15">
        <v>2</v>
      </c>
      <c r="CJ33" s="15">
        <v>2</v>
      </c>
      <c r="CK33" s="15">
        <v>2</v>
      </c>
      <c r="CL33" s="15"/>
      <c r="CM33" s="15"/>
      <c r="CN33" s="15"/>
      <c r="CO33" s="15"/>
      <c r="CP33" s="15"/>
      <c r="CQ33" s="15"/>
      <c r="CR33" s="15"/>
      <c r="CS33" s="15">
        <v>2</v>
      </c>
      <c r="CT33" s="15">
        <v>2</v>
      </c>
      <c r="CU33" s="15">
        <v>2</v>
      </c>
      <c r="CV33" s="73">
        <f t="shared" si="1"/>
        <v>27</v>
      </c>
      <c r="CW33" s="74">
        <f t="shared" si="2"/>
        <v>1</v>
      </c>
      <c r="CX33" s="73">
        <f t="shared" si="3"/>
        <v>0</v>
      </c>
      <c r="CY33" s="74">
        <f t="shared" si="4"/>
        <v>0</v>
      </c>
      <c r="CZ33" s="73">
        <f t="shared" si="5"/>
        <v>0</v>
      </c>
      <c r="DA33" s="74">
        <f t="shared" si="6"/>
        <v>0</v>
      </c>
      <c r="DB33" s="73">
        <f t="shared" si="7"/>
        <v>0</v>
      </c>
      <c r="DC33" s="74">
        <f t="shared" si="8"/>
        <v>0</v>
      </c>
      <c r="DD33" s="75">
        <f t="shared" si="9"/>
        <v>2</v>
      </c>
      <c r="DE33" s="75" t="str">
        <f t="shared" si="10"/>
        <v>Đạt mục tiêu</v>
      </c>
      <c r="DF33" s="2"/>
      <c r="DG33" s="2"/>
      <c r="DH33" s="2"/>
      <c r="DI33" s="2"/>
      <c r="DJ33" s="2"/>
      <c r="DK33" s="2"/>
      <c r="DL33" s="2"/>
      <c r="DM33" s="2"/>
      <c r="DN33" s="2"/>
      <c r="DO33" s="2"/>
      <c r="DP33" s="2"/>
      <c r="DQ33" s="2"/>
      <c r="DR33" s="2"/>
      <c r="DS33" s="2"/>
      <c r="DT33" s="2"/>
      <c r="DU33" s="2"/>
      <c r="DV33" s="2"/>
      <c r="DW33" s="2"/>
      <c r="DX33" s="2"/>
      <c r="DY33" s="2"/>
    </row>
    <row r="34" spans="1:129" ht="55.5" hidden="1" customHeight="1" x14ac:dyDescent="0.25">
      <c r="A34" s="53">
        <v>24</v>
      </c>
      <c r="B34" s="66">
        <v>42</v>
      </c>
      <c r="C34" s="60">
        <v>42</v>
      </c>
      <c r="D34" s="7" t="s">
        <v>43</v>
      </c>
      <c r="E34" s="14" t="s">
        <v>11</v>
      </c>
      <c r="F34" s="14" t="s">
        <v>44</v>
      </c>
      <c r="G34" s="68" t="s">
        <v>19</v>
      </c>
      <c r="H34" s="7" t="s">
        <v>633</v>
      </c>
      <c r="I34" s="68" t="s">
        <v>610</v>
      </c>
      <c r="J34" s="68" t="s">
        <v>14</v>
      </c>
      <c r="K34" s="15" t="s">
        <v>6</v>
      </c>
      <c r="L34" s="15" t="s">
        <v>15</v>
      </c>
      <c r="M34" s="10"/>
      <c r="N34" s="70"/>
      <c r="O34" s="70"/>
      <c r="P34" s="70"/>
      <c r="Q34" s="70" t="s">
        <v>15</v>
      </c>
      <c r="R34" s="70"/>
      <c r="S34" s="70"/>
      <c r="T34" s="70"/>
      <c r="U34" s="70"/>
      <c r="V34" s="70"/>
      <c r="W34" s="70"/>
      <c r="X34" s="71">
        <f t="shared" si="0"/>
        <v>1</v>
      </c>
      <c r="Y34" s="15" t="s">
        <v>1125</v>
      </c>
      <c r="Z34" s="11"/>
      <c r="AA34" s="11"/>
      <c r="AB34" s="11"/>
      <c r="AC34" s="11"/>
      <c r="AD34" s="72"/>
      <c r="AE34" s="72"/>
      <c r="AF34" s="72"/>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5">
        <v>2</v>
      </c>
      <c r="BJ34" s="15">
        <v>2</v>
      </c>
      <c r="BK34" s="15">
        <v>2</v>
      </c>
      <c r="BL34" s="15">
        <v>2</v>
      </c>
      <c r="BM34" s="15"/>
      <c r="BN34" s="15"/>
      <c r="BO34" s="15"/>
      <c r="BP34" s="15"/>
      <c r="BQ34" s="15">
        <v>2</v>
      </c>
      <c r="BR34" s="15">
        <v>2</v>
      </c>
      <c r="BS34" s="15">
        <v>2</v>
      </c>
      <c r="BT34" s="15">
        <v>2</v>
      </c>
      <c r="BU34" s="15">
        <v>2</v>
      </c>
      <c r="BV34" s="15">
        <v>2</v>
      </c>
      <c r="BW34" s="15"/>
      <c r="BX34" s="15">
        <v>2</v>
      </c>
      <c r="BY34" s="15">
        <v>2</v>
      </c>
      <c r="BZ34" s="15">
        <v>2</v>
      </c>
      <c r="CA34" s="15">
        <v>2</v>
      </c>
      <c r="CB34" s="15">
        <v>2</v>
      </c>
      <c r="CC34" s="15">
        <v>2</v>
      </c>
      <c r="CD34" s="15">
        <v>2</v>
      </c>
      <c r="CE34" s="15">
        <v>2</v>
      </c>
      <c r="CF34" s="15">
        <v>2</v>
      </c>
      <c r="CG34" s="15">
        <v>2</v>
      </c>
      <c r="CH34" s="15">
        <v>2</v>
      </c>
      <c r="CI34" s="15">
        <v>2</v>
      </c>
      <c r="CJ34" s="15">
        <v>2</v>
      </c>
      <c r="CK34" s="15">
        <v>2</v>
      </c>
      <c r="CL34" s="15"/>
      <c r="CM34" s="15"/>
      <c r="CN34" s="15"/>
      <c r="CO34" s="15"/>
      <c r="CP34" s="15"/>
      <c r="CQ34" s="15"/>
      <c r="CR34" s="15"/>
      <c r="CS34" s="15">
        <v>2</v>
      </c>
      <c r="CT34" s="15">
        <v>2</v>
      </c>
      <c r="CU34" s="15">
        <v>2</v>
      </c>
      <c r="CV34" s="73">
        <f t="shared" si="1"/>
        <v>27</v>
      </c>
      <c r="CW34" s="74">
        <f t="shared" si="2"/>
        <v>1</v>
      </c>
      <c r="CX34" s="73">
        <f t="shared" si="3"/>
        <v>0</v>
      </c>
      <c r="CY34" s="74">
        <f t="shared" si="4"/>
        <v>0</v>
      </c>
      <c r="CZ34" s="73">
        <f t="shared" si="5"/>
        <v>0</v>
      </c>
      <c r="DA34" s="74">
        <f t="shared" si="6"/>
        <v>0</v>
      </c>
      <c r="DB34" s="73">
        <f t="shared" si="7"/>
        <v>0</v>
      </c>
      <c r="DC34" s="74">
        <f t="shared" si="8"/>
        <v>0</v>
      </c>
      <c r="DD34" s="75">
        <f t="shared" si="9"/>
        <v>2</v>
      </c>
      <c r="DE34" s="75" t="str">
        <f t="shared" si="10"/>
        <v>Đạt mục tiêu</v>
      </c>
      <c r="DF34" s="2"/>
      <c r="DG34" s="2"/>
      <c r="DH34" s="2"/>
      <c r="DI34" s="2"/>
      <c r="DJ34" s="2"/>
      <c r="DK34" s="2"/>
      <c r="DL34" s="2"/>
      <c r="DM34" s="2"/>
      <c r="DN34" s="2"/>
      <c r="DO34" s="2"/>
      <c r="DP34" s="2"/>
      <c r="DQ34" s="2"/>
      <c r="DR34" s="2"/>
      <c r="DS34" s="2"/>
      <c r="DT34" s="2"/>
      <c r="DU34" s="2"/>
      <c r="DV34" s="2"/>
      <c r="DW34" s="2"/>
      <c r="DX34" s="2"/>
      <c r="DY34" s="2"/>
    </row>
    <row r="35" spans="1:129" ht="44.25" hidden="1" customHeight="1" x14ac:dyDescent="0.25">
      <c r="A35" s="53">
        <v>25</v>
      </c>
      <c r="B35" s="66">
        <v>43</v>
      </c>
      <c r="C35" s="60">
        <v>43</v>
      </c>
      <c r="D35" s="7" t="s">
        <v>45</v>
      </c>
      <c r="E35" s="14" t="s">
        <v>11</v>
      </c>
      <c r="F35" s="14" t="s">
        <v>46</v>
      </c>
      <c r="G35" s="68" t="s">
        <v>36</v>
      </c>
      <c r="H35" s="7" t="s">
        <v>634</v>
      </c>
      <c r="I35" s="68" t="s">
        <v>610</v>
      </c>
      <c r="J35" s="68" t="s">
        <v>14</v>
      </c>
      <c r="K35" s="15" t="s">
        <v>6</v>
      </c>
      <c r="L35" s="15" t="s">
        <v>15</v>
      </c>
      <c r="M35" s="10">
        <v>1</v>
      </c>
      <c r="N35" s="70"/>
      <c r="O35" s="70"/>
      <c r="P35" s="84"/>
      <c r="Q35" s="70"/>
      <c r="R35" s="70"/>
      <c r="S35" s="70" t="s">
        <v>15</v>
      </c>
      <c r="T35" s="70"/>
      <c r="U35" s="70"/>
      <c r="V35" s="70"/>
      <c r="W35" s="70"/>
      <c r="X35" s="71">
        <f t="shared" si="0"/>
        <v>1</v>
      </c>
      <c r="Y35" s="15"/>
      <c r="Z35" s="15"/>
      <c r="AA35" s="15"/>
      <c r="AB35" s="15"/>
      <c r="AC35" s="15"/>
      <c r="AD35" s="72"/>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5">
        <v>2</v>
      </c>
      <c r="BJ35" s="15">
        <v>2</v>
      </c>
      <c r="BK35" s="15">
        <v>2</v>
      </c>
      <c r="BL35" s="15">
        <v>2</v>
      </c>
      <c r="BM35" s="15"/>
      <c r="BN35" s="15"/>
      <c r="BO35" s="15"/>
      <c r="BP35" s="15"/>
      <c r="BQ35" s="15">
        <v>2</v>
      </c>
      <c r="BR35" s="15">
        <v>2</v>
      </c>
      <c r="BS35" s="15">
        <v>2</v>
      </c>
      <c r="BT35" s="15">
        <v>2</v>
      </c>
      <c r="BU35" s="15">
        <v>2</v>
      </c>
      <c r="BV35" s="15">
        <v>2</v>
      </c>
      <c r="BW35" s="15"/>
      <c r="BX35" s="15">
        <v>2</v>
      </c>
      <c r="BY35" s="15">
        <v>2</v>
      </c>
      <c r="BZ35" s="15">
        <v>2</v>
      </c>
      <c r="CA35" s="15">
        <v>2</v>
      </c>
      <c r="CB35" s="15">
        <v>2</v>
      </c>
      <c r="CC35" s="15">
        <v>2</v>
      </c>
      <c r="CD35" s="15">
        <v>2</v>
      </c>
      <c r="CE35" s="15">
        <v>2</v>
      </c>
      <c r="CF35" s="15">
        <v>2</v>
      </c>
      <c r="CG35" s="15">
        <v>2</v>
      </c>
      <c r="CH35" s="15">
        <v>2</v>
      </c>
      <c r="CI35" s="15">
        <v>2</v>
      </c>
      <c r="CJ35" s="15">
        <v>2</v>
      </c>
      <c r="CK35" s="15">
        <v>2</v>
      </c>
      <c r="CL35" s="15"/>
      <c r="CM35" s="15"/>
      <c r="CN35" s="15"/>
      <c r="CO35" s="15"/>
      <c r="CP35" s="15"/>
      <c r="CQ35" s="15"/>
      <c r="CR35" s="15"/>
      <c r="CS35" s="15">
        <v>2</v>
      </c>
      <c r="CT35" s="15">
        <v>2</v>
      </c>
      <c r="CU35" s="15">
        <v>2</v>
      </c>
      <c r="CV35" s="73">
        <f t="shared" si="1"/>
        <v>27</v>
      </c>
      <c r="CW35" s="74">
        <f t="shared" si="2"/>
        <v>1</v>
      </c>
      <c r="CX35" s="73">
        <f t="shared" si="3"/>
        <v>0</v>
      </c>
      <c r="CY35" s="74">
        <f t="shared" si="4"/>
        <v>0</v>
      </c>
      <c r="CZ35" s="73">
        <f t="shared" si="5"/>
        <v>0</v>
      </c>
      <c r="DA35" s="74">
        <f t="shared" si="6"/>
        <v>0</v>
      </c>
      <c r="DB35" s="73">
        <f t="shared" si="7"/>
        <v>0</v>
      </c>
      <c r="DC35" s="74">
        <f t="shared" si="8"/>
        <v>0</v>
      </c>
      <c r="DD35" s="75">
        <f t="shared" si="9"/>
        <v>2</v>
      </c>
      <c r="DE35" s="75" t="str">
        <f t="shared" si="10"/>
        <v>Đạt mục tiêu</v>
      </c>
      <c r="DF35" s="2"/>
      <c r="DG35" s="2"/>
      <c r="DH35" s="2"/>
      <c r="DI35" s="2"/>
      <c r="DJ35" s="2"/>
      <c r="DK35" s="2"/>
      <c r="DL35" s="2"/>
      <c r="DM35" s="2"/>
      <c r="DN35" s="2"/>
      <c r="DO35" s="2"/>
      <c r="DP35" s="2"/>
      <c r="DQ35" s="2"/>
      <c r="DR35" s="2"/>
      <c r="DS35" s="2"/>
      <c r="DT35" s="2"/>
      <c r="DU35" s="2"/>
      <c r="DV35" s="2"/>
      <c r="DW35" s="2"/>
      <c r="DX35" s="2"/>
      <c r="DY35" s="2"/>
    </row>
    <row r="36" spans="1:129" ht="49.5" hidden="1" customHeight="1" x14ac:dyDescent="0.25">
      <c r="A36" s="53">
        <v>26</v>
      </c>
      <c r="B36" s="66">
        <v>44</v>
      </c>
      <c r="C36" s="60">
        <v>44</v>
      </c>
      <c r="D36" s="7" t="s">
        <v>635</v>
      </c>
      <c r="E36" s="14" t="s">
        <v>19</v>
      </c>
      <c r="F36" s="14" t="s">
        <v>636</v>
      </c>
      <c r="G36" s="94" t="s">
        <v>19</v>
      </c>
      <c r="H36" s="7" t="s">
        <v>637</v>
      </c>
      <c r="I36" s="68" t="s">
        <v>610</v>
      </c>
      <c r="J36" s="68" t="s">
        <v>14</v>
      </c>
      <c r="K36" s="15" t="s">
        <v>6</v>
      </c>
      <c r="L36" s="15" t="s">
        <v>15</v>
      </c>
      <c r="M36" s="10">
        <v>1</v>
      </c>
      <c r="N36" s="70"/>
      <c r="O36" s="70"/>
      <c r="P36" s="70"/>
      <c r="Q36" s="70"/>
      <c r="R36" s="70"/>
      <c r="S36" s="70"/>
      <c r="T36" s="70"/>
      <c r="U36" s="70"/>
      <c r="V36" s="70"/>
      <c r="W36" s="70" t="s">
        <v>15</v>
      </c>
      <c r="X36" s="71">
        <f t="shared" si="0"/>
        <v>1</v>
      </c>
      <c r="Y36" s="15"/>
      <c r="Z36" s="15"/>
      <c r="AA36" s="15"/>
      <c r="AB36" s="15"/>
      <c r="AC36" s="15"/>
      <c r="AD36" s="72"/>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t="s">
        <v>622</v>
      </c>
      <c r="BI36" s="15">
        <v>2</v>
      </c>
      <c r="BJ36" s="15">
        <v>2</v>
      </c>
      <c r="BK36" s="15">
        <v>2</v>
      </c>
      <c r="BL36" s="15">
        <v>2</v>
      </c>
      <c r="BM36" s="15"/>
      <c r="BN36" s="15"/>
      <c r="BO36" s="15"/>
      <c r="BP36" s="15"/>
      <c r="BQ36" s="15">
        <v>2</v>
      </c>
      <c r="BR36" s="15">
        <v>2</v>
      </c>
      <c r="BS36" s="15">
        <v>2</v>
      </c>
      <c r="BT36" s="15">
        <v>2</v>
      </c>
      <c r="BU36" s="15">
        <v>2</v>
      </c>
      <c r="BV36" s="15">
        <v>2</v>
      </c>
      <c r="BW36" s="15"/>
      <c r="BX36" s="15">
        <v>2</v>
      </c>
      <c r="BY36" s="15">
        <v>2</v>
      </c>
      <c r="BZ36" s="15">
        <v>2</v>
      </c>
      <c r="CA36" s="15">
        <v>2</v>
      </c>
      <c r="CB36" s="15">
        <v>2</v>
      </c>
      <c r="CC36" s="15">
        <v>2</v>
      </c>
      <c r="CD36" s="15">
        <v>2</v>
      </c>
      <c r="CE36" s="15">
        <v>2</v>
      </c>
      <c r="CF36" s="15">
        <v>2</v>
      </c>
      <c r="CG36" s="15">
        <v>2</v>
      </c>
      <c r="CH36" s="15">
        <v>2</v>
      </c>
      <c r="CI36" s="15">
        <v>2</v>
      </c>
      <c r="CJ36" s="15">
        <v>2</v>
      </c>
      <c r="CK36" s="15">
        <v>2</v>
      </c>
      <c r="CL36" s="15"/>
      <c r="CM36" s="15"/>
      <c r="CN36" s="15"/>
      <c r="CO36" s="15"/>
      <c r="CP36" s="15"/>
      <c r="CQ36" s="15"/>
      <c r="CR36" s="15"/>
      <c r="CS36" s="15">
        <v>2</v>
      </c>
      <c r="CT36" s="15">
        <v>2</v>
      </c>
      <c r="CU36" s="15">
        <v>2</v>
      </c>
      <c r="CV36" s="73">
        <f t="shared" si="1"/>
        <v>27</v>
      </c>
      <c r="CW36" s="74">
        <f t="shared" si="2"/>
        <v>1</v>
      </c>
      <c r="CX36" s="73">
        <f t="shared" si="3"/>
        <v>0</v>
      </c>
      <c r="CY36" s="74">
        <f t="shared" si="4"/>
        <v>0</v>
      </c>
      <c r="CZ36" s="73">
        <f t="shared" si="5"/>
        <v>0</v>
      </c>
      <c r="DA36" s="74">
        <f t="shared" si="6"/>
        <v>0</v>
      </c>
      <c r="DB36" s="73">
        <f t="shared" si="7"/>
        <v>0</v>
      </c>
      <c r="DC36" s="74">
        <f t="shared" si="8"/>
        <v>0</v>
      </c>
      <c r="DD36" s="75">
        <f t="shared" si="9"/>
        <v>2</v>
      </c>
      <c r="DE36" s="75" t="str">
        <f t="shared" si="10"/>
        <v>Đạt mục tiêu</v>
      </c>
      <c r="DF36" s="2"/>
      <c r="DG36" s="2"/>
      <c r="DH36" s="2"/>
      <c r="DI36" s="2"/>
      <c r="DJ36" s="2"/>
      <c r="DK36" s="2"/>
      <c r="DL36" s="2"/>
      <c r="DM36" s="2"/>
      <c r="DN36" s="2"/>
      <c r="DO36" s="2"/>
      <c r="DP36" s="2"/>
      <c r="DQ36" s="2"/>
      <c r="DR36" s="2"/>
      <c r="DS36" s="2"/>
      <c r="DT36" s="2"/>
      <c r="DU36" s="2"/>
      <c r="DV36" s="2"/>
      <c r="DW36" s="2"/>
      <c r="DX36" s="2"/>
      <c r="DY36" s="2"/>
    </row>
    <row r="37" spans="1:129" ht="51.75" hidden="1" customHeight="1" x14ac:dyDescent="0.25">
      <c r="A37" s="53">
        <v>27</v>
      </c>
      <c r="B37" s="95">
        <v>45</v>
      </c>
      <c r="C37" s="96">
        <v>45</v>
      </c>
      <c r="D37" s="7" t="s">
        <v>638</v>
      </c>
      <c r="E37" s="14" t="s">
        <v>36</v>
      </c>
      <c r="F37" s="14" t="s">
        <v>639</v>
      </c>
      <c r="G37" s="68" t="s">
        <v>36</v>
      </c>
      <c r="H37" s="7" t="s">
        <v>640</v>
      </c>
      <c r="I37" s="68" t="s">
        <v>610</v>
      </c>
      <c r="J37" s="68" t="s">
        <v>14</v>
      </c>
      <c r="K37" s="15" t="s">
        <v>6</v>
      </c>
      <c r="L37" s="15" t="s">
        <v>15</v>
      </c>
      <c r="M37" s="97"/>
      <c r="N37" s="98"/>
      <c r="O37" s="98"/>
      <c r="P37" s="98"/>
      <c r="Q37" s="98"/>
      <c r="R37" s="98" t="s">
        <v>15</v>
      </c>
      <c r="S37" s="98"/>
      <c r="T37" s="98"/>
      <c r="U37" s="98"/>
      <c r="V37" s="98"/>
      <c r="W37" s="98"/>
      <c r="X37" s="71">
        <f t="shared" si="0"/>
        <v>1</v>
      </c>
      <c r="Y37" s="99"/>
      <c r="Z37" s="99"/>
      <c r="AA37" s="99"/>
      <c r="AB37" s="99"/>
      <c r="AC37" s="99"/>
      <c r="AD37" s="100"/>
      <c r="AE37" s="101"/>
      <c r="AF37" s="101"/>
      <c r="AG37" s="101"/>
      <c r="AH37" s="101"/>
      <c r="AI37" s="101"/>
      <c r="AJ37" s="101"/>
      <c r="AK37" s="101"/>
      <c r="AL37" s="101"/>
      <c r="AM37" s="101"/>
      <c r="AN37" s="101"/>
      <c r="AO37" s="101"/>
      <c r="AP37" s="101"/>
      <c r="AQ37" s="101"/>
      <c r="AR37" s="101"/>
      <c r="AS37" s="101"/>
      <c r="AT37" s="101"/>
      <c r="AU37" s="101"/>
      <c r="AV37" s="101" t="s">
        <v>622</v>
      </c>
      <c r="AW37" s="101"/>
      <c r="AX37" s="101"/>
      <c r="AY37" s="101"/>
      <c r="AZ37" s="101"/>
      <c r="BA37" s="101"/>
      <c r="BB37" s="101"/>
      <c r="BC37" s="101"/>
      <c r="BD37" s="101"/>
      <c r="BE37" s="101"/>
      <c r="BF37" s="101"/>
      <c r="BG37" s="101"/>
      <c r="BH37" s="101"/>
      <c r="BI37" s="15">
        <v>2</v>
      </c>
      <c r="BJ37" s="15">
        <v>2</v>
      </c>
      <c r="BK37" s="15">
        <v>2</v>
      </c>
      <c r="BL37" s="15">
        <v>2</v>
      </c>
      <c r="BM37" s="15"/>
      <c r="BN37" s="15"/>
      <c r="BO37" s="15"/>
      <c r="BP37" s="15"/>
      <c r="BQ37" s="15">
        <v>2</v>
      </c>
      <c r="BR37" s="15">
        <v>2</v>
      </c>
      <c r="BS37" s="15">
        <v>2</v>
      </c>
      <c r="BT37" s="15">
        <v>2</v>
      </c>
      <c r="BU37" s="15">
        <v>2</v>
      </c>
      <c r="BV37" s="15">
        <v>2</v>
      </c>
      <c r="BW37" s="15"/>
      <c r="BX37" s="15">
        <v>2</v>
      </c>
      <c r="BY37" s="15">
        <v>2</v>
      </c>
      <c r="BZ37" s="15">
        <v>2</v>
      </c>
      <c r="CA37" s="15">
        <v>2</v>
      </c>
      <c r="CB37" s="15">
        <v>2</v>
      </c>
      <c r="CC37" s="15">
        <v>2</v>
      </c>
      <c r="CD37" s="15">
        <v>2</v>
      </c>
      <c r="CE37" s="15">
        <v>2</v>
      </c>
      <c r="CF37" s="15">
        <v>2</v>
      </c>
      <c r="CG37" s="15">
        <v>2</v>
      </c>
      <c r="CH37" s="15">
        <v>2</v>
      </c>
      <c r="CI37" s="15">
        <v>2</v>
      </c>
      <c r="CJ37" s="15">
        <v>2</v>
      </c>
      <c r="CK37" s="15">
        <v>2</v>
      </c>
      <c r="CL37" s="15"/>
      <c r="CM37" s="15"/>
      <c r="CN37" s="15"/>
      <c r="CO37" s="15"/>
      <c r="CP37" s="15"/>
      <c r="CQ37" s="15"/>
      <c r="CR37" s="15"/>
      <c r="CS37" s="15">
        <v>2</v>
      </c>
      <c r="CT37" s="15">
        <v>2</v>
      </c>
      <c r="CU37" s="15">
        <v>2</v>
      </c>
      <c r="CV37" s="102">
        <f t="shared" si="1"/>
        <v>27</v>
      </c>
      <c r="CW37" s="103">
        <f t="shared" si="2"/>
        <v>1</v>
      </c>
      <c r="CX37" s="102">
        <f t="shared" si="3"/>
        <v>0</v>
      </c>
      <c r="CY37" s="103">
        <f t="shared" si="4"/>
        <v>0</v>
      </c>
      <c r="CZ37" s="102">
        <f t="shared" si="5"/>
        <v>0</v>
      </c>
      <c r="DA37" s="103">
        <f t="shared" si="6"/>
        <v>0</v>
      </c>
      <c r="DB37" s="102">
        <f t="shared" si="7"/>
        <v>0</v>
      </c>
      <c r="DC37" s="103">
        <f t="shared" si="8"/>
        <v>0</v>
      </c>
      <c r="DD37" s="104">
        <f t="shared" si="9"/>
        <v>2</v>
      </c>
      <c r="DE37" s="104" t="str">
        <f t="shared" si="10"/>
        <v>Đạt mục tiêu</v>
      </c>
      <c r="DF37" s="105"/>
      <c r="DG37" s="105"/>
      <c r="DH37" s="105"/>
      <c r="DI37" s="105"/>
      <c r="DJ37" s="105"/>
      <c r="DK37" s="105"/>
      <c r="DL37" s="105"/>
      <c r="DM37" s="105"/>
      <c r="DN37" s="105"/>
      <c r="DO37" s="105"/>
      <c r="DP37" s="105"/>
      <c r="DQ37" s="105"/>
      <c r="DR37" s="105"/>
      <c r="DS37" s="105"/>
      <c r="DT37" s="105"/>
      <c r="DU37" s="105"/>
      <c r="DV37" s="105"/>
      <c r="DW37" s="105"/>
      <c r="DX37" s="105"/>
      <c r="DY37" s="105"/>
    </row>
    <row r="38" spans="1:129" ht="48" hidden="1" customHeight="1" x14ac:dyDescent="0.25">
      <c r="A38" s="53">
        <v>28</v>
      </c>
      <c r="B38" s="66">
        <v>46</v>
      </c>
      <c r="C38" s="60">
        <v>46</v>
      </c>
      <c r="D38" s="7" t="s">
        <v>47</v>
      </c>
      <c r="E38" s="14" t="s">
        <v>38</v>
      </c>
      <c r="F38" s="14" t="s">
        <v>48</v>
      </c>
      <c r="G38" s="68" t="s">
        <v>38</v>
      </c>
      <c r="H38" s="7" t="s">
        <v>641</v>
      </c>
      <c r="I38" s="68" t="s">
        <v>610</v>
      </c>
      <c r="J38" s="68" t="s">
        <v>14</v>
      </c>
      <c r="K38" s="15" t="s">
        <v>6</v>
      </c>
      <c r="L38" s="15" t="s">
        <v>15</v>
      </c>
      <c r="M38" s="10"/>
      <c r="N38" s="70"/>
      <c r="O38" s="70"/>
      <c r="P38" s="70"/>
      <c r="Q38" s="70"/>
      <c r="R38" s="70"/>
      <c r="S38" s="70"/>
      <c r="T38" s="70" t="s">
        <v>15</v>
      </c>
      <c r="U38" s="70"/>
      <c r="V38" s="70"/>
      <c r="W38" s="70"/>
      <c r="X38" s="71">
        <f t="shared" si="0"/>
        <v>1</v>
      </c>
      <c r="Y38" s="15"/>
      <c r="Z38" s="15"/>
      <c r="AA38" s="15"/>
      <c r="AB38" s="15"/>
      <c r="AC38" s="15"/>
      <c r="AD38" s="72"/>
      <c r="AE38" s="11"/>
      <c r="AF38" s="11"/>
      <c r="AG38" s="11"/>
      <c r="AH38" s="11"/>
      <c r="AI38" s="11"/>
      <c r="AJ38" s="11"/>
      <c r="AK38" s="11"/>
      <c r="AL38" s="11"/>
      <c r="AM38" s="11"/>
      <c r="AN38" s="11"/>
      <c r="AO38" s="11"/>
      <c r="AP38" s="11"/>
      <c r="AQ38" s="11"/>
      <c r="AR38" s="11"/>
      <c r="AS38" s="11"/>
      <c r="AT38" s="11"/>
      <c r="AU38" s="11"/>
      <c r="AV38" s="11"/>
      <c r="AW38" s="11"/>
      <c r="AX38" s="11"/>
      <c r="AY38" s="11"/>
      <c r="AZ38" s="11" t="s">
        <v>625</v>
      </c>
      <c r="BA38" s="11"/>
      <c r="BB38" s="11"/>
      <c r="BC38" s="11"/>
      <c r="BD38" s="11"/>
      <c r="BE38" s="11"/>
      <c r="BF38" s="11"/>
      <c r="BG38" s="11"/>
      <c r="BH38" s="11"/>
      <c r="BI38" s="15">
        <v>2</v>
      </c>
      <c r="BJ38" s="15">
        <v>2</v>
      </c>
      <c r="BK38" s="15">
        <v>2</v>
      </c>
      <c r="BL38" s="15">
        <v>2</v>
      </c>
      <c r="BM38" s="15"/>
      <c r="BN38" s="15"/>
      <c r="BO38" s="15"/>
      <c r="BP38" s="15"/>
      <c r="BQ38" s="15">
        <v>2</v>
      </c>
      <c r="BR38" s="15">
        <v>2</v>
      </c>
      <c r="BS38" s="15">
        <v>2</v>
      </c>
      <c r="BT38" s="15">
        <v>2</v>
      </c>
      <c r="BU38" s="15">
        <v>2</v>
      </c>
      <c r="BV38" s="15">
        <v>2</v>
      </c>
      <c r="BW38" s="15"/>
      <c r="BX38" s="15">
        <v>2</v>
      </c>
      <c r="BY38" s="15">
        <v>2</v>
      </c>
      <c r="BZ38" s="15">
        <v>2</v>
      </c>
      <c r="CA38" s="15">
        <v>2</v>
      </c>
      <c r="CB38" s="15">
        <v>2</v>
      </c>
      <c r="CC38" s="15">
        <v>2</v>
      </c>
      <c r="CD38" s="15">
        <v>2</v>
      </c>
      <c r="CE38" s="15">
        <v>2</v>
      </c>
      <c r="CF38" s="15">
        <v>2</v>
      </c>
      <c r="CG38" s="15">
        <v>2</v>
      </c>
      <c r="CH38" s="15">
        <v>2</v>
      </c>
      <c r="CI38" s="15">
        <v>2</v>
      </c>
      <c r="CJ38" s="15">
        <v>2</v>
      </c>
      <c r="CK38" s="15">
        <v>2</v>
      </c>
      <c r="CL38" s="15"/>
      <c r="CM38" s="15"/>
      <c r="CN38" s="15"/>
      <c r="CO38" s="15"/>
      <c r="CP38" s="15"/>
      <c r="CQ38" s="15"/>
      <c r="CR38" s="15"/>
      <c r="CS38" s="15">
        <v>2</v>
      </c>
      <c r="CT38" s="15">
        <v>2</v>
      </c>
      <c r="CU38" s="15">
        <v>2</v>
      </c>
      <c r="CV38" s="73">
        <f t="shared" si="1"/>
        <v>27</v>
      </c>
      <c r="CW38" s="74">
        <f t="shared" si="2"/>
        <v>1</v>
      </c>
      <c r="CX38" s="73">
        <f t="shared" si="3"/>
        <v>0</v>
      </c>
      <c r="CY38" s="74">
        <f t="shared" si="4"/>
        <v>0</v>
      </c>
      <c r="CZ38" s="73">
        <f t="shared" si="5"/>
        <v>0</v>
      </c>
      <c r="DA38" s="74">
        <f t="shared" si="6"/>
        <v>0</v>
      </c>
      <c r="DB38" s="73">
        <f t="shared" si="7"/>
        <v>0</v>
      </c>
      <c r="DC38" s="74">
        <f t="shared" si="8"/>
        <v>0</v>
      </c>
      <c r="DD38" s="75">
        <f t="shared" si="9"/>
        <v>2</v>
      </c>
      <c r="DE38" s="75" t="str">
        <f t="shared" si="10"/>
        <v>Đạt mục tiêu</v>
      </c>
      <c r="DF38" s="2"/>
      <c r="DG38" s="2"/>
      <c r="DH38" s="2"/>
      <c r="DI38" s="2"/>
      <c r="DJ38" s="2"/>
      <c r="DK38" s="2"/>
      <c r="DL38" s="2"/>
      <c r="DM38" s="2"/>
      <c r="DN38" s="2"/>
      <c r="DO38" s="2"/>
      <c r="DP38" s="2"/>
      <c r="DQ38" s="2"/>
      <c r="DR38" s="2"/>
      <c r="DS38" s="2"/>
      <c r="DT38" s="2"/>
      <c r="DU38" s="2"/>
      <c r="DV38" s="2"/>
      <c r="DW38" s="2"/>
      <c r="DX38" s="2"/>
      <c r="DY38" s="2"/>
    </row>
    <row r="39" spans="1:129" ht="36.75" hidden="1" customHeight="1" x14ac:dyDescent="0.25">
      <c r="A39" s="53">
        <v>29</v>
      </c>
      <c r="B39" s="66">
        <v>47</v>
      </c>
      <c r="C39" s="60">
        <v>47</v>
      </c>
      <c r="D39" s="7" t="s">
        <v>49</v>
      </c>
      <c r="E39" s="14" t="s">
        <v>38</v>
      </c>
      <c r="F39" s="106" t="s">
        <v>50</v>
      </c>
      <c r="G39" s="68" t="s">
        <v>38</v>
      </c>
      <c r="H39" s="7" t="s">
        <v>642</v>
      </c>
      <c r="I39" s="68" t="s">
        <v>610</v>
      </c>
      <c r="J39" s="68" t="s">
        <v>14</v>
      </c>
      <c r="K39" s="15" t="s">
        <v>6</v>
      </c>
      <c r="L39" s="15" t="s">
        <v>15</v>
      </c>
      <c r="M39" s="10"/>
      <c r="N39" s="70"/>
      <c r="O39" s="70"/>
      <c r="P39" s="70"/>
      <c r="Q39" s="70"/>
      <c r="R39" s="70"/>
      <c r="S39" s="70"/>
      <c r="T39" s="70"/>
      <c r="U39" s="70"/>
      <c r="V39" s="70"/>
      <c r="W39" s="70" t="s">
        <v>15</v>
      </c>
      <c r="X39" s="71">
        <f t="shared" si="0"/>
        <v>1</v>
      </c>
      <c r="Y39" s="15"/>
      <c r="Z39" s="15"/>
      <c r="AA39" s="15"/>
      <c r="AB39" s="15"/>
      <c r="AC39" s="15"/>
      <c r="AD39" s="80"/>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v>2</v>
      </c>
      <c r="BJ39" s="15">
        <v>2</v>
      </c>
      <c r="BK39" s="15">
        <v>2</v>
      </c>
      <c r="BL39" s="15">
        <v>2</v>
      </c>
      <c r="BM39" s="15"/>
      <c r="BN39" s="15"/>
      <c r="BO39" s="15"/>
      <c r="BP39" s="15"/>
      <c r="BQ39" s="15">
        <v>2</v>
      </c>
      <c r="BR39" s="15">
        <v>2</v>
      </c>
      <c r="BS39" s="15">
        <v>2</v>
      </c>
      <c r="BT39" s="15">
        <v>2</v>
      </c>
      <c r="BU39" s="15">
        <v>2</v>
      </c>
      <c r="BV39" s="15">
        <v>2</v>
      </c>
      <c r="BW39" s="15"/>
      <c r="BX39" s="15">
        <v>2</v>
      </c>
      <c r="BY39" s="15">
        <v>2</v>
      </c>
      <c r="BZ39" s="15">
        <v>2</v>
      </c>
      <c r="CA39" s="15">
        <v>2</v>
      </c>
      <c r="CB39" s="15">
        <v>2</v>
      </c>
      <c r="CC39" s="15">
        <v>2</v>
      </c>
      <c r="CD39" s="15">
        <v>2</v>
      </c>
      <c r="CE39" s="15">
        <v>2</v>
      </c>
      <c r="CF39" s="15">
        <v>2</v>
      </c>
      <c r="CG39" s="15">
        <v>2</v>
      </c>
      <c r="CH39" s="15">
        <v>2</v>
      </c>
      <c r="CI39" s="15">
        <v>2</v>
      </c>
      <c r="CJ39" s="15">
        <v>2</v>
      </c>
      <c r="CK39" s="15">
        <v>2</v>
      </c>
      <c r="CL39" s="15"/>
      <c r="CM39" s="15"/>
      <c r="CN39" s="15"/>
      <c r="CO39" s="15"/>
      <c r="CP39" s="15"/>
      <c r="CQ39" s="15"/>
      <c r="CR39" s="15"/>
      <c r="CS39" s="15">
        <v>2</v>
      </c>
      <c r="CT39" s="15">
        <v>2</v>
      </c>
      <c r="CU39" s="15">
        <v>2</v>
      </c>
      <c r="CV39" s="73">
        <f t="shared" si="1"/>
        <v>27</v>
      </c>
      <c r="CW39" s="74">
        <f t="shared" si="2"/>
        <v>1</v>
      </c>
      <c r="CX39" s="73">
        <f t="shared" si="3"/>
        <v>0</v>
      </c>
      <c r="CY39" s="74">
        <f t="shared" si="4"/>
        <v>0</v>
      </c>
      <c r="CZ39" s="73">
        <f t="shared" si="5"/>
        <v>0</v>
      </c>
      <c r="DA39" s="74">
        <f t="shared" si="6"/>
        <v>0</v>
      </c>
      <c r="DB39" s="73">
        <f t="shared" si="7"/>
        <v>0</v>
      </c>
      <c r="DC39" s="74">
        <f t="shared" si="8"/>
        <v>0</v>
      </c>
      <c r="DD39" s="75">
        <f t="shared" si="9"/>
        <v>2</v>
      </c>
      <c r="DE39" s="75" t="str">
        <f t="shared" si="10"/>
        <v>Đạt mục tiêu</v>
      </c>
      <c r="DF39" s="2"/>
      <c r="DG39" s="2"/>
      <c r="DH39" s="2"/>
      <c r="DI39" s="2"/>
      <c r="DJ39" s="2"/>
      <c r="DK39" s="2"/>
      <c r="DL39" s="2"/>
      <c r="DM39" s="2"/>
      <c r="DN39" s="2"/>
      <c r="DO39" s="2"/>
      <c r="DP39" s="2"/>
      <c r="DQ39" s="2"/>
      <c r="DR39" s="2"/>
      <c r="DS39" s="2"/>
      <c r="DT39" s="2"/>
      <c r="DU39" s="2"/>
      <c r="DV39" s="2"/>
      <c r="DW39" s="2"/>
      <c r="DX39" s="2"/>
      <c r="DY39" s="2"/>
    </row>
    <row r="40" spans="1:129" ht="17.25" customHeight="1" x14ac:dyDescent="0.25">
      <c r="A40" s="53">
        <v>30</v>
      </c>
      <c r="B40" s="59">
        <v>48</v>
      </c>
      <c r="C40" s="60">
        <v>48</v>
      </c>
      <c r="D40" s="89" t="s">
        <v>51</v>
      </c>
      <c r="E40" s="90"/>
      <c r="F40" s="91"/>
      <c r="G40" s="61" t="s">
        <v>608</v>
      </c>
      <c r="H40" s="61"/>
      <c r="I40" s="61"/>
      <c r="J40" s="61" t="s">
        <v>608</v>
      </c>
      <c r="K40" s="61" t="s">
        <v>608</v>
      </c>
      <c r="L40" s="61" t="s">
        <v>608</v>
      </c>
      <c r="M40" s="61" t="s">
        <v>608</v>
      </c>
      <c r="N40" s="62" t="s">
        <v>608</v>
      </c>
      <c r="O40" s="62" t="s">
        <v>608</v>
      </c>
      <c r="P40" s="62" t="s">
        <v>608</v>
      </c>
      <c r="Q40" s="62" t="s">
        <v>608</v>
      </c>
      <c r="R40" s="62" t="s">
        <v>608</v>
      </c>
      <c r="S40" s="62" t="s">
        <v>608</v>
      </c>
      <c r="T40" s="62" t="s">
        <v>608</v>
      </c>
      <c r="U40" s="62" t="s">
        <v>608</v>
      </c>
      <c r="V40" s="62" t="s">
        <v>608</v>
      </c>
      <c r="W40" s="62" t="s">
        <v>608</v>
      </c>
      <c r="X40" s="71">
        <f t="shared" si="0"/>
        <v>0</v>
      </c>
      <c r="Y40" s="61" t="s">
        <v>608</v>
      </c>
      <c r="Z40" s="61" t="s">
        <v>608</v>
      </c>
      <c r="AA40" s="61" t="s">
        <v>608</v>
      </c>
      <c r="AB40" s="61" t="s">
        <v>608</v>
      </c>
      <c r="AC40" s="61" t="s">
        <v>608</v>
      </c>
      <c r="AD40" s="61" t="s">
        <v>608</v>
      </c>
      <c r="AE40" s="61" t="s">
        <v>608</v>
      </c>
      <c r="AF40" s="61" t="s">
        <v>608</v>
      </c>
      <c r="AG40" s="61" t="s">
        <v>8</v>
      </c>
      <c r="AH40" s="61" t="s">
        <v>8</v>
      </c>
      <c r="AI40" s="61" t="s">
        <v>8</v>
      </c>
      <c r="AJ40" s="61" t="s">
        <v>8</v>
      </c>
      <c r="AK40" s="61" t="s">
        <v>8</v>
      </c>
      <c r="AL40" s="61" t="s">
        <v>8</v>
      </c>
      <c r="AM40" s="61"/>
      <c r="AN40" s="61" t="s">
        <v>8</v>
      </c>
      <c r="AO40" s="61" t="s">
        <v>8</v>
      </c>
      <c r="AP40" s="61" t="s">
        <v>8</v>
      </c>
      <c r="AQ40" s="61" t="s">
        <v>8</v>
      </c>
      <c r="AR40" s="61" t="s">
        <v>8</v>
      </c>
      <c r="AS40" s="61" t="s">
        <v>8</v>
      </c>
      <c r="AT40" s="61" t="s">
        <v>8</v>
      </c>
      <c r="AU40" s="61" t="s">
        <v>8</v>
      </c>
      <c r="AV40" s="61" t="s">
        <v>8</v>
      </c>
      <c r="AW40" s="61" t="s">
        <v>8</v>
      </c>
      <c r="AX40" s="61" t="s">
        <v>8</v>
      </c>
      <c r="AY40" s="61"/>
      <c r="AZ40" s="61" t="s">
        <v>8</v>
      </c>
      <c r="BA40" s="61" t="s">
        <v>8</v>
      </c>
      <c r="BB40" s="61" t="s">
        <v>8</v>
      </c>
      <c r="BC40" s="61" t="s">
        <v>8</v>
      </c>
      <c r="BD40" s="61" t="s">
        <v>8</v>
      </c>
      <c r="BE40" s="61" t="s">
        <v>8</v>
      </c>
      <c r="BF40" s="61" t="s">
        <v>8</v>
      </c>
      <c r="BG40" s="61" t="s">
        <v>8</v>
      </c>
      <c r="BH40" s="61"/>
      <c r="BI40" s="62" t="s">
        <v>8</v>
      </c>
      <c r="BJ40" s="62" t="s">
        <v>8</v>
      </c>
      <c r="BK40" s="62" t="s">
        <v>8</v>
      </c>
      <c r="BL40" s="62" t="s">
        <v>8</v>
      </c>
      <c r="BM40" s="62" t="s">
        <v>8</v>
      </c>
      <c r="BN40" s="62" t="s">
        <v>8</v>
      </c>
      <c r="BO40" s="62" t="s">
        <v>8</v>
      </c>
      <c r="BP40" s="62" t="s">
        <v>8</v>
      </c>
      <c r="BQ40" s="62" t="s">
        <v>8</v>
      </c>
      <c r="BR40" s="62" t="s">
        <v>8</v>
      </c>
      <c r="BS40" s="62" t="s">
        <v>8</v>
      </c>
      <c r="BT40" s="62" t="s">
        <v>8</v>
      </c>
      <c r="BU40" s="62" t="s">
        <v>8</v>
      </c>
      <c r="BV40" s="62" t="s">
        <v>8</v>
      </c>
      <c r="BW40" s="62" t="s">
        <v>8</v>
      </c>
      <c r="BX40" s="62" t="s">
        <v>8</v>
      </c>
      <c r="BY40" s="62" t="s">
        <v>8</v>
      </c>
      <c r="BZ40" s="62" t="s">
        <v>8</v>
      </c>
      <c r="CA40" s="62" t="s">
        <v>8</v>
      </c>
      <c r="CB40" s="62" t="s">
        <v>8</v>
      </c>
      <c r="CC40" s="62" t="s">
        <v>8</v>
      </c>
      <c r="CD40" s="62" t="s">
        <v>8</v>
      </c>
      <c r="CE40" s="62" t="s">
        <v>8</v>
      </c>
      <c r="CF40" s="62" t="s">
        <v>8</v>
      </c>
      <c r="CG40" s="62" t="s">
        <v>8</v>
      </c>
      <c r="CH40" s="62" t="s">
        <v>8</v>
      </c>
      <c r="CI40" s="62" t="s">
        <v>8</v>
      </c>
      <c r="CJ40" s="62" t="s">
        <v>8</v>
      </c>
      <c r="CK40" s="62" t="s">
        <v>8</v>
      </c>
      <c r="CL40" s="62" t="s">
        <v>8</v>
      </c>
      <c r="CM40" s="62" t="s">
        <v>8</v>
      </c>
      <c r="CN40" s="62" t="s">
        <v>8</v>
      </c>
      <c r="CO40" s="62" t="s">
        <v>8</v>
      </c>
      <c r="CP40" s="62" t="s">
        <v>8</v>
      </c>
      <c r="CQ40" s="62" t="s">
        <v>8</v>
      </c>
      <c r="CR40" s="62" t="s">
        <v>8</v>
      </c>
      <c r="CS40" s="62" t="s">
        <v>8</v>
      </c>
      <c r="CT40" s="62" t="s">
        <v>8</v>
      </c>
      <c r="CU40" s="62" t="s">
        <v>8</v>
      </c>
      <c r="CV40" s="61" t="s">
        <v>8</v>
      </c>
      <c r="CW40" s="61" t="s">
        <v>8</v>
      </c>
      <c r="CX40" s="61" t="s">
        <v>8</v>
      </c>
      <c r="CY40" s="61" t="s">
        <v>8</v>
      </c>
      <c r="CZ40" s="61" t="s">
        <v>8</v>
      </c>
      <c r="DA40" s="61" t="s">
        <v>8</v>
      </c>
      <c r="DB40" s="61" t="s">
        <v>8</v>
      </c>
      <c r="DC40" s="61" t="s">
        <v>8</v>
      </c>
      <c r="DD40" s="250" t="s">
        <v>8</v>
      </c>
      <c r="DE40" s="61" t="s">
        <v>8</v>
      </c>
      <c r="DF40" s="2"/>
      <c r="DG40" s="2"/>
      <c r="DH40" s="2"/>
      <c r="DI40" s="2"/>
      <c r="DJ40" s="2"/>
      <c r="DK40" s="2"/>
      <c r="DL40" s="2"/>
      <c r="DM40" s="2"/>
      <c r="DN40" s="2"/>
      <c r="DO40" s="2"/>
      <c r="DP40" s="2"/>
      <c r="DQ40" s="2"/>
      <c r="DR40" s="2"/>
      <c r="DS40" s="2"/>
      <c r="DT40" s="2"/>
      <c r="DU40" s="2"/>
      <c r="DV40" s="2"/>
      <c r="DW40" s="2"/>
      <c r="DX40" s="2"/>
      <c r="DY40" s="2"/>
    </row>
    <row r="41" spans="1:129" ht="75" hidden="1" customHeight="1" x14ac:dyDescent="0.25">
      <c r="A41" s="53">
        <v>31</v>
      </c>
      <c r="B41" s="66">
        <v>51</v>
      </c>
      <c r="C41" s="60">
        <v>51</v>
      </c>
      <c r="D41" s="7" t="s">
        <v>52</v>
      </c>
      <c r="E41" s="14" t="s">
        <v>19</v>
      </c>
      <c r="F41" s="14" t="s">
        <v>53</v>
      </c>
      <c r="G41" s="68" t="s">
        <v>19</v>
      </c>
      <c r="H41" s="7" t="s">
        <v>643</v>
      </c>
      <c r="I41" s="68" t="s">
        <v>627</v>
      </c>
      <c r="J41" s="68" t="s">
        <v>14</v>
      </c>
      <c r="K41" s="15" t="s">
        <v>6</v>
      </c>
      <c r="L41" s="15" t="s">
        <v>15</v>
      </c>
      <c r="M41" s="10">
        <v>1</v>
      </c>
      <c r="N41" s="70"/>
      <c r="O41" s="70"/>
      <c r="P41" s="70"/>
      <c r="Q41" s="84"/>
      <c r="R41" s="70" t="s">
        <v>15</v>
      </c>
      <c r="S41" s="70"/>
      <c r="T41" s="70"/>
      <c r="U41" s="70"/>
      <c r="V41" s="70"/>
      <c r="W41" s="70"/>
      <c r="X41" s="71">
        <f t="shared" si="0"/>
        <v>1</v>
      </c>
      <c r="Y41" s="15"/>
      <c r="Z41" s="15"/>
      <c r="AA41" s="15"/>
      <c r="AB41" s="15"/>
      <c r="AC41" s="15"/>
      <c r="AD41" s="72"/>
      <c r="AE41" s="11"/>
      <c r="AF41" s="11"/>
      <c r="AG41" s="11"/>
      <c r="AH41" s="11"/>
      <c r="AI41" s="11"/>
      <c r="AJ41" s="11"/>
      <c r="AK41" s="11"/>
      <c r="AL41" s="11"/>
      <c r="AM41" s="11"/>
      <c r="AN41" s="11"/>
      <c r="AO41" s="11"/>
      <c r="AP41" s="11"/>
      <c r="AQ41" s="11"/>
      <c r="AR41" s="11"/>
      <c r="AS41" s="11"/>
      <c r="AT41" s="15" t="s">
        <v>644</v>
      </c>
      <c r="AU41" s="15"/>
      <c r="AV41" s="15"/>
      <c r="AW41" s="15"/>
      <c r="AX41" s="11"/>
      <c r="AY41" s="11"/>
      <c r="AZ41" s="11"/>
      <c r="BA41" s="11"/>
      <c r="BB41" s="11"/>
      <c r="BC41" s="11"/>
      <c r="BD41" s="11"/>
      <c r="BE41" s="11"/>
      <c r="BF41" s="11"/>
      <c r="BG41" s="11"/>
      <c r="BH41" s="11"/>
      <c r="BI41" s="15">
        <v>2</v>
      </c>
      <c r="BJ41" s="15">
        <v>2</v>
      </c>
      <c r="BK41" s="15">
        <v>2</v>
      </c>
      <c r="BL41" s="15">
        <v>2</v>
      </c>
      <c r="BM41" s="15"/>
      <c r="BN41" s="15"/>
      <c r="BO41" s="15"/>
      <c r="BP41" s="15"/>
      <c r="BQ41" s="15">
        <v>2</v>
      </c>
      <c r="BR41" s="15">
        <v>2</v>
      </c>
      <c r="BS41" s="15">
        <v>2</v>
      </c>
      <c r="BT41" s="15">
        <v>2</v>
      </c>
      <c r="BU41" s="15">
        <v>2</v>
      </c>
      <c r="BV41" s="15">
        <v>2</v>
      </c>
      <c r="BW41" s="15"/>
      <c r="BX41" s="15">
        <v>2</v>
      </c>
      <c r="BY41" s="15">
        <v>2</v>
      </c>
      <c r="BZ41" s="15">
        <v>2</v>
      </c>
      <c r="CA41" s="15">
        <v>2</v>
      </c>
      <c r="CB41" s="15">
        <v>2</v>
      </c>
      <c r="CC41" s="15">
        <v>2</v>
      </c>
      <c r="CD41" s="15">
        <v>2</v>
      </c>
      <c r="CE41" s="15">
        <v>2</v>
      </c>
      <c r="CF41" s="15">
        <v>2</v>
      </c>
      <c r="CG41" s="15">
        <v>2</v>
      </c>
      <c r="CH41" s="15">
        <v>2</v>
      </c>
      <c r="CI41" s="15">
        <v>2</v>
      </c>
      <c r="CJ41" s="15">
        <v>2</v>
      </c>
      <c r="CK41" s="15">
        <v>2</v>
      </c>
      <c r="CL41" s="15"/>
      <c r="CM41" s="15"/>
      <c r="CN41" s="15"/>
      <c r="CO41" s="15"/>
      <c r="CP41" s="15"/>
      <c r="CQ41" s="15"/>
      <c r="CR41" s="15"/>
      <c r="CS41" s="15">
        <v>2</v>
      </c>
      <c r="CT41" s="15">
        <v>2</v>
      </c>
      <c r="CU41" s="15">
        <v>2</v>
      </c>
      <c r="CV41" s="73">
        <f t="shared" ref="CV41:CV87" si="11">COUNTIF(BI41:CU41,"2")</f>
        <v>27</v>
      </c>
      <c r="CW41" s="74">
        <f t="shared" ref="CW41:CW86" si="12">CV41/(CV41+CX41+CZ41+DB41)</f>
        <v>1</v>
      </c>
      <c r="CX41" s="73">
        <f t="shared" ref="CX41:CX86" si="13">COUNTIF(BI41:CU41,"1")</f>
        <v>0</v>
      </c>
      <c r="CY41" s="74">
        <f t="shared" ref="CY41:CY86" si="14">CX41/(CV41+CX41+CZ41+DB41)</f>
        <v>0</v>
      </c>
      <c r="CZ41" s="73">
        <f t="shared" ref="CZ41:CZ86" si="15">COUNTIF(BI41:CU41,"0")</f>
        <v>0</v>
      </c>
      <c r="DA41" s="74">
        <f t="shared" ref="DA41:DA86" si="16">CZ41/(CV41+CX41+CZ41+DB41)</f>
        <v>0</v>
      </c>
      <c r="DB41" s="73">
        <f t="shared" ref="DB41:DB86" si="17">COUNTIF(BI41:CU41,"KĐG")</f>
        <v>0</v>
      </c>
      <c r="DC41" s="74">
        <f t="shared" ref="DC41:DC86" si="18">DB41/(CV41+CX41+CZ41+DB41)</f>
        <v>0</v>
      </c>
      <c r="DD41" s="75">
        <f t="shared" ref="DD41:DD86" si="19">(((CV41*2)+(CX41*1)+(CZ41*0)))/(CV41+CX41+CZ41)</f>
        <v>2</v>
      </c>
      <c r="DE41" s="75" t="str">
        <f t="shared" ref="DE41:DE86" si="20">IF(DC41&gt;=50%,"KĐG",IF(DD41&gt;=1.6,"Đạt mục tiêu",IF(DD41&gt;=1,"Cần cố gắng","Chưa đạt")))</f>
        <v>Đạt mục tiêu</v>
      </c>
      <c r="DF41" s="2"/>
      <c r="DG41" s="2"/>
      <c r="DH41" s="2"/>
      <c r="DI41" s="2"/>
      <c r="DJ41" s="2"/>
      <c r="DK41" s="2"/>
      <c r="DL41" s="2"/>
      <c r="DM41" s="2"/>
      <c r="DN41" s="2"/>
      <c r="DO41" s="2"/>
      <c r="DP41" s="2"/>
      <c r="DQ41" s="2"/>
      <c r="DR41" s="2"/>
      <c r="DS41" s="2"/>
      <c r="DT41" s="2"/>
      <c r="DU41" s="2"/>
      <c r="DV41" s="2"/>
      <c r="DW41" s="2"/>
      <c r="DX41" s="2"/>
      <c r="DY41" s="2"/>
    </row>
    <row r="42" spans="1:129" ht="79.5" hidden="1" customHeight="1" x14ac:dyDescent="0.25">
      <c r="A42" s="53">
        <v>32</v>
      </c>
      <c r="B42" s="66">
        <v>54</v>
      </c>
      <c r="C42" s="60">
        <v>54</v>
      </c>
      <c r="D42" s="7" t="s">
        <v>54</v>
      </c>
      <c r="E42" s="14" t="s">
        <v>11</v>
      </c>
      <c r="F42" s="14" t="s">
        <v>55</v>
      </c>
      <c r="G42" s="68" t="s">
        <v>19</v>
      </c>
      <c r="H42" s="7" t="s">
        <v>645</v>
      </c>
      <c r="I42" s="68" t="s">
        <v>627</v>
      </c>
      <c r="J42" s="68" t="s">
        <v>14</v>
      </c>
      <c r="K42" s="15" t="s">
        <v>6</v>
      </c>
      <c r="L42" s="15" t="s">
        <v>15</v>
      </c>
      <c r="M42" s="10"/>
      <c r="N42" s="70"/>
      <c r="O42" s="70"/>
      <c r="P42" s="84"/>
      <c r="Q42" s="70"/>
      <c r="R42" s="70"/>
      <c r="S42" s="70" t="s">
        <v>15</v>
      </c>
      <c r="T42" s="70"/>
      <c r="U42" s="70"/>
      <c r="V42" s="70"/>
      <c r="W42" s="70"/>
      <c r="X42" s="71">
        <f t="shared" si="0"/>
        <v>1</v>
      </c>
      <c r="Y42" s="15"/>
      <c r="Z42" s="15"/>
      <c r="AA42" s="15"/>
      <c r="AB42" s="15"/>
      <c r="AC42" s="15"/>
      <c r="AD42" s="72"/>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5">
        <v>2</v>
      </c>
      <c r="BJ42" s="15">
        <v>2</v>
      </c>
      <c r="BK42" s="15">
        <v>2</v>
      </c>
      <c r="BL42" s="15">
        <v>2</v>
      </c>
      <c r="BM42" s="15"/>
      <c r="BN42" s="15"/>
      <c r="BO42" s="15"/>
      <c r="BP42" s="15"/>
      <c r="BQ42" s="15">
        <v>2</v>
      </c>
      <c r="BR42" s="15">
        <v>2</v>
      </c>
      <c r="BS42" s="15">
        <v>2</v>
      </c>
      <c r="BT42" s="15">
        <v>2</v>
      </c>
      <c r="BU42" s="15">
        <v>2</v>
      </c>
      <c r="BV42" s="15">
        <v>2</v>
      </c>
      <c r="BW42" s="15"/>
      <c r="BX42" s="15">
        <v>2</v>
      </c>
      <c r="BY42" s="15">
        <v>2</v>
      </c>
      <c r="BZ42" s="15">
        <v>2</v>
      </c>
      <c r="CA42" s="15">
        <v>2</v>
      </c>
      <c r="CB42" s="15">
        <v>2</v>
      </c>
      <c r="CC42" s="15">
        <v>2</v>
      </c>
      <c r="CD42" s="15">
        <v>2</v>
      </c>
      <c r="CE42" s="15">
        <v>2</v>
      </c>
      <c r="CF42" s="15">
        <v>2</v>
      </c>
      <c r="CG42" s="15">
        <v>2</v>
      </c>
      <c r="CH42" s="15">
        <v>2</v>
      </c>
      <c r="CI42" s="15">
        <v>2</v>
      </c>
      <c r="CJ42" s="15">
        <v>2</v>
      </c>
      <c r="CK42" s="15">
        <v>2</v>
      </c>
      <c r="CL42" s="15"/>
      <c r="CM42" s="15"/>
      <c r="CN42" s="15"/>
      <c r="CO42" s="15"/>
      <c r="CP42" s="15"/>
      <c r="CQ42" s="15"/>
      <c r="CR42" s="15"/>
      <c r="CS42" s="15">
        <v>2</v>
      </c>
      <c r="CT42" s="15">
        <v>2</v>
      </c>
      <c r="CU42" s="15">
        <v>2</v>
      </c>
      <c r="CV42" s="73">
        <f t="shared" si="11"/>
        <v>27</v>
      </c>
      <c r="CW42" s="74">
        <f t="shared" si="12"/>
        <v>1</v>
      </c>
      <c r="CX42" s="73">
        <f t="shared" si="13"/>
        <v>0</v>
      </c>
      <c r="CY42" s="74">
        <f t="shared" si="14"/>
        <v>0</v>
      </c>
      <c r="CZ42" s="73">
        <f t="shared" si="15"/>
        <v>0</v>
      </c>
      <c r="DA42" s="74">
        <f t="shared" si="16"/>
        <v>0</v>
      </c>
      <c r="DB42" s="73">
        <f t="shared" si="17"/>
        <v>0</v>
      </c>
      <c r="DC42" s="74">
        <f t="shared" si="18"/>
        <v>0</v>
      </c>
      <c r="DD42" s="75">
        <f t="shared" si="19"/>
        <v>2</v>
      </c>
      <c r="DE42" s="75" t="str">
        <f t="shared" si="20"/>
        <v>Đạt mục tiêu</v>
      </c>
      <c r="DF42" s="2"/>
      <c r="DG42" s="2"/>
      <c r="DH42" s="2"/>
      <c r="DI42" s="2"/>
      <c r="DJ42" s="2"/>
      <c r="DK42" s="2"/>
      <c r="DL42" s="2"/>
      <c r="DM42" s="2"/>
      <c r="DN42" s="2"/>
      <c r="DO42" s="2"/>
      <c r="DP42" s="2"/>
      <c r="DQ42" s="2"/>
      <c r="DR42" s="2"/>
      <c r="DS42" s="2"/>
      <c r="DT42" s="2"/>
      <c r="DU42" s="2"/>
      <c r="DV42" s="2"/>
      <c r="DW42" s="2"/>
      <c r="DX42" s="2"/>
      <c r="DY42" s="2"/>
    </row>
    <row r="43" spans="1:129" ht="53.25" hidden="1" customHeight="1" x14ac:dyDescent="0.25">
      <c r="A43" s="53">
        <v>33</v>
      </c>
      <c r="B43" s="66">
        <v>57</v>
      </c>
      <c r="C43" s="60">
        <v>57</v>
      </c>
      <c r="D43" s="7" t="s">
        <v>56</v>
      </c>
      <c r="E43" s="14" t="s">
        <v>19</v>
      </c>
      <c r="F43" s="14" t="s">
        <v>57</v>
      </c>
      <c r="G43" s="68" t="s">
        <v>19</v>
      </c>
      <c r="H43" s="215" t="s">
        <v>1041</v>
      </c>
      <c r="I43" s="68" t="s">
        <v>627</v>
      </c>
      <c r="J43" s="68" t="s">
        <v>14</v>
      </c>
      <c r="K43" s="15" t="s">
        <v>6</v>
      </c>
      <c r="L43" s="15" t="s">
        <v>15</v>
      </c>
      <c r="M43" s="10"/>
      <c r="N43" s="70" t="s">
        <v>15</v>
      </c>
      <c r="O43" s="70"/>
      <c r="P43" s="70"/>
      <c r="Q43" s="70"/>
      <c r="R43" s="70"/>
      <c r="S43" s="70"/>
      <c r="T43" s="70"/>
      <c r="U43" s="70"/>
      <c r="V43" s="70"/>
      <c r="W43" s="70"/>
      <c r="X43" s="71">
        <f t="shared" si="0"/>
        <v>1</v>
      </c>
      <c r="Y43" s="15" t="s">
        <v>1100</v>
      </c>
      <c r="Z43" s="15"/>
      <c r="AA43" s="15" t="s">
        <v>622</v>
      </c>
      <c r="AB43" s="15" t="s">
        <v>625</v>
      </c>
      <c r="AC43" s="15"/>
      <c r="AD43" s="72"/>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5">
        <v>1</v>
      </c>
      <c r="BJ43" s="15">
        <v>1</v>
      </c>
      <c r="BK43" s="15">
        <v>1</v>
      </c>
      <c r="BL43" s="15">
        <v>1</v>
      </c>
      <c r="BM43" s="15">
        <v>2</v>
      </c>
      <c r="BN43" s="15">
        <v>2</v>
      </c>
      <c r="BO43" s="15">
        <v>2</v>
      </c>
      <c r="BP43" s="15">
        <v>2</v>
      </c>
      <c r="BQ43" s="15">
        <v>1</v>
      </c>
      <c r="BR43" s="15">
        <v>1</v>
      </c>
      <c r="BS43" s="15">
        <v>1</v>
      </c>
      <c r="BT43" s="15">
        <v>1</v>
      </c>
      <c r="BU43" s="15">
        <v>1</v>
      </c>
      <c r="BV43" s="15">
        <v>1</v>
      </c>
      <c r="BW43" s="15">
        <v>1</v>
      </c>
      <c r="BX43" s="15">
        <v>1</v>
      </c>
      <c r="BY43" s="15">
        <v>1</v>
      </c>
      <c r="BZ43" s="15">
        <v>1</v>
      </c>
      <c r="CA43" s="15">
        <v>1</v>
      </c>
      <c r="CB43" s="15">
        <v>1</v>
      </c>
      <c r="CC43" s="15">
        <v>1</v>
      </c>
      <c r="CD43" s="15">
        <v>2</v>
      </c>
      <c r="CE43" s="15">
        <v>2</v>
      </c>
      <c r="CF43" s="15">
        <v>2</v>
      </c>
      <c r="CG43" s="15">
        <v>2</v>
      </c>
      <c r="CH43" s="15">
        <v>2</v>
      </c>
      <c r="CI43" s="15">
        <v>2</v>
      </c>
      <c r="CJ43" s="15">
        <v>2</v>
      </c>
      <c r="CK43" s="15">
        <v>2</v>
      </c>
      <c r="CL43" s="15">
        <v>2</v>
      </c>
      <c r="CM43" s="15">
        <v>2</v>
      </c>
      <c r="CN43" s="15">
        <v>2</v>
      </c>
      <c r="CO43" s="15">
        <v>1</v>
      </c>
      <c r="CP43" s="15">
        <v>1</v>
      </c>
      <c r="CQ43" s="15">
        <v>1</v>
      </c>
      <c r="CR43" s="15">
        <v>1</v>
      </c>
      <c r="CS43" s="15">
        <v>2</v>
      </c>
      <c r="CT43" s="15">
        <v>2</v>
      </c>
      <c r="CU43" s="15">
        <v>0</v>
      </c>
      <c r="CV43" s="73">
        <f t="shared" si="11"/>
        <v>17</v>
      </c>
      <c r="CW43" s="74">
        <f t="shared" si="12"/>
        <v>0.4358974358974359</v>
      </c>
      <c r="CX43" s="73">
        <f t="shared" si="13"/>
        <v>21</v>
      </c>
      <c r="CY43" s="74">
        <f t="shared" si="14"/>
        <v>0.53846153846153844</v>
      </c>
      <c r="CZ43" s="73">
        <f t="shared" si="15"/>
        <v>1</v>
      </c>
      <c r="DA43" s="74">
        <f t="shared" si="16"/>
        <v>2.564102564102564E-2</v>
      </c>
      <c r="DB43" s="73">
        <f t="shared" si="17"/>
        <v>0</v>
      </c>
      <c r="DC43" s="74">
        <f t="shared" si="18"/>
        <v>0</v>
      </c>
      <c r="DD43" s="249">
        <f t="shared" si="19"/>
        <v>1.4102564102564104</v>
      </c>
      <c r="DE43" s="75" t="str">
        <f t="shared" si="20"/>
        <v>Cần cố gắng</v>
      </c>
      <c r="DF43" s="2"/>
      <c r="DG43" s="2"/>
      <c r="DH43" s="2"/>
      <c r="DI43" s="2"/>
      <c r="DJ43" s="2"/>
      <c r="DK43" s="2"/>
      <c r="DL43" s="2"/>
      <c r="DM43" s="2"/>
      <c r="DN43" s="2"/>
      <c r="DO43" s="2"/>
      <c r="DP43" s="2"/>
      <c r="DQ43" s="2"/>
      <c r="DR43" s="2"/>
      <c r="DS43" s="2"/>
      <c r="DT43" s="2"/>
      <c r="DU43" s="2"/>
      <c r="DV43" s="2"/>
      <c r="DW43" s="2"/>
      <c r="DX43" s="2"/>
      <c r="DY43" s="2"/>
    </row>
    <row r="44" spans="1:129" ht="59.25" hidden="1" customHeight="1" x14ac:dyDescent="0.25">
      <c r="A44" s="53">
        <v>34</v>
      </c>
      <c r="B44" s="66">
        <v>60</v>
      </c>
      <c r="C44" s="60">
        <v>60</v>
      </c>
      <c r="D44" s="7" t="s">
        <v>58</v>
      </c>
      <c r="E44" s="14" t="s">
        <v>19</v>
      </c>
      <c r="F44" s="14" t="s">
        <v>59</v>
      </c>
      <c r="G44" s="68" t="s">
        <v>19</v>
      </c>
      <c r="H44" s="7" t="s">
        <v>646</v>
      </c>
      <c r="I44" s="68" t="s">
        <v>627</v>
      </c>
      <c r="J44" s="68" t="s">
        <v>14</v>
      </c>
      <c r="K44" s="15" t="s">
        <v>6</v>
      </c>
      <c r="L44" s="15" t="s">
        <v>15</v>
      </c>
      <c r="M44" s="10"/>
      <c r="N44" s="70"/>
      <c r="O44" s="70"/>
      <c r="P44" s="70"/>
      <c r="Q44" s="70"/>
      <c r="R44" s="70"/>
      <c r="S44" s="70"/>
      <c r="T44" s="84"/>
      <c r="U44" s="70"/>
      <c r="V44" s="70" t="s">
        <v>15</v>
      </c>
      <c r="W44" s="70"/>
      <c r="X44" s="71">
        <f t="shared" si="0"/>
        <v>1</v>
      </c>
      <c r="Y44" s="15"/>
      <c r="Z44" s="15"/>
      <c r="AA44" s="15"/>
      <c r="AB44" s="15"/>
      <c r="AC44" s="15"/>
      <c r="AD44" s="72"/>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t="s">
        <v>625</v>
      </c>
      <c r="BF44" s="11"/>
      <c r="BG44" s="11"/>
      <c r="BH44" s="11"/>
      <c r="BI44" s="15">
        <v>2</v>
      </c>
      <c r="BJ44" s="15">
        <v>2</v>
      </c>
      <c r="BK44" s="15">
        <v>2</v>
      </c>
      <c r="BL44" s="15">
        <v>2</v>
      </c>
      <c r="BM44" s="15"/>
      <c r="BN44" s="15"/>
      <c r="BO44" s="15"/>
      <c r="BP44" s="15"/>
      <c r="BQ44" s="15">
        <v>2</v>
      </c>
      <c r="BR44" s="15">
        <v>2</v>
      </c>
      <c r="BS44" s="15">
        <v>2</v>
      </c>
      <c r="BT44" s="15">
        <v>2</v>
      </c>
      <c r="BU44" s="15">
        <v>2</v>
      </c>
      <c r="BV44" s="15">
        <v>2</v>
      </c>
      <c r="BW44" s="15"/>
      <c r="BX44" s="15">
        <v>2</v>
      </c>
      <c r="BY44" s="15">
        <v>2</v>
      </c>
      <c r="BZ44" s="15">
        <v>2</v>
      </c>
      <c r="CA44" s="15">
        <v>2</v>
      </c>
      <c r="CB44" s="15">
        <v>2</v>
      </c>
      <c r="CC44" s="15">
        <v>2</v>
      </c>
      <c r="CD44" s="15">
        <v>2</v>
      </c>
      <c r="CE44" s="15">
        <v>2</v>
      </c>
      <c r="CF44" s="15">
        <v>2</v>
      </c>
      <c r="CG44" s="15">
        <v>2</v>
      </c>
      <c r="CH44" s="15">
        <v>2</v>
      </c>
      <c r="CI44" s="15">
        <v>2</v>
      </c>
      <c r="CJ44" s="15">
        <v>2</v>
      </c>
      <c r="CK44" s="15">
        <v>2</v>
      </c>
      <c r="CL44" s="15"/>
      <c r="CM44" s="15"/>
      <c r="CN44" s="15"/>
      <c r="CO44" s="15"/>
      <c r="CP44" s="15"/>
      <c r="CQ44" s="15"/>
      <c r="CR44" s="15"/>
      <c r="CS44" s="15">
        <v>2</v>
      </c>
      <c r="CT44" s="15">
        <v>2</v>
      </c>
      <c r="CU44" s="15">
        <v>2</v>
      </c>
      <c r="CV44" s="73">
        <f t="shared" si="11"/>
        <v>27</v>
      </c>
      <c r="CW44" s="74">
        <f t="shared" si="12"/>
        <v>1</v>
      </c>
      <c r="CX44" s="73">
        <f t="shared" si="13"/>
        <v>0</v>
      </c>
      <c r="CY44" s="74">
        <f t="shared" si="14"/>
        <v>0</v>
      </c>
      <c r="CZ44" s="73">
        <f t="shared" si="15"/>
        <v>0</v>
      </c>
      <c r="DA44" s="74">
        <f t="shared" si="16"/>
        <v>0</v>
      </c>
      <c r="DB44" s="73">
        <f t="shared" si="17"/>
        <v>0</v>
      </c>
      <c r="DC44" s="74">
        <f t="shared" si="18"/>
        <v>0</v>
      </c>
      <c r="DD44" s="75">
        <f t="shared" si="19"/>
        <v>2</v>
      </c>
      <c r="DE44" s="75" t="str">
        <f t="shared" si="20"/>
        <v>Đạt mục tiêu</v>
      </c>
      <c r="DF44" s="2"/>
      <c r="DG44" s="2"/>
      <c r="DH44" s="2"/>
      <c r="DI44" s="2"/>
      <c r="DJ44" s="2"/>
      <c r="DK44" s="2"/>
      <c r="DL44" s="2"/>
      <c r="DM44" s="2"/>
      <c r="DN44" s="2"/>
      <c r="DO44" s="2"/>
      <c r="DP44" s="2"/>
      <c r="DQ44" s="2"/>
      <c r="DR44" s="2"/>
      <c r="DS44" s="2"/>
      <c r="DT44" s="2"/>
      <c r="DU44" s="2"/>
      <c r="DV44" s="2"/>
      <c r="DW44" s="2"/>
      <c r="DX44" s="2"/>
      <c r="DY44" s="2"/>
    </row>
    <row r="45" spans="1:129" ht="54" hidden="1" customHeight="1" x14ac:dyDescent="0.25">
      <c r="A45" s="53">
        <v>35</v>
      </c>
      <c r="B45" s="66">
        <v>63</v>
      </c>
      <c r="C45" s="60">
        <v>63</v>
      </c>
      <c r="D45" s="7" t="s">
        <v>60</v>
      </c>
      <c r="E45" s="14" t="s">
        <v>19</v>
      </c>
      <c r="F45" s="14" t="s">
        <v>61</v>
      </c>
      <c r="G45" s="68" t="s">
        <v>19</v>
      </c>
      <c r="H45" s="7" t="s">
        <v>647</v>
      </c>
      <c r="I45" s="68" t="s">
        <v>627</v>
      </c>
      <c r="J45" s="68" t="s">
        <v>14</v>
      </c>
      <c r="K45" s="15" t="s">
        <v>6</v>
      </c>
      <c r="L45" s="15" t="s">
        <v>15</v>
      </c>
      <c r="M45" s="10"/>
      <c r="N45" s="70"/>
      <c r="O45" s="70"/>
      <c r="P45" s="70"/>
      <c r="Q45" s="70"/>
      <c r="R45" s="84"/>
      <c r="S45" s="84" t="s">
        <v>15</v>
      </c>
      <c r="T45" s="70"/>
      <c r="U45" s="70"/>
      <c r="V45" s="70"/>
      <c r="W45" s="70"/>
      <c r="X45" s="71">
        <f t="shared" si="0"/>
        <v>1</v>
      </c>
      <c r="Y45" s="15"/>
      <c r="Z45" s="15"/>
      <c r="AA45" s="15"/>
      <c r="AB45" s="15"/>
      <c r="AC45" s="15"/>
      <c r="AD45" s="80"/>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v>2</v>
      </c>
      <c r="BJ45" s="15">
        <v>2</v>
      </c>
      <c r="BK45" s="15">
        <v>2</v>
      </c>
      <c r="BL45" s="15">
        <v>2</v>
      </c>
      <c r="BM45" s="15"/>
      <c r="BN45" s="15"/>
      <c r="BO45" s="15"/>
      <c r="BP45" s="15"/>
      <c r="BQ45" s="15">
        <v>2</v>
      </c>
      <c r="BR45" s="15">
        <v>2</v>
      </c>
      <c r="BS45" s="15">
        <v>2</v>
      </c>
      <c r="BT45" s="15">
        <v>2</v>
      </c>
      <c r="BU45" s="15">
        <v>2</v>
      </c>
      <c r="BV45" s="15">
        <v>2</v>
      </c>
      <c r="BW45" s="15"/>
      <c r="BX45" s="15">
        <v>2</v>
      </c>
      <c r="BY45" s="15">
        <v>2</v>
      </c>
      <c r="BZ45" s="15">
        <v>2</v>
      </c>
      <c r="CA45" s="15">
        <v>2</v>
      </c>
      <c r="CB45" s="15">
        <v>2</v>
      </c>
      <c r="CC45" s="15">
        <v>2</v>
      </c>
      <c r="CD45" s="15">
        <v>2</v>
      </c>
      <c r="CE45" s="15">
        <v>2</v>
      </c>
      <c r="CF45" s="15">
        <v>2</v>
      </c>
      <c r="CG45" s="15">
        <v>2</v>
      </c>
      <c r="CH45" s="15">
        <v>2</v>
      </c>
      <c r="CI45" s="15">
        <v>2</v>
      </c>
      <c r="CJ45" s="15">
        <v>2</v>
      </c>
      <c r="CK45" s="15">
        <v>2</v>
      </c>
      <c r="CL45" s="15"/>
      <c r="CM45" s="15"/>
      <c r="CN45" s="15"/>
      <c r="CO45" s="15"/>
      <c r="CP45" s="15"/>
      <c r="CQ45" s="15"/>
      <c r="CR45" s="15"/>
      <c r="CS45" s="15">
        <v>2</v>
      </c>
      <c r="CT45" s="15">
        <v>2</v>
      </c>
      <c r="CU45" s="15">
        <v>2</v>
      </c>
      <c r="CV45" s="73">
        <f t="shared" si="11"/>
        <v>27</v>
      </c>
      <c r="CW45" s="74">
        <f t="shared" si="12"/>
        <v>1</v>
      </c>
      <c r="CX45" s="73">
        <f t="shared" si="13"/>
        <v>0</v>
      </c>
      <c r="CY45" s="74">
        <f t="shared" si="14"/>
        <v>0</v>
      </c>
      <c r="CZ45" s="73">
        <f t="shared" si="15"/>
        <v>0</v>
      </c>
      <c r="DA45" s="74">
        <f t="shared" si="16"/>
        <v>0</v>
      </c>
      <c r="DB45" s="73">
        <f t="shared" si="17"/>
        <v>0</v>
      </c>
      <c r="DC45" s="74">
        <f t="shared" si="18"/>
        <v>0</v>
      </c>
      <c r="DD45" s="75">
        <f t="shared" si="19"/>
        <v>2</v>
      </c>
      <c r="DE45" s="75" t="str">
        <f t="shared" si="20"/>
        <v>Đạt mục tiêu</v>
      </c>
      <c r="DF45" s="2"/>
      <c r="DG45" s="2"/>
      <c r="DH45" s="2"/>
      <c r="DI45" s="2"/>
      <c r="DJ45" s="2"/>
      <c r="DK45" s="2"/>
      <c r="DL45" s="2"/>
      <c r="DM45" s="2"/>
      <c r="DN45" s="2"/>
      <c r="DO45" s="2"/>
      <c r="DP45" s="2"/>
      <c r="DQ45" s="2"/>
      <c r="DR45" s="2"/>
      <c r="DS45" s="2"/>
      <c r="DT45" s="2"/>
      <c r="DU45" s="2"/>
      <c r="DV45" s="2"/>
      <c r="DW45" s="2"/>
      <c r="DX45" s="2"/>
      <c r="DY45" s="2"/>
    </row>
    <row r="46" spans="1:129" ht="15.75" customHeight="1" x14ac:dyDescent="0.25">
      <c r="A46" s="53">
        <v>36</v>
      </c>
      <c r="B46" s="59">
        <v>64</v>
      </c>
      <c r="C46" s="60">
        <v>64</v>
      </c>
      <c r="D46" s="385" t="s">
        <v>62</v>
      </c>
      <c r="E46" s="367"/>
      <c r="F46" s="367"/>
      <c r="G46" s="368"/>
      <c r="H46" s="61"/>
      <c r="I46" s="61"/>
      <c r="J46" s="61"/>
      <c r="K46" s="61" t="s">
        <v>8</v>
      </c>
      <c r="L46" s="61" t="s">
        <v>8</v>
      </c>
      <c r="M46" s="107">
        <f>SUM(M47:M55)</f>
        <v>5</v>
      </c>
      <c r="N46" s="86" t="s">
        <v>608</v>
      </c>
      <c r="O46" s="86" t="s">
        <v>608</v>
      </c>
      <c r="P46" s="86" t="s">
        <v>608</v>
      </c>
      <c r="Q46" s="86" t="s">
        <v>608</v>
      </c>
      <c r="R46" s="86" t="s">
        <v>608</v>
      </c>
      <c r="S46" s="86" t="s">
        <v>608</v>
      </c>
      <c r="T46" s="86" t="s">
        <v>608</v>
      </c>
      <c r="U46" s="86" t="s">
        <v>608</v>
      </c>
      <c r="V46" s="86" t="s">
        <v>608</v>
      </c>
      <c r="W46" s="86" t="s">
        <v>608</v>
      </c>
      <c r="X46" s="71">
        <f t="shared" si="0"/>
        <v>0</v>
      </c>
      <c r="Y46" s="61" t="s">
        <v>8</v>
      </c>
      <c r="Z46" s="61"/>
      <c r="AA46" s="61"/>
      <c r="AB46" s="61"/>
      <c r="AC46" s="61"/>
      <c r="AD46" s="81"/>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61"/>
      <c r="BF46" s="61"/>
      <c r="BG46" s="61"/>
      <c r="BH46" s="82"/>
      <c r="BI46" s="62" t="s">
        <v>8</v>
      </c>
      <c r="BJ46" s="62" t="s">
        <v>8</v>
      </c>
      <c r="BK46" s="62" t="s">
        <v>8</v>
      </c>
      <c r="BL46" s="62" t="s">
        <v>8</v>
      </c>
      <c r="BM46" s="62" t="s">
        <v>8</v>
      </c>
      <c r="BN46" s="62" t="s">
        <v>8</v>
      </c>
      <c r="BO46" s="62" t="s">
        <v>8</v>
      </c>
      <c r="BP46" s="62" t="s">
        <v>8</v>
      </c>
      <c r="BQ46" s="62" t="s">
        <v>8</v>
      </c>
      <c r="BR46" s="62" t="s">
        <v>8</v>
      </c>
      <c r="BS46" s="62" t="s">
        <v>8</v>
      </c>
      <c r="BT46" s="62" t="s">
        <v>8</v>
      </c>
      <c r="BU46" s="62" t="s">
        <v>8</v>
      </c>
      <c r="BV46" s="62" t="s">
        <v>8</v>
      </c>
      <c r="BW46" s="62" t="s">
        <v>8</v>
      </c>
      <c r="BX46" s="62" t="s">
        <v>8</v>
      </c>
      <c r="BY46" s="62" t="s">
        <v>8</v>
      </c>
      <c r="BZ46" s="62" t="s">
        <v>8</v>
      </c>
      <c r="CA46" s="62" t="s">
        <v>8</v>
      </c>
      <c r="CB46" s="62" t="s">
        <v>8</v>
      </c>
      <c r="CC46" s="62" t="s">
        <v>8</v>
      </c>
      <c r="CD46" s="62" t="s">
        <v>8</v>
      </c>
      <c r="CE46" s="62" t="s">
        <v>8</v>
      </c>
      <c r="CF46" s="62" t="s">
        <v>8</v>
      </c>
      <c r="CG46" s="62" t="s">
        <v>8</v>
      </c>
      <c r="CH46" s="62" t="s">
        <v>8</v>
      </c>
      <c r="CI46" s="62" t="s">
        <v>8</v>
      </c>
      <c r="CJ46" s="62" t="s">
        <v>8</v>
      </c>
      <c r="CK46" s="62" t="s">
        <v>8</v>
      </c>
      <c r="CL46" s="62" t="s">
        <v>8</v>
      </c>
      <c r="CM46" s="62" t="s">
        <v>8</v>
      </c>
      <c r="CN46" s="62" t="s">
        <v>8</v>
      </c>
      <c r="CO46" s="62" t="s">
        <v>8</v>
      </c>
      <c r="CP46" s="62" t="s">
        <v>8</v>
      </c>
      <c r="CQ46" s="62" t="s">
        <v>8</v>
      </c>
      <c r="CR46" s="62" t="s">
        <v>8</v>
      </c>
      <c r="CS46" s="62" t="s">
        <v>8</v>
      </c>
      <c r="CT46" s="62" t="s">
        <v>8</v>
      </c>
      <c r="CU46" s="62" t="s">
        <v>8</v>
      </c>
      <c r="CV46" s="73">
        <f t="shared" si="11"/>
        <v>0</v>
      </c>
      <c r="CW46" s="74" t="e">
        <f t="shared" si="12"/>
        <v>#DIV/0!</v>
      </c>
      <c r="CX46" s="73">
        <f t="shared" si="13"/>
        <v>0</v>
      </c>
      <c r="CY46" s="74" t="e">
        <f t="shared" si="14"/>
        <v>#DIV/0!</v>
      </c>
      <c r="CZ46" s="73">
        <f t="shared" si="15"/>
        <v>0</v>
      </c>
      <c r="DA46" s="74" t="e">
        <f t="shared" si="16"/>
        <v>#DIV/0!</v>
      </c>
      <c r="DB46" s="73">
        <f t="shared" si="17"/>
        <v>0</v>
      </c>
      <c r="DC46" s="74" t="e">
        <f t="shared" si="18"/>
        <v>#DIV/0!</v>
      </c>
      <c r="DD46" s="249" t="e">
        <f t="shared" si="19"/>
        <v>#DIV/0!</v>
      </c>
      <c r="DE46" s="75" t="e">
        <f t="shared" si="20"/>
        <v>#DIV/0!</v>
      </c>
      <c r="DF46" s="2"/>
      <c r="DG46" s="2"/>
      <c r="DH46" s="2"/>
      <c r="DI46" s="2"/>
      <c r="DJ46" s="2"/>
      <c r="DK46" s="2"/>
      <c r="DL46" s="2"/>
      <c r="DM46" s="2"/>
      <c r="DN46" s="2"/>
      <c r="DO46" s="2"/>
      <c r="DP46" s="2"/>
      <c r="DQ46" s="2"/>
      <c r="DR46" s="2"/>
      <c r="DS46" s="2"/>
      <c r="DT46" s="2"/>
      <c r="DU46" s="2"/>
      <c r="DV46" s="2"/>
      <c r="DW46" s="2"/>
      <c r="DX46" s="2"/>
      <c r="DY46" s="2"/>
    </row>
    <row r="47" spans="1:129" ht="30.75" hidden="1" customHeight="1" x14ac:dyDescent="0.25">
      <c r="A47" s="53">
        <v>37</v>
      </c>
      <c r="B47" s="66">
        <v>70</v>
      </c>
      <c r="C47" s="60">
        <v>70</v>
      </c>
      <c r="D47" s="7" t="s">
        <v>648</v>
      </c>
      <c r="E47" s="14" t="s">
        <v>11</v>
      </c>
      <c r="F47" s="14" t="s">
        <v>63</v>
      </c>
      <c r="G47" s="68" t="s">
        <v>19</v>
      </c>
      <c r="H47" s="7" t="s">
        <v>649</v>
      </c>
      <c r="I47" s="68" t="s">
        <v>610</v>
      </c>
      <c r="J47" s="68" t="s">
        <v>14</v>
      </c>
      <c r="K47" s="15" t="s">
        <v>6</v>
      </c>
      <c r="L47" s="15" t="s">
        <v>15</v>
      </c>
      <c r="M47" s="10"/>
      <c r="N47" s="70"/>
      <c r="O47" s="70"/>
      <c r="P47" s="70"/>
      <c r="Q47" s="84" t="s">
        <v>15</v>
      </c>
      <c r="R47" s="70"/>
      <c r="S47" s="70"/>
      <c r="T47" s="70"/>
      <c r="U47" s="70"/>
      <c r="V47" s="70"/>
      <c r="W47" s="70"/>
      <c r="X47" s="71">
        <f t="shared" si="0"/>
        <v>1</v>
      </c>
      <c r="Y47" s="15" t="s">
        <v>1125</v>
      </c>
      <c r="Z47" s="15"/>
      <c r="AA47" s="15"/>
      <c r="AB47" s="15"/>
      <c r="AC47" s="15"/>
      <c r="AD47" s="72"/>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5">
        <v>2</v>
      </c>
      <c r="BJ47" s="15">
        <v>2</v>
      </c>
      <c r="BK47" s="15">
        <v>2</v>
      </c>
      <c r="BL47" s="15">
        <v>2</v>
      </c>
      <c r="BM47" s="15"/>
      <c r="BN47" s="15"/>
      <c r="BO47" s="15"/>
      <c r="BP47" s="15"/>
      <c r="BQ47" s="15">
        <v>2</v>
      </c>
      <c r="BR47" s="15">
        <v>2</v>
      </c>
      <c r="BS47" s="15">
        <v>2</v>
      </c>
      <c r="BT47" s="15">
        <v>2</v>
      </c>
      <c r="BU47" s="15">
        <v>2</v>
      </c>
      <c r="BV47" s="15">
        <v>2</v>
      </c>
      <c r="BW47" s="15"/>
      <c r="BX47" s="15">
        <v>2</v>
      </c>
      <c r="BY47" s="15">
        <v>2</v>
      </c>
      <c r="BZ47" s="15">
        <v>2</v>
      </c>
      <c r="CA47" s="15">
        <v>2</v>
      </c>
      <c r="CB47" s="15">
        <v>2</v>
      </c>
      <c r="CC47" s="15">
        <v>2</v>
      </c>
      <c r="CD47" s="15">
        <v>2</v>
      </c>
      <c r="CE47" s="15">
        <v>2</v>
      </c>
      <c r="CF47" s="15">
        <v>2</v>
      </c>
      <c r="CG47" s="15">
        <v>2</v>
      </c>
      <c r="CH47" s="15">
        <v>2</v>
      </c>
      <c r="CI47" s="15">
        <v>2</v>
      </c>
      <c r="CJ47" s="15">
        <v>2</v>
      </c>
      <c r="CK47" s="15">
        <v>2</v>
      </c>
      <c r="CL47" s="15"/>
      <c r="CM47" s="15"/>
      <c r="CN47" s="15"/>
      <c r="CO47" s="15"/>
      <c r="CP47" s="15"/>
      <c r="CQ47" s="15"/>
      <c r="CR47" s="15"/>
      <c r="CS47" s="15">
        <v>2</v>
      </c>
      <c r="CT47" s="15">
        <v>2</v>
      </c>
      <c r="CU47" s="15">
        <v>2</v>
      </c>
      <c r="CV47" s="73">
        <f t="shared" si="11"/>
        <v>27</v>
      </c>
      <c r="CW47" s="74">
        <f t="shared" si="12"/>
        <v>1</v>
      </c>
      <c r="CX47" s="73">
        <f t="shared" si="13"/>
        <v>0</v>
      </c>
      <c r="CY47" s="74">
        <f t="shared" si="14"/>
        <v>0</v>
      </c>
      <c r="CZ47" s="73">
        <f t="shared" si="15"/>
        <v>0</v>
      </c>
      <c r="DA47" s="74">
        <f t="shared" si="16"/>
        <v>0</v>
      </c>
      <c r="DB47" s="73">
        <f t="shared" si="17"/>
        <v>0</v>
      </c>
      <c r="DC47" s="74">
        <f t="shared" si="18"/>
        <v>0</v>
      </c>
      <c r="DD47" s="75">
        <f t="shared" si="19"/>
        <v>2</v>
      </c>
      <c r="DE47" s="75" t="str">
        <f t="shared" si="20"/>
        <v>Đạt mục tiêu</v>
      </c>
      <c r="DF47" s="2"/>
      <c r="DG47" s="2"/>
      <c r="DH47" s="2"/>
      <c r="DI47" s="2"/>
      <c r="DJ47" s="2"/>
      <c r="DK47" s="2"/>
      <c r="DL47" s="2"/>
      <c r="DM47" s="2"/>
      <c r="DN47" s="2"/>
      <c r="DO47" s="2"/>
      <c r="DP47" s="2"/>
      <c r="DQ47" s="2"/>
      <c r="DR47" s="2"/>
      <c r="DS47" s="2"/>
      <c r="DT47" s="2"/>
      <c r="DU47" s="2"/>
      <c r="DV47" s="2"/>
      <c r="DW47" s="2"/>
      <c r="DX47" s="2"/>
      <c r="DY47" s="2"/>
    </row>
    <row r="48" spans="1:129" ht="42.75" hidden="1" customHeight="1" x14ac:dyDescent="0.25">
      <c r="A48" s="53">
        <v>38</v>
      </c>
      <c r="B48" s="66">
        <v>71</v>
      </c>
      <c r="C48" s="60">
        <v>71</v>
      </c>
      <c r="D48" s="7" t="s">
        <v>64</v>
      </c>
      <c r="E48" s="14" t="s">
        <v>11</v>
      </c>
      <c r="F48" s="14" t="s">
        <v>65</v>
      </c>
      <c r="G48" s="68" t="s">
        <v>19</v>
      </c>
      <c r="H48" s="7" t="s">
        <v>650</v>
      </c>
      <c r="I48" s="68" t="s">
        <v>610</v>
      </c>
      <c r="J48" s="68" t="s">
        <v>14</v>
      </c>
      <c r="K48" s="15" t="s">
        <v>6</v>
      </c>
      <c r="L48" s="15" t="s">
        <v>15</v>
      </c>
      <c r="M48" s="10">
        <v>1</v>
      </c>
      <c r="N48" s="70"/>
      <c r="O48" s="70"/>
      <c r="P48" s="70"/>
      <c r="Q48" s="70"/>
      <c r="R48" s="84"/>
      <c r="S48" s="84"/>
      <c r="T48" s="70"/>
      <c r="U48" s="70"/>
      <c r="V48" s="70"/>
      <c r="W48" s="70" t="s">
        <v>15</v>
      </c>
      <c r="X48" s="71">
        <f t="shared" si="0"/>
        <v>1</v>
      </c>
      <c r="Y48" s="15"/>
      <c r="Z48" s="15"/>
      <c r="AA48" s="15"/>
      <c r="AB48" s="15"/>
      <c r="AC48" s="15"/>
      <c r="AD48" s="72"/>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t="s">
        <v>625</v>
      </c>
      <c r="BI48" s="15">
        <v>2</v>
      </c>
      <c r="BJ48" s="15">
        <v>2</v>
      </c>
      <c r="BK48" s="15">
        <v>2</v>
      </c>
      <c r="BL48" s="15">
        <v>2</v>
      </c>
      <c r="BM48" s="15"/>
      <c r="BN48" s="15"/>
      <c r="BO48" s="15"/>
      <c r="BP48" s="15"/>
      <c r="BQ48" s="15">
        <v>2</v>
      </c>
      <c r="BR48" s="15">
        <v>2</v>
      </c>
      <c r="BS48" s="15">
        <v>2</v>
      </c>
      <c r="BT48" s="15">
        <v>2</v>
      </c>
      <c r="BU48" s="15">
        <v>2</v>
      </c>
      <c r="BV48" s="15">
        <v>2</v>
      </c>
      <c r="BW48" s="15"/>
      <c r="BX48" s="15">
        <v>2</v>
      </c>
      <c r="BY48" s="15">
        <v>2</v>
      </c>
      <c r="BZ48" s="15">
        <v>2</v>
      </c>
      <c r="CA48" s="15">
        <v>2</v>
      </c>
      <c r="CB48" s="15">
        <v>2</v>
      </c>
      <c r="CC48" s="15">
        <v>2</v>
      </c>
      <c r="CD48" s="15">
        <v>2</v>
      </c>
      <c r="CE48" s="15">
        <v>2</v>
      </c>
      <c r="CF48" s="15">
        <v>2</v>
      </c>
      <c r="CG48" s="15">
        <v>2</v>
      </c>
      <c r="CH48" s="15">
        <v>2</v>
      </c>
      <c r="CI48" s="15">
        <v>2</v>
      </c>
      <c r="CJ48" s="15">
        <v>2</v>
      </c>
      <c r="CK48" s="15">
        <v>2</v>
      </c>
      <c r="CL48" s="15"/>
      <c r="CM48" s="15"/>
      <c r="CN48" s="15"/>
      <c r="CO48" s="15"/>
      <c r="CP48" s="15"/>
      <c r="CQ48" s="15"/>
      <c r="CR48" s="15"/>
      <c r="CS48" s="15">
        <v>2</v>
      </c>
      <c r="CT48" s="15">
        <v>2</v>
      </c>
      <c r="CU48" s="15">
        <v>2</v>
      </c>
      <c r="CV48" s="73">
        <f t="shared" si="11"/>
        <v>27</v>
      </c>
      <c r="CW48" s="74">
        <f t="shared" si="12"/>
        <v>1</v>
      </c>
      <c r="CX48" s="73">
        <f t="shared" si="13"/>
        <v>0</v>
      </c>
      <c r="CY48" s="74">
        <f t="shared" si="14"/>
        <v>0</v>
      </c>
      <c r="CZ48" s="73">
        <f t="shared" si="15"/>
        <v>0</v>
      </c>
      <c r="DA48" s="74">
        <f t="shared" si="16"/>
        <v>0</v>
      </c>
      <c r="DB48" s="73">
        <f t="shared" si="17"/>
        <v>0</v>
      </c>
      <c r="DC48" s="74">
        <f t="shared" si="18"/>
        <v>0</v>
      </c>
      <c r="DD48" s="75">
        <f t="shared" si="19"/>
        <v>2</v>
      </c>
      <c r="DE48" s="75" t="str">
        <f t="shared" si="20"/>
        <v>Đạt mục tiêu</v>
      </c>
      <c r="DF48" s="2"/>
      <c r="DG48" s="2"/>
      <c r="DH48" s="2"/>
      <c r="DI48" s="2"/>
      <c r="DJ48" s="2"/>
      <c r="DK48" s="2"/>
      <c r="DL48" s="2"/>
      <c r="DM48" s="2"/>
      <c r="DN48" s="2"/>
      <c r="DO48" s="2"/>
      <c r="DP48" s="2"/>
      <c r="DQ48" s="2"/>
      <c r="DR48" s="2"/>
      <c r="DS48" s="2"/>
      <c r="DT48" s="2"/>
      <c r="DU48" s="2"/>
      <c r="DV48" s="2"/>
      <c r="DW48" s="2"/>
      <c r="DX48" s="2"/>
      <c r="DY48" s="2"/>
    </row>
    <row r="49" spans="1:129" ht="43.5" customHeight="1" x14ac:dyDescent="0.25">
      <c r="A49" s="53">
        <v>39</v>
      </c>
      <c r="B49" s="66">
        <v>75</v>
      </c>
      <c r="C49" s="60">
        <v>75</v>
      </c>
      <c r="D49" s="306" t="s">
        <v>651</v>
      </c>
      <c r="E49" s="307" t="s">
        <v>19</v>
      </c>
      <c r="F49" s="307" t="s">
        <v>66</v>
      </c>
      <c r="G49" s="308" t="s">
        <v>19</v>
      </c>
      <c r="H49" s="306" t="s">
        <v>652</v>
      </c>
      <c r="I49" s="308" t="s">
        <v>627</v>
      </c>
      <c r="J49" s="308" t="s">
        <v>14</v>
      </c>
      <c r="K49" s="15" t="s">
        <v>6</v>
      </c>
      <c r="L49" s="15" t="s">
        <v>15</v>
      </c>
      <c r="M49" s="10"/>
      <c r="N49" s="84"/>
      <c r="O49" s="70"/>
      <c r="P49" s="310" t="s">
        <v>15</v>
      </c>
      <c r="Q49" s="70"/>
      <c r="R49" s="70"/>
      <c r="S49" s="70"/>
      <c r="T49" s="70"/>
      <c r="U49" s="70"/>
      <c r="V49" s="70"/>
      <c r="W49" s="70"/>
      <c r="X49" s="71">
        <f t="shared" si="0"/>
        <v>1</v>
      </c>
      <c r="Y49" s="15" t="s">
        <v>1105</v>
      </c>
      <c r="Z49" s="15"/>
      <c r="AA49" s="15"/>
      <c r="AB49" s="15"/>
      <c r="AC49" s="15"/>
      <c r="AD49" s="72"/>
      <c r="AE49" s="11"/>
      <c r="AF49" s="11"/>
      <c r="AG49" s="311" t="s">
        <v>625</v>
      </c>
      <c r="AH49" s="311" t="s">
        <v>622</v>
      </c>
      <c r="AI49" s="311" t="s">
        <v>653</v>
      </c>
      <c r="AJ49" s="15" t="s">
        <v>622</v>
      </c>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56">
        <v>2</v>
      </c>
      <c r="BJ49" s="56">
        <v>2</v>
      </c>
      <c r="BK49" s="56">
        <v>2</v>
      </c>
      <c r="BL49" s="56">
        <v>2</v>
      </c>
      <c r="BM49" s="56">
        <v>2</v>
      </c>
      <c r="BN49" s="56">
        <v>2</v>
      </c>
      <c r="BO49" s="56">
        <v>2</v>
      </c>
      <c r="BP49" s="56">
        <v>2</v>
      </c>
      <c r="BQ49" s="56">
        <v>2</v>
      </c>
      <c r="BR49" s="56">
        <v>2</v>
      </c>
      <c r="BS49" s="56">
        <v>2</v>
      </c>
      <c r="BT49" s="56">
        <v>2</v>
      </c>
      <c r="BU49" s="56">
        <v>2</v>
      </c>
      <c r="BV49" s="56">
        <v>2</v>
      </c>
      <c r="BW49" s="56">
        <v>2</v>
      </c>
      <c r="BX49" s="56">
        <v>2</v>
      </c>
      <c r="BY49" s="56">
        <v>2</v>
      </c>
      <c r="BZ49" s="56">
        <v>2</v>
      </c>
      <c r="CA49" s="56">
        <v>2</v>
      </c>
      <c r="CB49" s="56">
        <v>2</v>
      </c>
      <c r="CC49" s="56">
        <v>2</v>
      </c>
      <c r="CD49" s="56">
        <v>2</v>
      </c>
      <c r="CE49" s="56">
        <v>2</v>
      </c>
      <c r="CF49" s="56">
        <v>2</v>
      </c>
      <c r="CG49" s="56">
        <v>2</v>
      </c>
      <c r="CH49" s="56">
        <v>2</v>
      </c>
      <c r="CI49" s="56">
        <v>2</v>
      </c>
      <c r="CJ49" s="56">
        <v>2</v>
      </c>
      <c r="CK49" s="56">
        <v>2</v>
      </c>
      <c r="CL49" s="56">
        <v>2</v>
      </c>
      <c r="CM49" s="56">
        <v>2</v>
      </c>
      <c r="CN49" s="56">
        <v>2</v>
      </c>
      <c r="CO49" s="56">
        <v>2</v>
      </c>
      <c r="CP49" s="56">
        <v>2</v>
      </c>
      <c r="CQ49" s="56">
        <v>2</v>
      </c>
      <c r="CR49" s="56">
        <v>2</v>
      </c>
      <c r="CS49" s="56">
        <v>2</v>
      </c>
      <c r="CT49" s="56">
        <v>2</v>
      </c>
      <c r="CU49" s="56">
        <v>2</v>
      </c>
      <c r="CV49" s="73">
        <f t="shared" si="11"/>
        <v>39</v>
      </c>
      <c r="CW49" s="74">
        <f t="shared" si="12"/>
        <v>1</v>
      </c>
      <c r="CX49" s="73">
        <f t="shared" si="13"/>
        <v>0</v>
      </c>
      <c r="CY49" s="74">
        <f t="shared" si="14"/>
        <v>0</v>
      </c>
      <c r="CZ49" s="73">
        <f t="shared" si="15"/>
        <v>0</v>
      </c>
      <c r="DA49" s="74">
        <f t="shared" si="16"/>
        <v>0</v>
      </c>
      <c r="DB49" s="73">
        <f t="shared" si="17"/>
        <v>0</v>
      </c>
      <c r="DC49" s="74">
        <f t="shared" si="18"/>
        <v>0</v>
      </c>
      <c r="DD49" s="75">
        <f t="shared" si="19"/>
        <v>2</v>
      </c>
      <c r="DE49" s="75" t="str">
        <f t="shared" si="20"/>
        <v>Đạt mục tiêu</v>
      </c>
      <c r="DF49" s="2"/>
      <c r="DG49" s="2"/>
      <c r="DH49" s="2"/>
      <c r="DI49" s="2"/>
      <c r="DJ49" s="2"/>
      <c r="DK49" s="2"/>
      <c r="DL49" s="2"/>
      <c r="DM49" s="2"/>
      <c r="DN49" s="2"/>
      <c r="DO49" s="2"/>
      <c r="DP49" s="2"/>
      <c r="DQ49" s="2"/>
      <c r="DR49" s="2"/>
      <c r="DS49" s="2"/>
      <c r="DT49" s="2"/>
      <c r="DU49" s="2"/>
      <c r="DV49" s="2"/>
      <c r="DW49" s="2"/>
      <c r="DX49" s="2"/>
      <c r="DY49" s="2"/>
    </row>
    <row r="50" spans="1:129" ht="36" hidden="1" customHeight="1" x14ac:dyDescent="0.25">
      <c r="A50" s="53">
        <v>40</v>
      </c>
      <c r="B50" s="66">
        <v>78</v>
      </c>
      <c r="C50" s="60">
        <v>78</v>
      </c>
      <c r="D50" s="7" t="s">
        <v>654</v>
      </c>
      <c r="E50" s="14" t="s">
        <v>19</v>
      </c>
      <c r="F50" s="14" t="s">
        <v>67</v>
      </c>
      <c r="G50" s="68" t="s">
        <v>19</v>
      </c>
      <c r="H50" s="7" t="s">
        <v>655</v>
      </c>
      <c r="I50" s="68" t="s">
        <v>610</v>
      </c>
      <c r="J50" s="68" t="s">
        <v>14</v>
      </c>
      <c r="K50" s="15" t="s">
        <v>6</v>
      </c>
      <c r="L50" s="15" t="s">
        <v>15</v>
      </c>
      <c r="M50" s="10"/>
      <c r="N50" s="70"/>
      <c r="O50" s="84"/>
      <c r="P50" s="84"/>
      <c r="Q50" s="70" t="s">
        <v>15</v>
      </c>
      <c r="R50" s="70"/>
      <c r="S50" s="70"/>
      <c r="T50" s="70"/>
      <c r="U50" s="70"/>
      <c r="V50" s="70"/>
      <c r="W50" s="70"/>
      <c r="X50" s="71">
        <f t="shared" si="0"/>
        <v>1</v>
      </c>
      <c r="Y50" s="15" t="s">
        <v>1125</v>
      </c>
      <c r="Z50" s="11"/>
      <c r="AA50" s="11"/>
      <c r="AB50" s="11"/>
      <c r="AC50" s="11"/>
      <c r="AD50" s="72"/>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5">
        <v>2</v>
      </c>
      <c r="BJ50" s="15">
        <v>2</v>
      </c>
      <c r="BK50" s="15">
        <v>2</v>
      </c>
      <c r="BL50" s="15">
        <v>2</v>
      </c>
      <c r="BM50" s="15"/>
      <c r="BN50" s="15"/>
      <c r="BO50" s="15"/>
      <c r="BP50" s="15"/>
      <c r="BQ50" s="15">
        <v>2</v>
      </c>
      <c r="BR50" s="15">
        <v>2</v>
      </c>
      <c r="BS50" s="15">
        <v>2</v>
      </c>
      <c r="BT50" s="15">
        <v>2</v>
      </c>
      <c r="BU50" s="15">
        <v>2</v>
      </c>
      <c r="BV50" s="15">
        <v>2</v>
      </c>
      <c r="BW50" s="15"/>
      <c r="BX50" s="15">
        <v>2</v>
      </c>
      <c r="BY50" s="15">
        <v>2</v>
      </c>
      <c r="BZ50" s="15">
        <v>2</v>
      </c>
      <c r="CA50" s="15">
        <v>2</v>
      </c>
      <c r="CB50" s="15">
        <v>2</v>
      </c>
      <c r="CC50" s="15">
        <v>2</v>
      </c>
      <c r="CD50" s="15">
        <v>2</v>
      </c>
      <c r="CE50" s="15">
        <v>2</v>
      </c>
      <c r="CF50" s="15">
        <v>2</v>
      </c>
      <c r="CG50" s="15">
        <v>2</v>
      </c>
      <c r="CH50" s="15">
        <v>2</v>
      </c>
      <c r="CI50" s="15">
        <v>2</v>
      </c>
      <c r="CJ50" s="15">
        <v>2</v>
      </c>
      <c r="CK50" s="15">
        <v>2</v>
      </c>
      <c r="CL50" s="15"/>
      <c r="CM50" s="15"/>
      <c r="CN50" s="15"/>
      <c r="CO50" s="15"/>
      <c r="CP50" s="15"/>
      <c r="CQ50" s="15"/>
      <c r="CR50" s="15"/>
      <c r="CS50" s="15">
        <v>2</v>
      </c>
      <c r="CT50" s="15">
        <v>2</v>
      </c>
      <c r="CU50" s="15">
        <v>2</v>
      </c>
      <c r="CV50" s="73">
        <f t="shared" si="11"/>
        <v>27</v>
      </c>
      <c r="CW50" s="74">
        <f t="shared" si="12"/>
        <v>1</v>
      </c>
      <c r="CX50" s="73">
        <f t="shared" si="13"/>
        <v>0</v>
      </c>
      <c r="CY50" s="74">
        <f t="shared" si="14"/>
        <v>0</v>
      </c>
      <c r="CZ50" s="73">
        <f t="shared" si="15"/>
        <v>0</v>
      </c>
      <c r="DA50" s="74">
        <f t="shared" si="16"/>
        <v>0</v>
      </c>
      <c r="DB50" s="73">
        <f t="shared" si="17"/>
        <v>0</v>
      </c>
      <c r="DC50" s="74">
        <f t="shared" si="18"/>
        <v>0</v>
      </c>
      <c r="DD50" s="75">
        <f t="shared" si="19"/>
        <v>2</v>
      </c>
      <c r="DE50" s="75" t="str">
        <f t="shared" si="20"/>
        <v>Đạt mục tiêu</v>
      </c>
      <c r="DF50" s="2"/>
      <c r="DG50" s="2"/>
      <c r="DH50" s="2"/>
      <c r="DI50" s="2"/>
      <c r="DJ50" s="2"/>
      <c r="DK50" s="2"/>
      <c r="DL50" s="2"/>
      <c r="DM50" s="2"/>
      <c r="DN50" s="2"/>
      <c r="DO50" s="2"/>
      <c r="DP50" s="2"/>
      <c r="DQ50" s="2"/>
      <c r="DR50" s="2"/>
      <c r="DS50" s="2"/>
      <c r="DT50" s="2"/>
      <c r="DU50" s="2"/>
      <c r="DV50" s="2"/>
      <c r="DW50" s="2"/>
      <c r="DX50" s="2"/>
      <c r="DY50" s="2"/>
    </row>
    <row r="51" spans="1:129" ht="44.25" hidden="1" customHeight="1" x14ac:dyDescent="0.25">
      <c r="A51" s="53">
        <v>41</v>
      </c>
      <c r="B51" s="66">
        <v>79</v>
      </c>
      <c r="C51" s="60">
        <v>79</v>
      </c>
      <c r="D51" s="7" t="s">
        <v>68</v>
      </c>
      <c r="E51" s="14" t="s">
        <v>11</v>
      </c>
      <c r="F51" s="14" t="s">
        <v>69</v>
      </c>
      <c r="G51" s="68" t="s">
        <v>36</v>
      </c>
      <c r="H51" s="7" t="s">
        <v>656</v>
      </c>
      <c r="I51" s="68" t="s">
        <v>610</v>
      </c>
      <c r="J51" s="68" t="s">
        <v>14</v>
      </c>
      <c r="K51" s="15" t="s">
        <v>6</v>
      </c>
      <c r="L51" s="15" t="s">
        <v>15</v>
      </c>
      <c r="M51" s="10">
        <v>1</v>
      </c>
      <c r="N51" s="70"/>
      <c r="O51" s="70"/>
      <c r="P51" s="70"/>
      <c r="Q51" s="70"/>
      <c r="R51" s="70"/>
      <c r="S51" s="70"/>
      <c r="T51" s="70"/>
      <c r="U51" s="70" t="s">
        <v>15</v>
      </c>
      <c r="V51" s="70"/>
      <c r="W51" s="84"/>
      <c r="X51" s="71">
        <f t="shared" si="0"/>
        <v>1</v>
      </c>
      <c r="Y51" s="15"/>
      <c r="Z51" s="15"/>
      <c r="AA51" s="15"/>
      <c r="AB51" s="15"/>
      <c r="AC51" s="15"/>
      <c r="AD51" s="72"/>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t="s">
        <v>625</v>
      </c>
      <c r="BD51" s="11"/>
      <c r="BE51" s="11"/>
      <c r="BF51" s="11"/>
      <c r="BG51" s="11"/>
      <c r="BH51" s="11"/>
      <c r="BI51" s="15">
        <v>2</v>
      </c>
      <c r="BJ51" s="15">
        <v>2</v>
      </c>
      <c r="BK51" s="15">
        <v>2</v>
      </c>
      <c r="BL51" s="15">
        <v>2</v>
      </c>
      <c r="BM51" s="15"/>
      <c r="BN51" s="15"/>
      <c r="BO51" s="15"/>
      <c r="BP51" s="15"/>
      <c r="BQ51" s="15">
        <v>2</v>
      </c>
      <c r="BR51" s="15">
        <v>2</v>
      </c>
      <c r="BS51" s="15">
        <v>2</v>
      </c>
      <c r="BT51" s="15">
        <v>2</v>
      </c>
      <c r="BU51" s="15">
        <v>2</v>
      </c>
      <c r="BV51" s="15">
        <v>2</v>
      </c>
      <c r="BW51" s="15"/>
      <c r="BX51" s="15">
        <v>2</v>
      </c>
      <c r="BY51" s="15">
        <v>2</v>
      </c>
      <c r="BZ51" s="15">
        <v>2</v>
      </c>
      <c r="CA51" s="15">
        <v>2</v>
      </c>
      <c r="CB51" s="15">
        <v>2</v>
      </c>
      <c r="CC51" s="15">
        <v>2</v>
      </c>
      <c r="CD51" s="15">
        <v>2</v>
      </c>
      <c r="CE51" s="15">
        <v>2</v>
      </c>
      <c r="CF51" s="15">
        <v>2</v>
      </c>
      <c r="CG51" s="15">
        <v>2</v>
      </c>
      <c r="CH51" s="15">
        <v>2</v>
      </c>
      <c r="CI51" s="15">
        <v>2</v>
      </c>
      <c r="CJ51" s="15">
        <v>2</v>
      </c>
      <c r="CK51" s="15">
        <v>2</v>
      </c>
      <c r="CL51" s="15"/>
      <c r="CM51" s="15"/>
      <c r="CN51" s="15"/>
      <c r="CO51" s="15"/>
      <c r="CP51" s="15"/>
      <c r="CQ51" s="15"/>
      <c r="CR51" s="15"/>
      <c r="CS51" s="15">
        <v>2</v>
      </c>
      <c r="CT51" s="15">
        <v>2</v>
      </c>
      <c r="CU51" s="15">
        <v>2</v>
      </c>
      <c r="CV51" s="73">
        <f t="shared" si="11"/>
        <v>27</v>
      </c>
      <c r="CW51" s="74">
        <f t="shared" si="12"/>
        <v>1</v>
      </c>
      <c r="CX51" s="73">
        <f t="shared" si="13"/>
        <v>0</v>
      </c>
      <c r="CY51" s="74">
        <f t="shared" si="14"/>
        <v>0</v>
      </c>
      <c r="CZ51" s="73">
        <f t="shared" si="15"/>
        <v>0</v>
      </c>
      <c r="DA51" s="74">
        <f t="shared" si="16"/>
        <v>0</v>
      </c>
      <c r="DB51" s="73">
        <f t="shared" si="17"/>
        <v>0</v>
      </c>
      <c r="DC51" s="74">
        <f t="shared" si="18"/>
        <v>0</v>
      </c>
      <c r="DD51" s="75">
        <f t="shared" si="19"/>
        <v>2</v>
      </c>
      <c r="DE51" s="75" t="str">
        <f t="shared" si="20"/>
        <v>Đạt mục tiêu</v>
      </c>
      <c r="DF51" s="2"/>
      <c r="DG51" s="2"/>
      <c r="DH51" s="2"/>
      <c r="DI51" s="2"/>
      <c r="DJ51" s="2"/>
      <c r="DK51" s="2"/>
      <c r="DL51" s="2"/>
      <c r="DM51" s="2"/>
      <c r="DN51" s="2"/>
      <c r="DO51" s="2"/>
      <c r="DP51" s="2"/>
      <c r="DQ51" s="2"/>
      <c r="DR51" s="2"/>
      <c r="DS51" s="2"/>
      <c r="DT51" s="2"/>
      <c r="DU51" s="2"/>
      <c r="DV51" s="2"/>
      <c r="DW51" s="2"/>
      <c r="DX51" s="2"/>
      <c r="DY51" s="2"/>
    </row>
    <row r="52" spans="1:129" ht="51.75" hidden="1" customHeight="1" x14ac:dyDescent="0.25">
      <c r="A52" s="53">
        <v>42</v>
      </c>
      <c r="B52" s="66">
        <v>82</v>
      </c>
      <c r="C52" s="60">
        <v>82</v>
      </c>
      <c r="D52" s="7" t="s">
        <v>70</v>
      </c>
      <c r="E52" s="14" t="s">
        <v>11</v>
      </c>
      <c r="F52" s="14" t="s">
        <v>71</v>
      </c>
      <c r="G52" s="68" t="s">
        <v>13</v>
      </c>
      <c r="H52" s="7" t="s">
        <v>657</v>
      </c>
      <c r="I52" s="68" t="s">
        <v>610</v>
      </c>
      <c r="J52" s="108" t="s">
        <v>14</v>
      </c>
      <c r="K52" s="11" t="s">
        <v>6</v>
      </c>
      <c r="L52" s="11" t="s">
        <v>15</v>
      </c>
      <c r="M52" s="10"/>
      <c r="N52" s="70"/>
      <c r="O52" s="70"/>
      <c r="P52" s="70"/>
      <c r="Q52" s="84"/>
      <c r="R52" s="70" t="s">
        <v>15</v>
      </c>
      <c r="S52" s="70"/>
      <c r="T52" s="84"/>
      <c r="U52" s="70"/>
      <c r="V52" s="70"/>
      <c r="W52" s="70"/>
      <c r="X52" s="71">
        <f t="shared" si="0"/>
        <v>1</v>
      </c>
      <c r="Y52" s="15"/>
      <c r="Z52" s="15"/>
      <c r="AA52" s="15"/>
      <c r="AB52" s="15"/>
      <c r="AC52" s="15"/>
      <c r="AD52" s="72"/>
      <c r="AE52" s="11"/>
      <c r="AF52" s="11"/>
      <c r="AG52" s="11"/>
      <c r="AH52" s="11"/>
      <c r="AI52" s="11"/>
      <c r="AJ52" s="11"/>
      <c r="AK52" s="11"/>
      <c r="AL52" s="11"/>
      <c r="AM52" s="11"/>
      <c r="AN52" s="11"/>
      <c r="AO52" s="11"/>
      <c r="AP52" s="11"/>
      <c r="AQ52" s="11"/>
      <c r="AR52" s="11"/>
      <c r="AS52" s="11"/>
      <c r="AT52" s="11"/>
      <c r="AU52" s="11" t="s">
        <v>625</v>
      </c>
      <c r="AV52" s="11"/>
      <c r="AW52" s="11"/>
      <c r="AX52" s="11"/>
      <c r="AY52" s="11"/>
      <c r="AZ52" s="11"/>
      <c r="BA52" s="11"/>
      <c r="BB52" s="11"/>
      <c r="BC52" s="11"/>
      <c r="BD52" s="11"/>
      <c r="BE52" s="11"/>
      <c r="BF52" s="11"/>
      <c r="BG52" s="11"/>
      <c r="BH52" s="11"/>
      <c r="BI52" s="15">
        <v>2</v>
      </c>
      <c r="BJ52" s="15">
        <v>2</v>
      </c>
      <c r="BK52" s="15">
        <v>2</v>
      </c>
      <c r="BL52" s="15">
        <v>2</v>
      </c>
      <c r="BM52" s="15"/>
      <c r="BN52" s="15"/>
      <c r="BO52" s="15"/>
      <c r="BP52" s="15"/>
      <c r="BQ52" s="15">
        <v>2</v>
      </c>
      <c r="BR52" s="15">
        <v>2</v>
      </c>
      <c r="BS52" s="15">
        <v>2</v>
      </c>
      <c r="BT52" s="15">
        <v>2</v>
      </c>
      <c r="BU52" s="15">
        <v>2</v>
      </c>
      <c r="BV52" s="15">
        <v>2</v>
      </c>
      <c r="BW52" s="15"/>
      <c r="BX52" s="15">
        <v>2</v>
      </c>
      <c r="BY52" s="15">
        <v>2</v>
      </c>
      <c r="BZ52" s="15">
        <v>2</v>
      </c>
      <c r="CA52" s="15">
        <v>2</v>
      </c>
      <c r="CB52" s="15">
        <v>2</v>
      </c>
      <c r="CC52" s="15">
        <v>2</v>
      </c>
      <c r="CD52" s="15">
        <v>2</v>
      </c>
      <c r="CE52" s="15">
        <v>2</v>
      </c>
      <c r="CF52" s="15">
        <v>2</v>
      </c>
      <c r="CG52" s="15">
        <v>2</v>
      </c>
      <c r="CH52" s="15">
        <v>2</v>
      </c>
      <c r="CI52" s="15">
        <v>2</v>
      </c>
      <c r="CJ52" s="15">
        <v>2</v>
      </c>
      <c r="CK52" s="15">
        <v>2</v>
      </c>
      <c r="CL52" s="15"/>
      <c r="CM52" s="15"/>
      <c r="CN52" s="15"/>
      <c r="CO52" s="15"/>
      <c r="CP52" s="15"/>
      <c r="CQ52" s="15"/>
      <c r="CR52" s="15"/>
      <c r="CS52" s="15">
        <v>2</v>
      </c>
      <c r="CT52" s="15">
        <v>2</v>
      </c>
      <c r="CU52" s="15">
        <v>2</v>
      </c>
      <c r="CV52" s="73">
        <f t="shared" si="11"/>
        <v>27</v>
      </c>
      <c r="CW52" s="74">
        <f t="shared" si="12"/>
        <v>1</v>
      </c>
      <c r="CX52" s="73">
        <f t="shared" si="13"/>
        <v>0</v>
      </c>
      <c r="CY52" s="74">
        <f t="shared" si="14"/>
        <v>0</v>
      </c>
      <c r="CZ52" s="73">
        <f t="shared" si="15"/>
        <v>0</v>
      </c>
      <c r="DA52" s="74">
        <f t="shared" si="16"/>
        <v>0</v>
      </c>
      <c r="DB52" s="73">
        <f t="shared" si="17"/>
        <v>0</v>
      </c>
      <c r="DC52" s="74">
        <f t="shared" si="18"/>
        <v>0</v>
      </c>
      <c r="DD52" s="75">
        <f t="shared" si="19"/>
        <v>2</v>
      </c>
      <c r="DE52" s="75" t="str">
        <f t="shared" si="20"/>
        <v>Đạt mục tiêu</v>
      </c>
      <c r="DF52" s="2"/>
      <c r="DG52" s="2"/>
      <c r="DH52" s="2"/>
      <c r="DI52" s="2"/>
      <c r="DJ52" s="2"/>
      <c r="DK52" s="2"/>
      <c r="DL52" s="2"/>
      <c r="DM52" s="2"/>
      <c r="DN52" s="2"/>
      <c r="DO52" s="2"/>
      <c r="DP52" s="2"/>
      <c r="DQ52" s="2"/>
      <c r="DR52" s="2"/>
      <c r="DS52" s="2"/>
      <c r="DT52" s="2"/>
      <c r="DU52" s="2"/>
      <c r="DV52" s="2"/>
      <c r="DW52" s="2"/>
      <c r="DX52" s="2"/>
      <c r="DY52" s="2"/>
    </row>
    <row r="53" spans="1:129" ht="48" hidden="1" customHeight="1" x14ac:dyDescent="0.25">
      <c r="A53" s="53">
        <v>43</v>
      </c>
      <c r="B53" s="66">
        <v>84</v>
      </c>
      <c r="C53" s="60">
        <v>84</v>
      </c>
      <c r="D53" s="7" t="s">
        <v>72</v>
      </c>
      <c r="E53" s="14" t="s">
        <v>13</v>
      </c>
      <c r="F53" s="14" t="s">
        <v>73</v>
      </c>
      <c r="G53" s="68" t="s">
        <v>13</v>
      </c>
      <c r="H53" s="14" t="s">
        <v>658</v>
      </c>
      <c r="I53" s="68" t="s">
        <v>610</v>
      </c>
      <c r="J53" s="7" t="s">
        <v>14</v>
      </c>
      <c r="K53" s="11" t="s">
        <v>6</v>
      </c>
      <c r="L53" s="11" t="s">
        <v>15</v>
      </c>
      <c r="M53" s="10">
        <v>1</v>
      </c>
      <c r="N53" s="70"/>
      <c r="O53" s="70"/>
      <c r="P53" s="70"/>
      <c r="Q53" s="70"/>
      <c r="R53" s="84"/>
      <c r="S53" s="70"/>
      <c r="T53" s="70"/>
      <c r="U53" s="84"/>
      <c r="V53" s="84" t="s">
        <v>15</v>
      </c>
      <c r="W53" s="70"/>
      <c r="X53" s="71">
        <f t="shared" si="0"/>
        <v>1</v>
      </c>
      <c r="Y53" s="15"/>
      <c r="Z53" s="15"/>
      <c r="AA53" s="15"/>
      <c r="AB53" s="15"/>
      <c r="AC53" s="15"/>
      <c r="AD53" s="72"/>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t="s">
        <v>625</v>
      </c>
      <c r="BG53" s="11"/>
      <c r="BH53" s="11"/>
      <c r="BI53" s="15">
        <v>2</v>
      </c>
      <c r="BJ53" s="15">
        <v>2</v>
      </c>
      <c r="BK53" s="15">
        <v>2</v>
      </c>
      <c r="BL53" s="15">
        <v>2</v>
      </c>
      <c r="BM53" s="15"/>
      <c r="BN53" s="15"/>
      <c r="BO53" s="15"/>
      <c r="BP53" s="15"/>
      <c r="BQ53" s="15">
        <v>2</v>
      </c>
      <c r="BR53" s="15">
        <v>2</v>
      </c>
      <c r="BS53" s="15">
        <v>2</v>
      </c>
      <c r="BT53" s="15">
        <v>2</v>
      </c>
      <c r="BU53" s="15">
        <v>2</v>
      </c>
      <c r="BV53" s="15">
        <v>2</v>
      </c>
      <c r="BW53" s="15"/>
      <c r="BX53" s="15">
        <v>2</v>
      </c>
      <c r="BY53" s="15">
        <v>2</v>
      </c>
      <c r="BZ53" s="15">
        <v>2</v>
      </c>
      <c r="CA53" s="15">
        <v>2</v>
      </c>
      <c r="CB53" s="15">
        <v>2</v>
      </c>
      <c r="CC53" s="15">
        <v>2</v>
      </c>
      <c r="CD53" s="15">
        <v>2</v>
      </c>
      <c r="CE53" s="15">
        <v>2</v>
      </c>
      <c r="CF53" s="15">
        <v>2</v>
      </c>
      <c r="CG53" s="15">
        <v>2</v>
      </c>
      <c r="CH53" s="15">
        <v>2</v>
      </c>
      <c r="CI53" s="15">
        <v>2</v>
      </c>
      <c r="CJ53" s="15">
        <v>2</v>
      </c>
      <c r="CK53" s="15">
        <v>2</v>
      </c>
      <c r="CL53" s="15"/>
      <c r="CM53" s="15"/>
      <c r="CN53" s="15"/>
      <c r="CO53" s="15"/>
      <c r="CP53" s="15"/>
      <c r="CQ53" s="15"/>
      <c r="CR53" s="15"/>
      <c r="CS53" s="15">
        <v>2</v>
      </c>
      <c r="CT53" s="15">
        <v>2</v>
      </c>
      <c r="CU53" s="15">
        <v>2</v>
      </c>
      <c r="CV53" s="73">
        <f t="shared" si="11"/>
        <v>27</v>
      </c>
      <c r="CW53" s="74">
        <f t="shared" si="12"/>
        <v>1</v>
      </c>
      <c r="CX53" s="73">
        <f t="shared" si="13"/>
        <v>0</v>
      </c>
      <c r="CY53" s="74">
        <f t="shared" si="14"/>
        <v>0</v>
      </c>
      <c r="CZ53" s="73">
        <f t="shared" si="15"/>
        <v>0</v>
      </c>
      <c r="DA53" s="74">
        <f t="shared" si="16"/>
        <v>0</v>
      </c>
      <c r="DB53" s="73">
        <f t="shared" si="17"/>
        <v>0</v>
      </c>
      <c r="DC53" s="74">
        <f t="shared" si="18"/>
        <v>0</v>
      </c>
      <c r="DD53" s="75">
        <f t="shared" si="19"/>
        <v>2</v>
      </c>
      <c r="DE53" s="75" t="str">
        <f t="shared" si="20"/>
        <v>Đạt mục tiêu</v>
      </c>
      <c r="DF53" s="2"/>
      <c r="DG53" s="2"/>
      <c r="DH53" s="2"/>
      <c r="DI53" s="2"/>
      <c r="DJ53" s="2"/>
      <c r="DK53" s="2"/>
      <c r="DL53" s="2"/>
      <c r="DM53" s="2"/>
      <c r="DN53" s="2"/>
      <c r="DO53" s="2"/>
      <c r="DP53" s="2"/>
      <c r="DQ53" s="2"/>
      <c r="DR53" s="2"/>
      <c r="DS53" s="2"/>
      <c r="DT53" s="2"/>
      <c r="DU53" s="2"/>
      <c r="DV53" s="2"/>
      <c r="DW53" s="2"/>
      <c r="DX53" s="2"/>
      <c r="DY53" s="2"/>
    </row>
    <row r="54" spans="1:129" ht="51" hidden="1" customHeight="1" x14ac:dyDescent="0.25">
      <c r="A54" s="53">
        <v>44</v>
      </c>
      <c r="B54" s="66">
        <v>88</v>
      </c>
      <c r="C54" s="60">
        <v>88</v>
      </c>
      <c r="D54" s="7" t="s">
        <v>74</v>
      </c>
      <c r="E54" s="14" t="s">
        <v>13</v>
      </c>
      <c r="F54" s="14" t="s">
        <v>75</v>
      </c>
      <c r="G54" s="68" t="s">
        <v>13</v>
      </c>
      <c r="H54" s="7" t="s">
        <v>659</v>
      </c>
      <c r="I54" s="68" t="s">
        <v>610</v>
      </c>
      <c r="J54" s="68" t="s">
        <v>14</v>
      </c>
      <c r="K54" s="15" t="s">
        <v>6</v>
      </c>
      <c r="L54" s="15" t="s">
        <v>15</v>
      </c>
      <c r="M54" s="10">
        <v>1</v>
      </c>
      <c r="N54" s="70"/>
      <c r="O54" s="84"/>
      <c r="P54" s="84"/>
      <c r="Q54" s="70" t="s">
        <v>15</v>
      </c>
      <c r="R54" s="70"/>
      <c r="S54" s="70"/>
      <c r="T54" s="70"/>
      <c r="U54" s="70"/>
      <c r="V54" s="70"/>
      <c r="W54" s="70"/>
      <c r="X54" s="71">
        <f t="shared" si="0"/>
        <v>1</v>
      </c>
      <c r="Y54" s="15" t="s">
        <v>1125</v>
      </c>
      <c r="Z54" s="15"/>
      <c r="AA54" s="15"/>
      <c r="AB54" s="15"/>
      <c r="AC54" s="15"/>
      <c r="AD54" s="72"/>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5">
        <v>2</v>
      </c>
      <c r="BJ54" s="15">
        <v>2</v>
      </c>
      <c r="BK54" s="15">
        <v>2</v>
      </c>
      <c r="BL54" s="15">
        <v>2</v>
      </c>
      <c r="BM54" s="15"/>
      <c r="BN54" s="15"/>
      <c r="BO54" s="15"/>
      <c r="BP54" s="15"/>
      <c r="BQ54" s="15">
        <v>2</v>
      </c>
      <c r="BR54" s="15">
        <v>2</v>
      </c>
      <c r="BS54" s="15">
        <v>2</v>
      </c>
      <c r="BT54" s="15">
        <v>2</v>
      </c>
      <c r="BU54" s="15">
        <v>2</v>
      </c>
      <c r="BV54" s="15">
        <v>2</v>
      </c>
      <c r="BW54" s="15"/>
      <c r="BX54" s="15">
        <v>2</v>
      </c>
      <c r="BY54" s="15">
        <v>2</v>
      </c>
      <c r="BZ54" s="15">
        <v>2</v>
      </c>
      <c r="CA54" s="15">
        <v>2</v>
      </c>
      <c r="CB54" s="15">
        <v>2</v>
      </c>
      <c r="CC54" s="15">
        <v>2</v>
      </c>
      <c r="CD54" s="15">
        <v>2</v>
      </c>
      <c r="CE54" s="15">
        <v>2</v>
      </c>
      <c r="CF54" s="15">
        <v>2</v>
      </c>
      <c r="CG54" s="15">
        <v>2</v>
      </c>
      <c r="CH54" s="15">
        <v>2</v>
      </c>
      <c r="CI54" s="15">
        <v>2</v>
      </c>
      <c r="CJ54" s="15">
        <v>2</v>
      </c>
      <c r="CK54" s="15">
        <v>2</v>
      </c>
      <c r="CL54" s="15"/>
      <c r="CM54" s="15"/>
      <c r="CN54" s="15"/>
      <c r="CO54" s="15"/>
      <c r="CP54" s="15"/>
      <c r="CQ54" s="15"/>
      <c r="CR54" s="15"/>
      <c r="CS54" s="15">
        <v>2</v>
      </c>
      <c r="CT54" s="15">
        <v>2</v>
      </c>
      <c r="CU54" s="15">
        <v>2</v>
      </c>
      <c r="CV54" s="73">
        <f t="shared" si="11"/>
        <v>27</v>
      </c>
      <c r="CW54" s="74">
        <f t="shared" si="12"/>
        <v>1</v>
      </c>
      <c r="CX54" s="73">
        <f t="shared" si="13"/>
        <v>0</v>
      </c>
      <c r="CY54" s="74">
        <f t="shared" si="14"/>
        <v>0</v>
      </c>
      <c r="CZ54" s="73">
        <f t="shared" si="15"/>
        <v>0</v>
      </c>
      <c r="DA54" s="74">
        <f t="shared" si="16"/>
        <v>0</v>
      </c>
      <c r="DB54" s="73">
        <f t="shared" si="17"/>
        <v>0</v>
      </c>
      <c r="DC54" s="74">
        <f t="shared" si="18"/>
        <v>0</v>
      </c>
      <c r="DD54" s="75">
        <f t="shared" si="19"/>
        <v>2</v>
      </c>
      <c r="DE54" s="75" t="str">
        <f t="shared" si="20"/>
        <v>Đạt mục tiêu</v>
      </c>
      <c r="DF54" s="2"/>
      <c r="DG54" s="2"/>
      <c r="DH54" s="2"/>
      <c r="DI54" s="2"/>
      <c r="DJ54" s="2"/>
      <c r="DK54" s="2"/>
      <c r="DL54" s="2"/>
      <c r="DM54" s="2"/>
      <c r="DN54" s="2"/>
      <c r="DO54" s="2"/>
      <c r="DP54" s="2"/>
      <c r="DQ54" s="2"/>
      <c r="DR54" s="2"/>
      <c r="DS54" s="2"/>
      <c r="DT54" s="2"/>
      <c r="DU54" s="2"/>
      <c r="DV54" s="2"/>
      <c r="DW54" s="2"/>
      <c r="DX54" s="2"/>
      <c r="DY54" s="2"/>
    </row>
    <row r="55" spans="1:129" ht="44.25" hidden="1" customHeight="1" x14ac:dyDescent="0.25">
      <c r="A55" s="53">
        <v>45</v>
      </c>
      <c r="B55" s="66">
        <v>89</v>
      </c>
      <c r="C55" s="60">
        <v>89</v>
      </c>
      <c r="D55" s="7" t="s">
        <v>76</v>
      </c>
      <c r="E55" s="14" t="s">
        <v>38</v>
      </c>
      <c r="F55" s="14" t="s">
        <v>77</v>
      </c>
      <c r="G55" s="68" t="s">
        <v>38</v>
      </c>
      <c r="H55" s="7" t="s">
        <v>660</v>
      </c>
      <c r="I55" s="68" t="s">
        <v>610</v>
      </c>
      <c r="J55" s="68" t="s">
        <v>14</v>
      </c>
      <c r="K55" s="15" t="s">
        <v>6</v>
      </c>
      <c r="L55" s="15" t="s">
        <v>15</v>
      </c>
      <c r="M55" s="10">
        <v>1</v>
      </c>
      <c r="N55" s="70"/>
      <c r="O55" s="70"/>
      <c r="P55" s="70"/>
      <c r="Q55" s="70"/>
      <c r="R55" s="84"/>
      <c r="S55" s="70" t="s">
        <v>15</v>
      </c>
      <c r="T55" s="70"/>
      <c r="U55" s="70"/>
      <c r="V55" s="70"/>
      <c r="W55" s="70"/>
      <c r="X55" s="71">
        <f t="shared" si="0"/>
        <v>1</v>
      </c>
      <c r="Y55" s="15"/>
      <c r="Z55" s="15"/>
      <c r="AA55" s="15"/>
      <c r="AB55" s="15"/>
      <c r="AC55" s="15"/>
      <c r="AD55" s="80"/>
      <c r="AE55" s="15"/>
      <c r="AF55" s="15"/>
      <c r="AG55" s="15"/>
      <c r="AH55" s="15"/>
      <c r="AI55" s="15"/>
      <c r="AJ55" s="15"/>
      <c r="AK55" s="15"/>
      <c r="AL55" s="15"/>
      <c r="AM55" s="15"/>
      <c r="AN55" s="15"/>
      <c r="AO55" s="15"/>
      <c r="AP55" s="15"/>
      <c r="AQ55" s="15"/>
      <c r="AR55" s="15"/>
      <c r="AS55" s="15"/>
      <c r="AT55" s="15"/>
      <c r="AU55" s="15"/>
      <c r="AV55" s="15" t="s">
        <v>644</v>
      </c>
      <c r="AW55" s="15"/>
      <c r="AX55" s="15"/>
      <c r="AY55" s="15"/>
      <c r="AZ55" s="15"/>
      <c r="BA55" s="15"/>
      <c r="BB55" s="15"/>
      <c r="BC55" s="15"/>
      <c r="BD55" s="15"/>
      <c r="BE55" s="15"/>
      <c r="BF55" s="15"/>
      <c r="BG55" s="15"/>
      <c r="BH55" s="15"/>
      <c r="BI55" s="15">
        <v>2</v>
      </c>
      <c r="BJ55" s="15">
        <v>2</v>
      </c>
      <c r="BK55" s="15">
        <v>2</v>
      </c>
      <c r="BL55" s="15">
        <v>2</v>
      </c>
      <c r="BM55" s="15"/>
      <c r="BN55" s="15"/>
      <c r="BO55" s="15"/>
      <c r="BP55" s="15"/>
      <c r="BQ55" s="15">
        <v>2</v>
      </c>
      <c r="BR55" s="15">
        <v>2</v>
      </c>
      <c r="BS55" s="15">
        <v>2</v>
      </c>
      <c r="BT55" s="15">
        <v>2</v>
      </c>
      <c r="BU55" s="15">
        <v>2</v>
      </c>
      <c r="BV55" s="15">
        <v>2</v>
      </c>
      <c r="BW55" s="15"/>
      <c r="BX55" s="15">
        <v>2</v>
      </c>
      <c r="BY55" s="15">
        <v>2</v>
      </c>
      <c r="BZ55" s="15">
        <v>2</v>
      </c>
      <c r="CA55" s="15">
        <v>2</v>
      </c>
      <c r="CB55" s="15">
        <v>2</v>
      </c>
      <c r="CC55" s="15">
        <v>2</v>
      </c>
      <c r="CD55" s="15">
        <v>2</v>
      </c>
      <c r="CE55" s="15">
        <v>2</v>
      </c>
      <c r="CF55" s="15">
        <v>2</v>
      </c>
      <c r="CG55" s="15">
        <v>2</v>
      </c>
      <c r="CH55" s="15">
        <v>2</v>
      </c>
      <c r="CI55" s="15">
        <v>2</v>
      </c>
      <c r="CJ55" s="15">
        <v>2</v>
      </c>
      <c r="CK55" s="15">
        <v>2</v>
      </c>
      <c r="CL55" s="15"/>
      <c r="CM55" s="15"/>
      <c r="CN55" s="15"/>
      <c r="CO55" s="15"/>
      <c r="CP55" s="15"/>
      <c r="CQ55" s="15"/>
      <c r="CR55" s="15"/>
      <c r="CS55" s="15">
        <v>2</v>
      </c>
      <c r="CT55" s="15">
        <v>2</v>
      </c>
      <c r="CU55" s="15">
        <v>2</v>
      </c>
      <c r="CV55" s="73">
        <f t="shared" si="11"/>
        <v>27</v>
      </c>
      <c r="CW55" s="74">
        <f t="shared" si="12"/>
        <v>1</v>
      </c>
      <c r="CX55" s="73">
        <f t="shared" si="13"/>
        <v>0</v>
      </c>
      <c r="CY55" s="74">
        <f t="shared" si="14"/>
        <v>0</v>
      </c>
      <c r="CZ55" s="73">
        <f t="shared" si="15"/>
        <v>0</v>
      </c>
      <c r="DA55" s="74">
        <f t="shared" si="16"/>
        <v>0</v>
      </c>
      <c r="DB55" s="73">
        <f t="shared" si="17"/>
        <v>0</v>
      </c>
      <c r="DC55" s="74">
        <f t="shared" si="18"/>
        <v>0</v>
      </c>
      <c r="DD55" s="75">
        <f t="shared" si="19"/>
        <v>2</v>
      </c>
      <c r="DE55" s="75" t="str">
        <f t="shared" si="20"/>
        <v>Đạt mục tiêu</v>
      </c>
      <c r="DF55" s="2"/>
      <c r="DG55" s="2"/>
      <c r="DH55" s="2"/>
      <c r="DI55" s="2"/>
      <c r="DJ55" s="2"/>
      <c r="DK55" s="2"/>
      <c r="DL55" s="2"/>
      <c r="DM55" s="2"/>
      <c r="DN55" s="2"/>
      <c r="DO55" s="2"/>
      <c r="DP55" s="2"/>
      <c r="DQ55" s="2"/>
      <c r="DR55" s="2"/>
      <c r="DS55" s="2"/>
      <c r="DT55" s="2"/>
      <c r="DU55" s="2"/>
      <c r="DV55" s="2"/>
      <c r="DW55" s="2"/>
      <c r="DX55" s="2"/>
      <c r="DY55" s="2"/>
    </row>
    <row r="56" spans="1:129" ht="15.75" customHeight="1" x14ac:dyDescent="0.3">
      <c r="A56" s="53">
        <v>46</v>
      </c>
      <c r="B56" s="59">
        <v>90</v>
      </c>
      <c r="C56" s="60">
        <v>90</v>
      </c>
      <c r="D56" s="386" t="s">
        <v>78</v>
      </c>
      <c r="E56" s="387"/>
      <c r="F56" s="387"/>
      <c r="G56" s="388"/>
      <c r="H56" s="312"/>
      <c r="I56" s="312"/>
      <c r="J56" s="312"/>
      <c r="K56" s="61" t="s">
        <v>8</v>
      </c>
      <c r="L56" s="61" t="s">
        <v>8</v>
      </c>
      <c r="M56" s="107">
        <f>SUM(M57:M63)</f>
        <v>3</v>
      </c>
      <c r="N56" s="86" t="s">
        <v>608</v>
      </c>
      <c r="O56" s="86" t="s">
        <v>608</v>
      </c>
      <c r="P56" s="313" t="s">
        <v>608</v>
      </c>
      <c r="Q56" s="86" t="s">
        <v>608</v>
      </c>
      <c r="R56" s="86" t="s">
        <v>608</v>
      </c>
      <c r="S56" s="86" t="s">
        <v>608</v>
      </c>
      <c r="T56" s="86" t="s">
        <v>608</v>
      </c>
      <c r="U56" s="86" t="s">
        <v>608</v>
      </c>
      <c r="V56" s="86" t="s">
        <v>608</v>
      </c>
      <c r="W56" s="86" t="s">
        <v>608</v>
      </c>
      <c r="X56" s="71">
        <f t="shared" si="0"/>
        <v>0</v>
      </c>
      <c r="Y56" s="61" t="s">
        <v>8</v>
      </c>
      <c r="Z56" s="61"/>
      <c r="AA56" s="61"/>
      <c r="AB56" s="61"/>
      <c r="AC56" s="61"/>
      <c r="AD56" s="81"/>
      <c r="AE56" s="82"/>
      <c r="AF56" s="82"/>
      <c r="AG56" s="314"/>
      <c r="AH56" s="314"/>
      <c r="AI56" s="314"/>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62" t="s">
        <v>8</v>
      </c>
      <c r="BJ56" s="62" t="s">
        <v>8</v>
      </c>
      <c r="BK56" s="62" t="s">
        <v>8</v>
      </c>
      <c r="BL56" s="62" t="s">
        <v>8</v>
      </c>
      <c r="BM56" s="62" t="s">
        <v>8</v>
      </c>
      <c r="BN56" s="62" t="s">
        <v>8</v>
      </c>
      <c r="BO56" s="62" t="s">
        <v>8</v>
      </c>
      <c r="BP56" s="62" t="s">
        <v>8</v>
      </c>
      <c r="BQ56" s="62" t="s">
        <v>8</v>
      </c>
      <c r="BR56" s="62" t="s">
        <v>8</v>
      </c>
      <c r="BS56" s="62" t="s">
        <v>8</v>
      </c>
      <c r="BT56" s="62" t="s">
        <v>8</v>
      </c>
      <c r="BU56" s="62" t="s">
        <v>8</v>
      </c>
      <c r="BV56" s="62" t="s">
        <v>8</v>
      </c>
      <c r="BW56" s="62" t="s">
        <v>8</v>
      </c>
      <c r="BX56" s="62" t="s">
        <v>8</v>
      </c>
      <c r="BY56" s="62" t="s">
        <v>8</v>
      </c>
      <c r="BZ56" s="62" t="s">
        <v>8</v>
      </c>
      <c r="CA56" s="62" t="s">
        <v>8</v>
      </c>
      <c r="CB56" s="62" t="s">
        <v>8</v>
      </c>
      <c r="CC56" s="62" t="s">
        <v>8</v>
      </c>
      <c r="CD56" s="62" t="s">
        <v>8</v>
      </c>
      <c r="CE56" s="62" t="s">
        <v>8</v>
      </c>
      <c r="CF56" s="62" t="s">
        <v>8</v>
      </c>
      <c r="CG56" s="62" t="s">
        <v>8</v>
      </c>
      <c r="CH56" s="62" t="s">
        <v>8</v>
      </c>
      <c r="CI56" s="62" t="s">
        <v>8</v>
      </c>
      <c r="CJ56" s="62" t="s">
        <v>8</v>
      </c>
      <c r="CK56" s="62" t="s">
        <v>8</v>
      </c>
      <c r="CL56" s="62" t="s">
        <v>8</v>
      </c>
      <c r="CM56" s="62" t="s">
        <v>8</v>
      </c>
      <c r="CN56" s="62" t="s">
        <v>8</v>
      </c>
      <c r="CO56" s="62" t="s">
        <v>8</v>
      </c>
      <c r="CP56" s="62" t="s">
        <v>8</v>
      </c>
      <c r="CQ56" s="62" t="s">
        <v>8</v>
      </c>
      <c r="CR56" s="62" t="s">
        <v>8</v>
      </c>
      <c r="CS56" s="62" t="s">
        <v>8</v>
      </c>
      <c r="CT56" s="62" t="s">
        <v>8</v>
      </c>
      <c r="CU56" s="62" t="s">
        <v>8</v>
      </c>
      <c r="CV56" s="73">
        <f t="shared" si="11"/>
        <v>0</v>
      </c>
      <c r="CW56" s="74" t="e">
        <f t="shared" si="12"/>
        <v>#DIV/0!</v>
      </c>
      <c r="CX56" s="73">
        <f t="shared" si="13"/>
        <v>0</v>
      </c>
      <c r="CY56" s="74" t="e">
        <f t="shared" si="14"/>
        <v>#DIV/0!</v>
      </c>
      <c r="CZ56" s="73">
        <f t="shared" si="15"/>
        <v>0</v>
      </c>
      <c r="DA56" s="74" t="e">
        <f t="shared" si="16"/>
        <v>#DIV/0!</v>
      </c>
      <c r="DB56" s="73">
        <f t="shared" si="17"/>
        <v>0</v>
      </c>
      <c r="DC56" s="74" t="e">
        <f t="shared" si="18"/>
        <v>#DIV/0!</v>
      </c>
      <c r="DD56" s="249" t="e">
        <f t="shared" si="19"/>
        <v>#DIV/0!</v>
      </c>
      <c r="DE56" s="75" t="e">
        <f t="shared" si="20"/>
        <v>#DIV/0!</v>
      </c>
      <c r="DF56" s="2"/>
      <c r="DG56" s="2"/>
      <c r="DH56" s="2"/>
      <c r="DI56" s="2"/>
      <c r="DJ56" s="2"/>
      <c r="DK56" s="2"/>
      <c r="DL56" s="2"/>
      <c r="DM56" s="2"/>
      <c r="DN56" s="2"/>
      <c r="DO56" s="2"/>
      <c r="DP56" s="2"/>
      <c r="DQ56" s="2"/>
      <c r="DR56" s="2"/>
      <c r="DS56" s="2"/>
      <c r="DT56" s="2"/>
      <c r="DU56" s="2"/>
      <c r="DV56" s="2"/>
      <c r="DW56" s="2"/>
      <c r="DX56" s="2"/>
      <c r="DY56" s="2"/>
    </row>
    <row r="57" spans="1:129" ht="40.5" hidden="1" customHeight="1" x14ac:dyDescent="0.25">
      <c r="A57" s="53">
        <v>47</v>
      </c>
      <c r="B57" s="66">
        <v>96</v>
      </c>
      <c r="C57" s="60">
        <v>96</v>
      </c>
      <c r="D57" s="7" t="s">
        <v>79</v>
      </c>
      <c r="E57" s="14" t="s">
        <v>19</v>
      </c>
      <c r="F57" s="14" t="s">
        <v>80</v>
      </c>
      <c r="G57" s="68" t="s">
        <v>36</v>
      </c>
      <c r="H57" s="7" t="s">
        <v>1002</v>
      </c>
      <c r="I57" s="68" t="s">
        <v>627</v>
      </c>
      <c r="J57" s="68" t="s">
        <v>14</v>
      </c>
      <c r="K57" s="15" t="s">
        <v>6</v>
      </c>
      <c r="L57" s="15" t="s">
        <v>15</v>
      </c>
      <c r="M57" s="10">
        <v>1</v>
      </c>
      <c r="N57" s="84"/>
      <c r="O57" s="70"/>
      <c r="P57" s="70"/>
      <c r="Q57" s="70"/>
      <c r="R57" s="70"/>
      <c r="S57" s="70"/>
      <c r="T57" s="70" t="s">
        <v>15</v>
      </c>
      <c r="U57" s="70"/>
      <c r="V57" s="70"/>
      <c r="W57" s="70"/>
      <c r="X57" s="71">
        <f t="shared" si="0"/>
        <v>1</v>
      </c>
      <c r="Y57" s="15"/>
      <c r="Z57" s="15"/>
      <c r="AA57" s="15"/>
      <c r="AB57" s="15"/>
      <c r="AC57" s="15"/>
      <c r="AD57" s="72"/>
      <c r="AE57" s="11"/>
      <c r="AF57" s="11"/>
      <c r="AG57" s="11"/>
      <c r="AH57" s="11"/>
      <c r="AI57" s="11"/>
      <c r="AJ57" s="11"/>
      <c r="AK57" s="11"/>
      <c r="AL57" s="11"/>
      <c r="AM57" s="11"/>
      <c r="AN57" s="11"/>
      <c r="AO57" s="11"/>
      <c r="AP57" s="11"/>
      <c r="AQ57" s="11"/>
      <c r="AR57" s="11"/>
      <c r="AS57" s="11"/>
      <c r="AT57" s="11"/>
      <c r="AU57" s="11"/>
      <c r="AV57" s="11"/>
      <c r="AW57" s="11"/>
      <c r="AX57" s="15"/>
      <c r="AY57" s="15"/>
      <c r="AZ57" s="15"/>
      <c r="BA57" s="15" t="s">
        <v>625</v>
      </c>
      <c r="BB57" s="11"/>
      <c r="BC57" s="11"/>
      <c r="BD57" s="11"/>
      <c r="BE57" s="11"/>
      <c r="BF57" s="11"/>
      <c r="BG57" s="11"/>
      <c r="BH57" s="11"/>
      <c r="BI57" s="15">
        <v>2</v>
      </c>
      <c r="BJ57" s="15">
        <v>2</v>
      </c>
      <c r="BK57" s="15">
        <v>2</v>
      </c>
      <c r="BL57" s="15">
        <v>2</v>
      </c>
      <c r="BM57" s="15"/>
      <c r="BN57" s="15"/>
      <c r="BO57" s="15"/>
      <c r="BP57" s="15"/>
      <c r="BQ57" s="15">
        <v>2</v>
      </c>
      <c r="BR57" s="15">
        <v>2</v>
      </c>
      <c r="BS57" s="15">
        <v>2</v>
      </c>
      <c r="BT57" s="15">
        <v>2</v>
      </c>
      <c r="BU57" s="15">
        <v>2</v>
      </c>
      <c r="BV57" s="15">
        <v>2</v>
      </c>
      <c r="BW57" s="15"/>
      <c r="BX57" s="15">
        <v>2</v>
      </c>
      <c r="BY57" s="15">
        <v>2</v>
      </c>
      <c r="BZ57" s="15">
        <v>2</v>
      </c>
      <c r="CA57" s="15">
        <v>2</v>
      </c>
      <c r="CB57" s="15">
        <v>2</v>
      </c>
      <c r="CC57" s="15">
        <v>2</v>
      </c>
      <c r="CD57" s="15">
        <v>2</v>
      </c>
      <c r="CE57" s="15">
        <v>2</v>
      </c>
      <c r="CF57" s="15">
        <v>2</v>
      </c>
      <c r="CG57" s="15">
        <v>2</v>
      </c>
      <c r="CH57" s="15">
        <v>2</v>
      </c>
      <c r="CI57" s="15">
        <v>2</v>
      </c>
      <c r="CJ57" s="15">
        <v>2</v>
      </c>
      <c r="CK57" s="15">
        <v>2</v>
      </c>
      <c r="CL57" s="15"/>
      <c r="CM57" s="15"/>
      <c r="CN57" s="15"/>
      <c r="CO57" s="15"/>
      <c r="CP57" s="15"/>
      <c r="CQ57" s="15"/>
      <c r="CR57" s="15"/>
      <c r="CS57" s="15">
        <v>2</v>
      </c>
      <c r="CT57" s="15">
        <v>2</v>
      </c>
      <c r="CU57" s="15">
        <v>2</v>
      </c>
      <c r="CV57" s="73">
        <f t="shared" si="11"/>
        <v>27</v>
      </c>
      <c r="CW57" s="74">
        <f t="shared" si="12"/>
        <v>1</v>
      </c>
      <c r="CX57" s="73">
        <f t="shared" si="13"/>
        <v>0</v>
      </c>
      <c r="CY57" s="74">
        <f t="shared" si="14"/>
        <v>0</v>
      </c>
      <c r="CZ57" s="73">
        <f t="shared" si="15"/>
        <v>0</v>
      </c>
      <c r="DA57" s="74">
        <f t="shared" si="16"/>
        <v>0</v>
      </c>
      <c r="DB57" s="73">
        <f t="shared" si="17"/>
        <v>0</v>
      </c>
      <c r="DC57" s="74">
        <f t="shared" si="18"/>
        <v>0</v>
      </c>
      <c r="DD57" s="75">
        <f t="shared" si="19"/>
        <v>2</v>
      </c>
      <c r="DE57" s="75" t="str">
        <f t="shared" si="20"/>
        <v>Đạt mục tiêu</v>
      </c>
      <c r="DF57" s="2"/>
      <c r="DG57" s="2"/>
      <c r="DH57" s="2"/>
      <c r="DI57" s="2"/>
      <c r="DJ57" s="2"/>
      <c r="DK57" s="2"/>
      <c r="DL57" s="2"/>
      <c r="DM57" s="2"/>
      <c r="DN57" s="2"/>
      <c r="DO57" s="2"/>
      <c r="DP57" s="2"/>
      <c r="DQ57" s="2"/>
      <c r="DR57" s="2"/>
      <c r="DS57" s="2"/>
      <c r="DT57" s="2"/>
      <c r="DU57" s="2"/>
      <c r="DV57" s="2"/>
      <c r="DW57" s="2"/>
      <c r="DX57" s="2"/>
      <c r="DY57" s="2"/>
    </row>
    <row r="58" spans="1:129" ht="33.75" hidden="1" customHeight="1" x14ac:dyDescent="0.25">
      <c r="A58" s="53">
        <v>48</v>
      </c>
      <c r="B58" s="66">
        <v>98</v>
      </c>
      <c r="C58" s="60">
        <v>98</v>
      </c>
      <c r="D58" s="7" t="s">
        <v>81</v>
      </c>
      <c r="E58" s="14" t="s">
        <v>19</v>
      </c>
      <c r="F58" s="14" t="s">
        <v>82</v>
      </c>
      <c r="G58" s="68" t="s">
        <v>19</v>
      </c>
      <c r="H58" s="7" t="s">
        <v>661</v>
      </c>
      <c r="I58" s="68" t="s">
        <v>627</v>
      </c>
      <c r="J58" s="68" t="s">
        <v>14</v>
      </c>
      <c r="K58" s="15" t="s">
        <v>6</v>
      </c>
      <c r="L58" s="15" t="s">
        <v>15</v>
      </c>
      <c r="M58" s="10"/>
      <c r="N58" s="70"/>
      <c r="O58" s="70"/>
      <c r="P58" s="70"/>
      <c r="Q58" s="70"/>
      <c r="R58" s="70" t="s">
        <v>15</v>
      </c>
      <c r="S58" s="70"/>
      <c r="T58" s="70"/>
      <c r="U58" s="84"/>
      <c r="V58" s="84"/>
      <c r="W58" s="70"/>
      <c r="X58" s="71">
        <f t="shared" si="0"/>
        <v>1</v>
      </c>
      <c r="Y58" s="15"/>
      <c r="Z58" s="15"/>
      <c r="AA58" s="15"/>
      <c r="AB58" s="15"/>
      <c r="AC58" s="15"/>
      <c r="AD58" s="72"/>
      <c r="AE58" s="11"/>
      <c r="AF58" s="11"/>
      <c r="AG58" s="11"/>
      <c r="AH58" s="11"/>
      <c r="AI58" s="11"/>
      <c r="AJ58" s="11"/>
      <c r="AK58" s="11"/>
      <c r="AL58" s="11"/>
      <c r="AM58" s="11"/>
      <c r="AN58" s="11"/>
      <c r="AO58" s="11"/>
      <c r="AP58" s="11"/>
      <c r="AQ58" s="11"/>
      <c r="AR58" s="11"/>
      <c r="AS58" s="11"/>
      <c r="AT58" s="15"/>
      <c r="AU58" s="15"/>
      <c r="AV58" s="15"/>
      <c r="AW58" s="15" t="s">
        <v>622</v>
      </c>
      <c r="AX58" s="11"/>
      <c r="AY58" s="11"/>
      <c r="AZ58" s="11"/>
      <c r="BA58" s="11"/>
      <c r="BB58" s="11"/>
      <c r="BC58" s="11"/>
      <c r="BD58" s="11"/>
      <c r="BE58" s="11"/>
      <c r="BF58" s="11"/>
      <c r="BG58" s="11"/>
      <c r="BH58" s="11"/>
      <c r="BI58" s="15">
        <v>2</v>
      </c>
      <c r="BJ58" s="15">
        <v>2</v>
      </c>
      <c r="BK58" s="15">
        <v>2</v>
      </c>
      <c r="BL58" s="15">
        <v>2</v>
      </c>
      <c r="BM58" s="15"/>
      <c r="BN58" s="15"/>
      <c r="BO58" s="15"/>
      <c r="BP58" s="15"/>
      <c r="BQ58" s="15">
        <v>2</v>
      </c>
      <c r="BR58" s="15">
        <v>2</v>
      </c>
      <c r="BS58" s="15">
        <v>2</v>
      </c>
      <c r="BT58" s="15">
        <v>2</v>
      </c>
      <c r="BU58" s="15">
        <v>2</v>
      </c>
      <c r="BV58" s="15">
        <v>2</v>
      </c>
      <c r="BW58" s="15"/>
      <c r="BX58" s="15">
        <v>2</v>
      </c>
      <c r="BY58" s="15">
        <v>2</v>
      </c>
      <c r="BZ58" s="15">
        <v>2</v>
      </c>
      <c r="CA58" s="15">
        <v>2</v>
      </c>
      <c r="CB58" s="15">
        <v>2</v>
      </c>
      <c r="CC58" s="15">
        <v>2</v>
      </c>
      <c r="CD58" s="15">
        <v>2</v>
      </c>
      <c r="CE58" s="15">
        <v>2</v>
      </c>
      <c r="CF58" s="15">
        <v>2</v>
      </c>
      <c r="CG58" s="15">
        <v>2</v>
      </c>
      <c r="CH58" s="15">
        <v>2</v>
      </c>
      <c r="CI58" s="15">
        <v>2</v>
      </c>
      <c r="CJ58" s="15">
        <v>2</v>
      </c>
      <c r="CK58" s="15">
        <v>2</v>
      </c>
      <c r="CL58" s="15"/>
      <c r="CM58" s="15"/>
      <c r="CN58" s="15"/>
      <c r="CO58" s="15"/>
      <c r="CP58" s="15"/>
      <c r="CQ58" s="15"/>
      <c r="CR58" s="15"/>
      <c r="CS58" s="15">
        <v>2</v>
      </c>
      <c r="CT58" s="15">
        <v>2</v>
      </c>
      <c r="CU58" s="15">
        <v>2</v>
      </c>
      <c r="CV58" s="73">
        <f t="shared" si="11"/>
        <v>27</v>
      </c>
      <c r="CW58" s="74">
        <f t="shared" si="12"/>
        <v>1</v>
      </c>
      <c r="CX58" s="73">
        <f t="shared" si="13"/>
        <v>0</v>
      </c>
      <c r="CY58" s="74">
        <f t="shared" si="14"/>
        <v>0</v>
      </c>
      <c r="CZ58" s="73">
        <f t="shared" si="15"/>
        <v>0</v>
      </c>
      <c r="DA58" s="74">
        <f t="shared" si="16"/>
        <v>0</v>
      </c>
      <c r="DB58" s="73">
        <f t="shared" si="17"/>
        <v>0</v>
      </c>
      <c r="DC58" s="74">
        <f t="shared" si="18"/>
        <v>0</v>
      </c>
      <c r="DD58" s="75">
        <f t="shared" si="19"/>
        <v>2</v>
      </c>
      <c r="DE58" s="75" t="str">
        <f t="shared" si="20"/>
        <v>Đạt mục tiêu</v>
      </c>
      <c r="DF58" s="2"/>
      <c r="DG58" s="2"/>
      <c r="DH58" s="2"/>
      <c r="DI58" s="2"/>
      <c r="DJ58" s="2"/>
      <c r="DK58" s="2"/>
      <c r="DL58" s="2"/>
      <c r="DM58" s="2"/>
      <c r="DN58" s="2"/>
      <c r="DO58" s="2"/>
      <c r="DP58" s="2"/>
      <c r="DQ58" s="2"/>
      <c r="DR58" s="2"/>
      <c r="DS58" s="2"/>
      <c r="DT58" s="2"/>
      <c r="DU58" s="2"/>
      <c r="DV58" s="2"/>
      <c r="DW58" s="2"/>
      <c r="DX58" s="2"/>
      <c r="DY58" s="2"/>
    </row>
    <row r="59" spans="1:129" ht="32.25" hidden="1" customHeight="1" x14ac:dyDescent="0.25">
      <c r="A59" s="53">
        <v>49</v>
      </c>
      <c r="B59" s="66">
        <v>100</v>
      </c>
      <c r="C59" s="60">
        <v>100</v>
      </c>
      <c r="D59" s="7" t="s">
        <v>83</v>
      </c>
      <c r="E59" s="14" t="s">
        <v>19</v>
      </c>
      <c r="F59" s="14" t="s">
        <v>84</v>
      </c>
      <c r="G59" s="68" t="s">
        <v>19</v>
      </c>
      <c r="H59" s="7" t="s">
        <v>662</v>
      </c>
      <c r="I59" s="68" t="s">
        <v>627</v>
      </c>
      <c r="J59" s="68" t="s">
        <v>14</v>
      </c>
      <c r="K59" s="15" t="s">
        <v>6</v>
      </c>
      <c r="L59" s="15" t="s">
        <v>15</v>
      </c>
      <c r="M59" s="10"/>
      <c r="N59" s="84"/>
      <c r="O59" s="70"/>
      <c r="P59" s="70"/>
      <c r="Q59" s="70"/>
      <c r="R59" s="70"/>
      <c r="S59" s="70"/>
      <c r="T59" s="70"/>
      <c r="U59" s="70" t="s">
        <v>15</v>
      </c>
      <c r="V59" s="70"/>
      <c r="W59" s="70"/>
      <c r="X59" s="71">
        <f t="shared" si="0"/>
        <v>1</v>
      </c>
      <c r="Y59" s="15"/>
      <c r="Z59" s="15"/>
      <c r="AA59" s="15"/>
      <c r="AB59" s="15"/>
      <c r="AC59" s="15"/>
      <c r="AD59" s="72"/>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t="s">
        <v>622</v>
      </c>
      <c r="BC59" s="11"/>
      <c r="BD59" s="11"/>
      <c r="BE59" s="11"/>
      <c r="BF59" s="11"/>
      <c r="BG59" s="11"/>
      <c r="BH59" s="11"/>
      <c r="BI59" s="15">
        <v>2</v>
      </c>
      <c r="BJ59" s="15">
        <v>2</v>
      </c>
      <c r="BK59" s="15">
        <v>2</v>
      </c>
      <c r="BL59" s="15">
        <v>2</v>
      </c>
      <c r="BM59" s="15"/>
      <c r="BN59" s="15"/>
      <c r="BO59" s="15"/>
      <c r="BP59" s="15"/>
      <c r="BQ59" s="15">
        <v>2</v>
      </c>
      <c r="BR59" s="15">
        <v>2</v>
      </c>
      <c r="BS59" s="15">
        <v>2</v>
      </c>
      <c r="BT59" s="15">
        <v>2</v>
      </c>
      <c r="BU59" s="15">
        <v>2</v>
      </c>
      <c r="BV59" s="15">
        <v>2</v>
      </c>
      <c r="BW59" s="15"/>
      <c r="BX59" s="15">
        <v>2</v>
      </c>
      <c r="BY59" s="15">
        <v>2</v>
      </c>
      <c r="BZ59" s="15">
        <v>2</v>
      </c>
      <c r="CA59" s="15">
        <v>2</v>
      </c>
      <c r="CB59" s="15">
        <v>2</v>
      </c>
      <c r="CC59" s="15">
        <v>2</v>
      </c>
      <c r="CD59" s="15">
        <v>2</v>
      </c>
      <c r="CE59" s="15">
        <v>2</v>
      </c>
      <c r="CF59" s="15">
        <v>2</v>
      </c>
      <c r="CG59" s="15">
        <v>2</v>
      </c>
      <c r="CH59" s="15">
        <v>2</v>
      </c>
      <c r="CI59" s="15">
        <v>2</v>
      </c>
      <c r="CJ59" s="15">
        <v>2</v>
      </c>
      <c r="CK59" s="15">
        <v>2</v>
      </c>
      <c r="CL59" s="15"/>
      <c r="CM59" s="15"/>
      <c r="CN59" s="15"/>
      <c r="CO59" s="15"/>
      <c r="CP59" s="15"/>
      <c r="CQ59" s="15"/>
      <c r="CR59" s="15"/>
      <c r="CS59" s="15">
        <v>2</v>
      </c>
      <c r="CT59" s="15">
        <v>2</v>
      </c>
      <c r="CU59" s="15">
        <v>2</v>
      </c>
      <c r="CV59" s="73">
        <f t="shared" si="11"/>
        <v>27</v>
      </c>
      <c r="CW59" s="74">
        <f t="shared" si="12"/>
        <v>1</v>
      </c>
      <c r="CX59" s="73">
        <f t="shared" si="13"/>
        <v>0</v>
      </c>
      <c r="CY59" s="74">
        <f t="shared" si="14"/>
        <v>0</v>
      </c>
      <c r="CZ59" s="73">
        <f t="shared" si="15"/>
        <v>0</v>
      </c>
      <c r="DA59" s="74">
        <f t="shared" si="16"/>
        <v>0</v>
      </c>
      <c r="DB59" s="73">
        <f t="shared" si="17"/>
        <v>0</v>
      </c>
      <c r="DC59" s="74">
        <f t="shared" si="18"/>
        <v>0</v>
      </c>
      <c r="DD59" s="75">
        <f t="shared" si="19"/>
        <v>2</v>
      </c>
      <c r="DE59" s="75" t="str">
        <f t="shared" si="20"/>
        <v>Đạt mục tiêu</v>
      </c>
      <c r="DF59" s="2"/>
      <c r="DG59" s="2"/>
      <c r="DH59" s="2"/>
      <c r="DI59" s="2"/>
      <c r="DJ59" s="2"/>
      <c r="DK59" s="2"/>
      <c r="DL59" s="2"/>
      <c r="DM59" s="2"/>
      <c r="DN59" s="2"/>
      <c r="DO59" s="2"/>
      <c r="DP59" s="2"/>
      <c r="DQ59" s="2"/>
      <c r="DR59" s="2"/>
      <c r="DS59" s="2"/>
      <c r="DT59" s="2"/>
      <c r="DU59" s="2"/>
      <c r="DV59" s="2"/>
      <c r="DW59" s="2"/>
      <c r="DX59" s="2"/>
      <c r="DY59" s="2"/>
    </row>
    <row r="60" spans="1:129" ht="35.25" hidden="1" customHeight="1" x14ac:dyDescent="0.25">
      <c r="A60" s="53">
        <v>50</v>
      </c>
      <c r="B60" s="66">
        <v>101</v>
      </c>
      <c r="C60" s="60">
        <v>101</v>
      </c>
      <c r="D60" s="7" t="s">
        <v>85</v>
      </c>
      <c r="E60" s="14" t="s">
        <v>19</v>
      </c>
      <c r="F60" s="14" t="s">
        <v>86</v>
      </c>
      <c r="G60" s="68" t="s">
        <v>19</v>
      </c>
      <c r="H60" s="7" t="s">
        <v>1006</v>
      </c>
      <c r="I60" s="68" t="s">
        <v>627</v>
      </c>
      <c r="J60" s="68" t="s">
        <v>14</v>
      </c>
      <c r="K60" s="15" t="s">
        <v>6</v>
      </c>
      <c r="L60" s="15" t="s">
        <v>15</v>
      </c>
      <c r="M60" s="10">
        <v>1</v>
      </c>
      <c r="N60" s="70"/>
      <c r="O60" s="84"/>
      <c r="P60" s="70"/>
      <c r="Q60" s="70"/>
      <c r="R60" s="70"/>
      <c r="S60" s="70"/>
      <c r="T60" s="70"/>
      <c r="U60" s="70"/>
      <c r="V60" s="84" t="s">
        <v>15</v>
      </c>
      <c r="W60" s="70"/>
      <c r="X60" s="71">
        <f t="shared" si="0"/>
        <v>1</v>
      </c>
      <c r="Y60" s="15"/>
      <c r="Z60" s="11"/>
      <c r="AA60" s="11"/>
      <c r="AB60" s="11"/>
      <c r="AC60" s="11"/>
      <c r="AD60" s="72"/>
      <c r="AE60" s="72"/>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t="s">
        <v>622</v>
      </c>
      <c r="BG60" s="11"/>
      <c r="BH60" s="11"/>
      <c r="BI60" s="15">
        <v>2</v>
      </c>
      <c r="BJ60" s="15">
        <v>2</v>
      </c>
      <c r="BK60" s="15">
        <v>2</v>
      </c>
      <c r="BL60" s="15">
        <v>2</v>
      </c>
      <c r="BM60" s="15"/>
      <c r="BN60" s="15"/>
      <c r="BO60" s="15"/>
      <c r="BP60" s="15"/>
      <c r="BQ60" s="15">
        <v>2</v>
      </c>
      <c r="BR60" s="15">
        <v>2</v>
      </c>
      <c r="BS60" s="15">
        <v>2</v>
      </c>
      <c r="BT60" s="15">
        <v>2</v>
      </c>
      <c r="BU60" s="15">
        <v>2</v>
      </c>
      <c r="BV60" s="15">
        <v>2</v>
      </c>
      <c r="BW60" s="15"/>
      <c r="BX60" s="15">
        <v>2</v>
      </c>
      <c r="BY60" s="15">
        <v>2</v>
      </c>
      <c r="BZ60" s="15">
        <v>2</v>
      </c>
      <c r="CA60" s="15">
        <v>2</v>
      </c>
      <c r="CB60" s="15">
        <v>2</v>
      </c>
      <c r="CC60" s="15">
        <v>2</v>
      </c>
      <c r="CD60" s="15">
        <v>2</v>
      </c>
      <c r="CE60" s="15">
        <v>2</v>
      </c>
      <c r="CF60" s="15">
        <v>2</v>
      </c>
      <c r="CG60" s="15">
        <v>2</v>
      </c>
      <c r="CH60" s="15">
        <v>2</v>
      </c>
      <c r="CI60" s="15">
        <v>2</v>
      </c>
      <c r="CJ60" s="15">
        <v>2</v>
      </c>
      <c r="CK60" s="15">
        <v>2</v>
      </c>
      <c r="CL60" s="15"/>
      <c r="CM60" s="15"/>
      <c r="CN60" s="15"/>
      <c r="CO60" s="15"/>
      <c r="CP60" s="15"/>
      <c r="CQ60" s="15"/>
      <c r="CR60" s="15"/>
      <c r="CS60" s="15">
        <v>2</v>
      </c>
      <c r="CT60" s="15">
        <v>2</v>
      </c>
      <c r="CU60" s="15">
        <v>2</v>
      </c>
      <c r="CV60" s="73">
        <f t="shared" si="11"/>
        <v>27</v>
      </c>
      <c r="CW60" s="74">
        <f t="shared" si="12"/>
        <v>1</v>
      </c>
      <c r="CX60" s="73">
        <f t="shared" si="13"/>
        <v>0</v>
      </c>
      <c r="CY60" s="74">
        <f t="shared" si="14"/>
        <v>0</v>
      </c>
      <c r="CZ60" s="73">
        <f t="shared" si="15"/>
        <v>0</v>
      </c>
      <c r="DA60" s="74">
        <f t="shared" si="16"/>
        <v>0</v>
      </c>
      <c r="DB60" s="73">
        <f t="shared" si="17"/>
        <v>0</v>
      </c>
      <c r="DC60" s="74">
        <f t="shared" si="18"/>
        <v>0</v>
      </c>
      <c r="DD60" s="75">
        <f t="shared" si="19"/>
        <v>2</v>
      </c>
      <c r="DE60" s="75" t="str">
        <f t="shared" si="20"/>
        <v>Đạt mục tiêu</v>
      </c>
      <c r="DF60" s="2"/>
      <c r="DG60" s="2"/>
      <c r="DH60" s="2"/>
      <c r="DI60" s="2"/>
      <c r="DJ60" s="2"/>
      <c r="DK60" s="2"/>
      <c r="DL60" s="2"/>
      <c r="DM60" s="2"/>
      <c r="DN60" s="2"/>
      <c r="DO60" s="2"/>
      <c r="DP60" s="2"/>
      <c r="DQ60" s="2"/>
      <c r="DR60" s="2"/>
      <c r="DS60" s="2"/>
      <c r="DT60" s="2"/>
      <c r="DU60" s="2"/>
      <c r="DV60" s="2"/>
      <c r="DW60" s="2"/>
      <c r="DX60" s="2"/>
      <c r="DY60" s="2"/>
    </row>
    <row r="61" spans="1:129" ht="39" hidden="1" customHeight="1" x14ac:dyDescent="0.25">
      <c r="A61" s="53">
        <v>51</v>
      </c>
      <c r="B61" s="66">
        <v>103</v>
      </c>
      <c r="C61" s="60">
        <v>103</v>
      </c>
      <c r="D61" s="7" t="s">
        <v>663</v>
      </c>
      <c r="E61" s="14" t="s">
        <v>19</v>
      </c>
      <c r="F61" s="14" t="s">
        <v>664</v>
      </c>
      <c r="G61" s="68" t="s">
        <v>19</v>
      </c>
      <c r="H61" s="7" t="s">
        <v>665</v>
      </c>
      <c r="I61" s="68" t="s">
        <v>627</v>
      </c>
      <c r="J61" s="68" t="s">
        <v>14</v>
      </c>
      <c r="K61" s="15" t="s">
        <v>6</v>
      </c>
      <c r="L61" s="15" t="s">
        <v>15</v>
      </c>
      <c r="M61" s="10"/>
      <c r="N61" s="70"/>
      <c r="O61" s="70"/>
      <c r="P61" s="70"/>
      <c r="Q61" s="70" t="s">
        <v>15</v>
      </c>
      <c r="R61" s="70"/>
      <c r="S61" s="84"/>
      <c r="T61" s="70"/>
      <c r="U61" s="70"/>
      <c r="V61" s="70"/>
      <c r="W61" s="70"/>
      <c r="X61" s="71">
        <f t="shared" si="0"/>
        <v>1</v>
      </c>
      <c r="Y61" s="15" t="s">
        <v>1125</v>
      </c>
      <c r="Z61" s="15"/>
      <c r="AA61" s="15"/>
      <c r="AB61" s="15"/>
      <c r="AC61" s="15"/>
      <c r="AD61" s="72"/>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5">
        <v>2</v>
      </c>
      <c r="BJ61" s="15">
        <v>2</v>
      </c>
      <c r="BK61" s="15">
        <v>2</v>
      </c>
      <c r="BL61" s="15">
        <v>2</v>
      </c>
      <c r="BM61" s="15"/>
      <c r="BN61" s="15"/>
      <c r="BO61" s="15"/>
      <c r="BP61" s="15"/>
      <c r="BQ61" s="15">
        <v>2</v>
      </c>
      <c r="BR61" s="15">
        <v>2</v>
      </c>
      <c r="BS61" s="15">
        <v>2</v>
      </c>
      <c r="BT61" s="15">
        <v>2</v>
      </c>
      <c r="BU61" s="15">
        <v>2</v>
      </c>
      <c r="BV61" s="15">
        <v>2</v>
      </c>
      <c r="BW61" s="15"/>
      <c r="BX61" s="15">
        <v>2</v>
      </c>
      <c r="BY61" s="15">
        <v>2</v>
      </c>
      <c r="BZ61" s="15">
        <v>2</v>
      </c>
      <c r="CA61" s="15">
        <v>2</v>
      </c>
      <c r="CB61" s="15">
        <v>2</v>
      </c>
      <c r="CC61" s="15">
        <v>2</v>
      </c>
      <c r="CD61" s="15">
        <v>2</v>
      </c>
      <c r="CE61" s="15">
        <v>2</v>
      </c>
      <c r="CF61" s="15">
        <v>2</v>
      </c>
      <c r="CG61" s="15">
        <v>2</v>
      </c>
      <c r="CH61" s="15">
        <v>2</v>
      </c>
      <c r="CI61" s="15">
        <v>2</v>
      </c>
      <c r="CJ61" s="15">
        <v>2</v>
      </c>
      <c r="CK61" s="15">
        <v>2</v>
      </c>
      <c r="CL61" s="15"/>
      <c r="CM61" s="15"/>
      <c r="CN61" s="15"/>
      <c r="CO61" s="15"/>
      <c r="CP61" s="15"/>
      <c r="CQ61" s="15"/>
      <c r="CR61" s="15"/>
      <c r="CS61" s="15">
        <v>2</v>
      </c>
      <c r="CT61" s="15">
        <v>2</v>
      </c>
      <c r="CU61" s="15">
        <v>2</v>
      </c>
      <c r="CV61" s="73">
        <f t="shared" si="11"/>
        <v>27</v>
      </c>
      <c r="CW61" s="74">
        <f t="shared" si="12"/>
        <v>1</v>
      </c>
      <c r="CX61" s="73">
        <f t="shared" si="13"/>
        <v>0</v>
      </c>
      <c r="CY61" s="74">
        <f t="shared" si="14"/>
        <v>0</v>
      </c>
      <c r="CZ61" s="73">
        <f t="shared" si="15"/>
        <v>0</v>
      </c>
      <c r="DA61" s="74">
        <f t="shared" si="16"/>
        <v>0</v>
      </c>
      <c r="DB61" s="73">
        <f t="shared" si="17"/>
        <v>0</v>
      </c>
      <c r="DC61" s="74">
        <f t="shared" si="18"/>
        <v>0</v>
      </c>
      <c r="DD61" s="75">
        <f t="shared" si="19"/>
        <v>2</v>
      </c>
      <c r="DE61" s="75" t="str">
        <f t="shared" si="20"/>
        <v>Đạt mục tiêu</v>
      </c>
      <c r="DF61" s="2"/>
      <c r="DG61" s="2"/>
      <c r="DH61" s="2"/>
      <c r="DI61" s="2"/>
      <c r="DJ61" s="2"/>
      <c r="DK61" s="2"/>
      <c r="DL61" s="2"/>
      <c r="DM61" s="2"/>
      <c r="DN61" s="2"/>
      <c r="DO61" s="2"/>
      <c r="DP61" s="2"/>
      <c r="DQ61" s="2"/>
      <c r="DR61" s="2"/>
      <c r="DS61" s="2"/>
      <c r="DT61" s="2"/>
      <c r="DU61" s="2"/>
      <c r="DV61" s="2"/>
      <c r="DW61" s="2"/>
      <c r="DX61" s="2"/>
      <c r="DY61" s="2"/>
    </row>
    <row r="62" spans="1:129" ht="38.25" customHeight="1" x14ac:dyDescent="0.25">
      <c r="A62" s="53">
        <v>52</v>
      </c>
      <c r="B62" s="66">
        <v>105</v>
      </c>
      <c r="C62" s="60">
        <v>105</v>
      </c>
      <c r="D62" s="306" t="s">
        <v>666</v>
      </c>
      <c r="E62" s="307" t="s">
        <v>19</v>
      </c>
      <c r="F62" s="307" t="s">
        <v>87</v>
      </c>
      <c r="G62" s="308" t="s">
        <v>19</v>
      </c>
      <c r="H62" s="306" t="s">
        <v>667</v>
      </c>
      <c r="I62" s="308" t="s">
        <v>627</v>
      </c>
      <c r="J62" s="308" t="s">
        <v>14</v>
      </c>
      <c r="K62" s="15" t="s">
        <v>6</v>
      </c>
      <c r="L62" s="15" t="s">
        <v>15</v>
      </c>
      <c r="M62" s="10"/>
      <c r="N62" s="70"/>
      <c r="O62" s="70"/>
      <c r="P62" s="310" t="s">
        <v>15</v>
      </c>
      <c r="Q62" s="70"/>
      <c r="R62" s="70"/>
      <c r="S62" s="70"/>
      <c r="T62" s="70"/>
      <c r="U62" s="70"/>
      <c r="V62" s="70"/>
      <c r="W62" s="70"/>
      <c r="X62" s="71">
        <f t="shared" si="0"/>
        <v>1</v>
      </c>
      <c r="Y62" s="15" t="s">
        <v>1105</v>
      </c>
      <c r="Z62" s="11"/>
      <c r="AA62" s="11"/>
      <c r="AB62" s="11"/>
      <c r="AC62" s="11"/>
      <c r="AD62" s="72"/>
      <c r="AE62" s="11"/>
      <c r="AF62" s="11"/>
      <c r="AG62" s="311"/>
      <c r="AH62" s="311" t="s">
        <v>625</v>
      </c>
      <c r="AI62" s="311" t="s">
        <v>653</v>
      </c>
      <c r="AJ62" s="15" t="s">
        <v>622</v>
      </c>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56">
        <v>2</v>
      </c>
      <c r="BJ62" s="56">
        <v>2</v>
      </c>
      <c r="BK62" s="56">
        <v>2</v>
      </c>
      <c r="BL62" s="56">
        <v>2</v>
      </c>
      <c r="BM62" s="56">
        <v>2</v>
      </c>
      <c r="BN62" s="56">
        <v>2</v>
      </c>
      <c r="BO62" s="56">
        <v>2</v>
      </c>
      <c r="BP62" s="56">
        <v>2</v>
      </c>
      <c r="BQ62" s="56">
        <v>2</v>
      </c>
      <c r="BR62" s="56">
        <v>2</v>
      </c>
      <c r="BS62" s="56">
        <v>2</v>
      </c>
      <c r="BT62" s="56">
        <v>2</v>
      </c>
      <c r="BU62" s="56">
        <v>2</v>
      </c>
      <c r="BV62" s="56">
        <v>2</v>
      </c>
      <c r="BW62" s="56">
        <v>2</v>
      </c>
      <c r="BX62" s="56">
        <v>2</v>
      </c>
      <c r="BY62" s="56">
        <v>2</v>
      </c>
      <c r="BZ62" s="56">
        <v>2</v>
      </c>
      <c r="CA62" s="56">
        <v>2</v>
      </c>
      <c r="CB62" s="56">
        <v>2</v>
      </c>
      <c r="CC62" s="56">
        <v>2</v>
      </c>
      <c r="CD62" s="56">
        <v>2</v>
      </c>
      <c r="CE62" s="56">
        <v>2</v>
      </c>
      <c r="CF62" s="56">
        <v>2</v>
      </c>
      <c r="CG62" s="56">
        <v>2</v>
      </c>
      <c r="CH62" s="56">
        <v>2</v>
      </c>
      <c r="CI62" s="56">
        <v>2</v>
      </c>
      <c r="CJ62" s="56">
        <v>2</v>
      </c>
      <c r="CK62" s="56">
        <v>2</v>
      </c>
      <c r="CL62" s="56">
        <v>2</v>
      </c>
      <c r="CM62" s="56">
        <v>2</v>
      </c>
      <c r="CN62" s="56">
        <v>2</v>
      </c>
      <c r="CO62" s="56">
        <v>2</v>
      </c>
      <c r="CP62" s="56">
        <v>2</v>
      </c>
      <c r="CQ62" s="56">
        <v>2</v>
      </c>
      <c r="CR62" s="56">
        <v>2</v>
      </c>
      <c r="CS62" s="56">
        <v>2</v>
      </c>
      <c r="CT62" s="56">
        <v>2</v>
      </c>
      <c r="CU62" s="56">
        <v>2</v>
      </c>
      <c r="CV62" s="73">
        <f t="shared" si="11"/>
        <v>39</v>
      </c>
      <c r="CW62" s="74">
        <f t="shared" si="12"/>
        <v>1</v>
      </c>
      <c r="CX62" s="73">
        <f t="shared" si="13"/>
        <v>0</v>
      </c>
      <c r="CY62" s="74">
        <f t="shared" si="14"/>
        <v>0</v>
      </c>
      <c r="CZ62" s="73">
        <f t="shared" si="15"/>
        <v>0</v>
      </c>
      <c r="DA62" s="74">
        <f t="shared" si="16"/>
        <v>0</v>
      </c>
      <c r="DB62" s="73">
        <f t="shared" si="17"/>
        <v>0</v>
      </c>
      <c r="DC62" s="74">
        <f t="shared" si="18"/>
        <v>0</v>
      </c>
      <c r="DD62" s="75">
        <f t="shared" si="19"/>
        <v>2</v>
      </c>
      <c r="DE62" s="75" t="str">
        <f t="shared" si="20"/>
        <v>Đạt mục tiêu</v>
      </c>
      <c r="DF62" s="2"/>
      <c r="DG62" s="2"/>
      <c r="DH62" s="2"/>
      <c r="DI62" s="2"/>
      <c r="DJ62" s="2"/>
      <c r="DK62" s="2"/>
      <c r="DL62" s="2"/>
      <c r="DM62" s="2"/>
      <c r="DN62" s="2"/>
      <c r="DO62" s="2"/>
      <c r="DP62" s="2"/>
      <c r="DQ62" s="2"/>
      <c r="DR62" s="2"/>
      <c r="DS62" s="2"/>
      <c r="DT62" s="2"/>
      <c r="DU62" s="2"/>
      <c r="DV62" s="2"/>
      <c r="DW62" s="2"/>
      <c r="DX62" s="2"/>
      <c r="DY62" s="2"/>
    </row>
    <row r="63" spans="1:129" ht="47.25" hidden="1" customHeight="1" x14ac:dyDescent="0.25">
      <c r="A63" s="53">
        <v>53</v>
      </c>
      <c r="B63" s="66">
        <v>106</v>
      </c>
      <c r="C63" s="60">
        <v>106</v>
      </c>
      <c r="D63" s="7" t="s">
        <v>88</v>
      </c>
      <c r="E63" s="14" t="s">
        <v>36</v>
      </c>
      <c r="F63" s="14" t="s">
        <v>89</v>
      </c>
      <c r="G63" s="68" t="s">
        <v>36</v>
      </c>
      <c r="H63" s="7" t="s">
        <v>668</v>
      </c>
      <c r="I63" s="68" t="s">
        <v>610</v>
      </c>
      <c r="J63" s="68" t="s">
        <v>14</v>
      </c>
      <c r="K63" s="15" t="s">
        <v>6</v>
      </c>
      <c r="L63" s="15" t="s">
        <v>15</v>
      </c>
      <c r="M63" s="10">
        <v>1</v>
      </c>
      <c r="N63" s="70"/>
      <c r="O63" s="70"/>
      <c r="P63" s="70"/>
      <c r="Q63" s="70"/>
      <c r="R63" s="70"/>
      <c r="S63" s="70" t="s">
        <v>15</v>
      </c>
      <c r="T63" s="70"/>
      <c r="U63" s="70"/>
      <c r="V63" s="70"/>
      <c r="W63" s="70"/>
      <c r="X63" s="71">
        <f t="shared" si="0"/>
        <v>1</v>
      </c>
      <c r="Y63" s="15"/>
      <c r="Z63" s="15"/>
      <c r="AA63" s="15"/>
      <c r="AB63" s="15"/>
      <c r="AC63" s="15"/>
      <c r="AD63" s="80"/>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v>2</v>
      </c>
      <c r="BJ63" s="15">
        <v>2</v>
      </c>
      <c r="BK63" s="15">
        <v>2</v>
      </c>
      <c r="BL63" s="15">
        <v>2</v>
      </c>
      <c r="BM63" s="15"/>
      <c r="BN63" s="15"/>
      <c r="BO63" s="15"/>
      <c r="BP63" s="15"/>
      <c r="BQ63" s="15">
        <v>2</v>
      </c>
      <c r="BR63" s="15">
        <v>2</v>
      </c>
      <c r="BS63" s="15">
        <v>2</v>
      </c>
      <c r="BT63" s="15">
        <v>2</v>
      </c>
      <c r="BU63" s="15">
        <v>2</v>
      </c>
      <c r="BV63" s="15">
        <v>2</v>
      </c>
      <c r="BW63" s="15"/>
      <c r="BX63" s="15">
        <v>2</v>
      </c>
      <c r="BY63" s="15">
        <v>2</v>
      </c>
      <c r="BZ63" s="15">
        <v>2</v>
      </c>
      <c r="CA63" s="15">
        <v>2</v>
      </c>
      <c r="CB63" s="15">
        <v>2</v>
      </c>
      <c r="CC63" s="15">
        <v>2</v>
      </c>
      <c r="CD63" s="15">
        <v>2</v>
      </c>
      <c r="CE63" s="15">
        <v>2</v>
      </c>
      <c r="CF63" s="15">
        <v>2</v>
      </c>
      <c r="CG63" s="15">
        <v>2</v>
      </c>
      <c r="CH63" s="15">
        <v>2</v>
      </c>
      <c r="CI63" s="15">
        <v>2</v>
      </c>
      <c r="CJ63" s="15">
        <v>2</v>
      </c>
      <c r="CK63" s="15">
        <v>2</v>
      </c>
      <c r="CL63" s="15"/>
      <c r="CM63" s="15"/>
      <c r="CN63" s="15"/>
      <c r="CO63" s="15"/>
      <c r="CP63" s="15"/>
      <c r="CQ63" s="15"/>
      <c r="CR63" s="15"/>
      <c r="CS63" s="15">
        <v>2</v>
      </c>
      <c r="CT63" s="15">
        <v>2</v>
      </c>
      <c r="CU63" s="15">
        <v>2</v>
      </c>
      <c r="CV63" s="73">
        <f t="shared" si="11"/>
        <v>27</v>
      </c>
      <c r="CW63" s="74">
        <f t="shared" si="12"/>
        <v>1</v>
      </c>
      <c r="CX63" s="73">
        <f t="shared" si="13"/>
        <v>0</v>
      </c>
      <c r="CY63" s="74">
        <f t="shared" si="14"/>
        <v>0</v>
      </c>
      <c r="CZ63" s="73">
        <f t="shared" si="15"/>
        <v>0</v>
      </c>
      <c r="DA63" s="74">
        <f t="shared" si="16"/>
        <v>0</v>
      </c>
      <c r="DB63" s="73">
        <f t="shared" si="17"/>
        <v>0</v>
      </c>
      <c r="DC63" s="74">
        <f t="shared" si="18"/>
        <v>0</v>
      </c>
      <c r="DD63" s="75">
        <f t="shared" si="19"/>
        <v>2</v>
      </c>
      <c r="DE63" s="75" t="str">
        <f t="shared" si="20"/>
        <v>Đạt mục tiêu</v>
      </c>
      <c r="DF63" s="2"/>
      <c r="DG63" s="2"/>
      <c r="DH63" s="2"/>
      <c r="DI63" s="2"/>
      <c r="DJ63" s="2"/>
      <c r="DK63" s="2"/>
      <c r="DL63" s="2"/>
      <c r="DM63" s="2"/>
      <c r="DN63" s="2"/>
      <c r="DO63" s="2"/>
      <c r="DP63" s="2"/>
      <c r="DQ63" s="2"/>
      <c r="DR63" s="2"/>
      <c r="DS63" s="2"/>
      <c r="DT63" s="2"/>
      <c r="DU63" s="2"/>
      <c r="DV63" s="2"/>
      <c r="DW63" s="2"/>
      <c r="DX63" s="2"/>
      <c r="DY63" s="2"/>
    </row>
    <row r="64" spans="1:129" ht="15.75" customHeight="1" x14ac:dyDescent="0.3">
      <c r="A64" s="53">
        <v>54</v>
      </c>
      <c r="B64" s="59">
        <v>107</v>
      </c>
      <c r="C64" s="60">
        <v>107</v>
      </c>
      <c r="D64" s="386" t="s">
        <v>90</v>
      </c>
      <c r="E64" s="387"/>
      <c r="F64" s="387"/>
      <c r="G64" s="387"/>
      <c r="H64" s="388"/>
      <c r="I64" s="312"/>
      <c r="J64" s="312" t="s">
        <v>608</v>
      </c>
      <c r="K64" s="61" t="s">
        <v>8</v>
      </c>
      <c r="L64" s="61" t="s">
        <v>8</v>
      </c>
      <c r="M64" s="61" t="s">
        <v>8</v>
      </c>
      <c r="N64" s="62" t="s">
        <v>608</v>
      </c>
      <c r="O64" s="62" t="s">
        <v>608</v>
      </c>
      <c r="P64" s="312" t="s">
        <v>608</v>
      </c>
      <c r="Q64" s="62" t="s">
        <v>608</v>
      </c>
      <c r="R64" s="62" t="s">
        <v>608</v>
      </c>
      <c r="S64" s="62" t="s">
        <v>608</v>
      </c>
      <c r="T64" s="62" t="s">
        <v>608</v>
      </c>
      <c r="U64" s="62" t="s">
        <v>608</v>
      </c>
      <c r="V64" s="62" t="s">
        <v>608</v>
      </c>
      <c r="W64" s="62" t="s">
        <v>608</v>
      </c>
      <c r="X64" s="71">
        <f t="shared" si="0"/>
        <v>0</v>
      </c>
      <c r="Y64" s="61" t="s">
        <v>8</v>
      </c>
      <c r="Z64" s="61"/>
      <c r="AA64" s="61"/>
      <c r="AB64" s="61"/>
      <c r="AC64" s="61"/>
      <c r="AD64" s="81"/>
      <c r="AE64" s="82"/>
      <c r="AF64" s="82"/>
      <c r="AG64" s="314"/>
      <c r="AH64" s="314"/>
      <c r="AI64" s="314"/>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62" t="s">
        <v>8</v>
      </c>
      <c r="BJ64" s="62" t="s">
        <v>8</v>
      </c>
      <c r="BK64" s="62" t="s">
        <v>8</v>
      </c>
      <c r="BL64" s="62" t="s">
        <v>8</v>
      </c>
      <c r="BM64" s="62" t="s">
        <v>8</v>
      </c>
      <c r="BN64" s="62" t="s">
        <v>8</v>
      </c>
      <c r="BO64" s="62" t="s">
        <v>8</v>
      </c>
      <c r="BP64" s="62" t="s">
        <v>8</v>
      </c>
      <c r="BQ64" s="62" t="s">
        <v>8</v>
      </c>
      <c r="BR64" s="62" t="s">
        <v>8</v>
      </c>
      <c r="BS64" s="62" t="s">
        <v>8</v>
      </c>
      <c r="BT64" s="62" t="s">
        <v>8</v>
      </c>
      <c r="BU64" s="62" t="s">
        <v>8</v>
      </c>
      <c r="BV64" s="62" t="s">
        <v>8</v>
      </c>
      <c r="BW64" s="62" t="s">
        <v>8</v>
      </c>
      <c r="BX64" s="62" t="s">
        <v>8</v>
      </c>
      <c r="BY64" s="62" t="s">
        <v>8</v>
      </c>
      <c r="BZ64" s="62" t="s">
        <v>8</v>
      </c>
      <c r="CA64" s="62" t="s">
        <v>8</v>
      </c>
      <c r="CB64" s="62" t="s">
        <v>8</v>
      </c>
      <c r="CC64" s="62" t="s">
        <v>8</v>
      </c>
      <c r="CD64" s="62" t="s">
        <v>8</v>
      </c>
      <c r="CE64" s="62" t="s">
        <v>8</v>
      </c>
      <c r="CF64" s="62" t="s">
        <v>8</v>
      </c>
      <c r="CG64" s="62" t="s">
        <v>8</v>
      </c>
      <c r="CH64" s="62" t="s">
        <v>8</v>
      </c>
      <c r="CI64" s="62" t="s">
        <v>8</v>
      </c>
      <c r="CJ64" s="62" t="s">
        <v>8</v>
      </c>
      <c r="CK64" s="62" t="s">
        <v>8</v>
      </c>
      <c r="CL64" s="62" t="s">
        <v>8</v>
      </c>
      <c r="CM64" s="62" t="s">
        <v>8</v>
      </c>
      <c r="CN64" s="62" t="s">
        <v>8</v>
      </c>
      <c r="CO64" s="62" t="s">
        <v>8</v>
      </c>
      <c r="CP64" s="62" t="s">
        <v>8</v>
      </c>
      <c r="CQ64" s="62" t="s">
        <v>8</v>
      </c>
      <c r="CR64" s="62" t="s">
        <v>8</v>
      </c>
      <c r="CS64" s="62" t="s">
        <v>8</v>
      </c>
      <c r="CT64" s="62" t="s">
        <v>8</v>
      </c>
      <c r="CU64" s="62" t="s">
        <v>8</v>
      </c>
      <c r="CV64" s="73">
        <f t="shared" si="11"/>
        <v>0</v>
      </c>
      <c r="CW64" s="74" t="e">
        <f t="shared" si="12"/>
        <v>#DIV/0!</v>
      </c>
      <c r="CX64" s="73">
        <f t="shared" si="13"/>
        <v>0</v>
      </c>
      <c r="CY64" s="74" t="e">
        <f t="shared" si="14"/>
        <v>#DIV/0!</v>
      </c>
      <c r="CZ64" s="73">
        <f t="shared" si="15"/>
        <v>0</v>
      </c>
      <c r="DA64" s="74" t="e">
        <f t="shared" si="16"/>
        <v>#DIV/0!</v>
      </c>
      <c r="DB64" s="73">
        <f t="shared" si="17"/>
        <v>0</v>
      </c>
      <c r="DC64" s="74" t="e">
        <f t="shared" si="18"/>
        <v>#DIV/0!</v>
      </c>
      <c r="DD64" s="249" t="e">
        <f t="shared" si="19"/>
        <v>#DIV/0!</v>
      </c>
      <c r="DE64" s="75" t="e">
        <f t="shared" si="20"/>
        <v>#DIV/0!</v>
      </c>
      <c r="DF64" s="2"/>
      <c r="DG64" s="2"/>
      <c r="DH64" s="2"/>
      <c r="DI64" s="2"/>
      <c r="DJ64" s="2"/>
      <c r="DK64" s="2"/>
      <c r="DL64" s="2"/>
      <c r="DM64" s="2"/>
      <c r="DN64" s="2"/>
      <c r="DO64" s="2"/>
      <c r="DP64" s="2"/>
      <c r="DQ64" s="2"/>
      <c r="DR64" s="2"/>
      <c r="DS64" s="2"/>
      <c r="DT64" s="2"/>
      <c r="DU64" s="2"/>
      <c r="DV64" s="2"/>
      <c r="DW64" s="2"/>
      <c r="DX64" s="2"/>
      <c r="DY64" s="2"/>
    </row>
    <row r="65" spans="1:129" ht="39.75" hidden="1" customHeight="1" x14ac:dyDescent="0.25">
      <c r="A65" s="53">
        <v>55</v>
      </c>
      <c r="B65" s="66">
        <v>110</v>
      </c>
      <c r="C65" s="60">
        <v>110</v>
      </c>
      <c r="D65" s="7" t="s">
        <v>91</v>
      </c>
      <c r="E65" s="14" t="s">
        <v>11</v>
      </c>
      <c r="F65" s="14" t="s">
        <v>1073</v>
      </c>
      <c r="G65" s="68" t="s">
        <v>19</v>
      </c>
      <c r="H65" s="14" t="s">
        <v>1009</v>
      </c>
      <c r="I65" s="68" t="s">
        <v>627</v>
      </c>
      <c r="J65" s="7" t="s">
        <v>14</v>
      </c>
      <c r="K65" s="11" t="s">
        <v>6</v>
      </c>
      <c r="L65" s="11" t="s">
        <v>15</v>
      </c>
      <c r="M65" s="10"/>
      <c r="N65" s="70" t="s">
        <v>15</v>
      </c>
      <c r="O65" s="70"/>
      <c r="P65" s="70"/>
      <c r="Q65" s="70"/>
      <c r="R65" s="70"/>
      <c r="S65" s="70"/>
      <c r="T65" s="70"/>
      <c r="U65" s="70"/>
      <c r="V65" s="70"/>
      <c r="W65" s="70"/>
      <c r="X65" s="71">
        <f t="shared" si="0"/>
        <v>1</v>
      </c>
      <c r="Y65" s="15" t="s">
        <v>1100</v>
      </c>
      <c r="Z65" s="15" t="s">
        <v>653</v>
      </c>
      <c r="AA65" s="15"/>
      <c r="AB65" s="15"/>
      <c r="AC65" s="15" t="s">
        <v>625</v>
      </c>
      <c r="AD65" s="72"/>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5">
        <v>2</v>
      </c>
      <c r="BJ65" s="15">
        <v>2</v>
      </c>
      <c r="BK65" s="15">
        <v>2</v>
      </c>
      <c r="BL65" s="15">
        <v>1</v>
      </c>
      <c r="BM65" s="15">
        <v>1</v>
      </c>
      <c r="BN65" s="15">
        <v>1</v>
      </c>
      <c r="BO65" s="15">
        <v>1</v>
      </c>
      <c r="BP65" s="15">
        <v>1</v>
      </c>
      <c r="BQ65" s="15">
        <v>1</v>
      </c>
      <c r="BR65" s="15">
        <v>1</v>
      </c>
      <c r="BS65" s="15">
        <v>1</v>
      </c>
      <c r="BT65" s="15">
        <v>1</v>
      </c>
      <c r="BU65" s="15">
        <v>1</v>
      </c>
      <c r="BV65" s="15">
        <v>1</v>
      </c>
      <c r="BW65" s="15">
        <v>1</v>
      </c>
      <c r="BX65" s="15">
        <v>1</v>
      </c>
      <c r="BY65" s="15">
        <v>1</v>
      </c>
      <c r="BZ65" s="15">
        <v>1</v>
      </c>
      <c r="CA65" s="15">
        <v>1</v>
      </c>
      <c r="CB65" s="15">
        <v>1</v>
      </c>
      <c r="CC65" s="15">
        <v>1</v>
      </c>
      <c r="CD65" s="15">
        <v>1</v>
      </c>
      <c r="CE65" s="15">
        <v>2</v>
      </c>
      <c r="CF65" s="15">
        <v>2</v>
      </c>
      <c r="CG65" s="15">
        <v>2</v>
      </c>
      <c r="CH65" s="15">
        <v>2</v>
      </c>
      <c r="CI65" s="15">
        <v>2</v>
      </c>
      <c r="CJ65" s="15">
        <v>2</v>
      </c>
      <c r="CK65" s="15">
        <v>2</v>
      </c>
      <c r="CL65" s="15">
        <v>1</v>
      </c>
      <c r="CM65" s="15">
        <v>1</v>
      </c>
      <c r="CN65" s="15">
        <v>1</v>
      </c>
      <c r="CO65" s="15">
        <v>1</v>
      </c>
      <c r="CP65" s="15">
        <v>1</v>
      </c>
      <c r="CQ65" s="15">
        <v>1</v>
      </c>
      <c r="CR65" s="15">
        <v>1</v>
      </c>
      <c r="CS65" s="15">
        <v>1</v>
      </c>
      <c r="CT65" s="15">
        <v>1</v>
      </c>
      <c r="CU65" s="15">
        <v>1</v>
      </c>
      <c r="CV65" s="73">
        <f t="shared" si="11"/>
        <v>10</v>
      </c>
      <c r="CW65" s="74">
        <f t="shared" si="12"/>
        <v>0.25641025641025639</v>
      </c>
      <c r="CX65" s="73">
        <f t="shared" si="13"/>
        <v>29</v>
      </c>
      <c r="CY65" s="74">
        <f t="shared" si="14"/>
        <v>0.74358974358974361</v>
      </c>
      <c r="CZ65" s="73">
        <f t="shared" si="15"/>
        <v>0</v>
      </c>
      <c r="DA65" s="74">
        <f t="shared" si="16"/>
        <v>0</v>
      </c>
      <c r="DB65" s="73">
        <f t="shared" si="17"/>
        <v>0</v>
      </c>
      <c r="DC65" s="74">
        <f t="shared" si="18"/>
        <v>0</v>
      </c>
      <c r="DD65" s="249">
        <f t="shared" si="19"/>
        <v>1.2564102564102564</v>
      </c>
      <c r="DE65" s="75" t="str">
        <f t="shared" si="20"/>
        <v>Cần cố gắng</v>
      </c>
      <c r="DF65" s="2"/>
      <c r="DG65" s="2"/>
      <c r="DH65" s="2"/>
      <c r="DI65" s="2"/>
      <c r="DJ65" s="2"/>
      <c r="DK65" s="2"/>
      <c r="DL65" s="2"/>
      <c r="DM65" s="2"/>
      <c r="DN65" s="2"/>
      <c r="DO65" s="2"/>
      <c r="DP65" s="2"/>
      <c r="DQ65" s="2"/>
      <c r="DR65" s="2"/>
      <c r="DS65" s="2"/>
      <c r="DT65" s="2"/>
      <c r="DU65" s="2"/>
      <c r="DV65" s="2"/>
      <c r="DW65" s="2"/>
      <c r="DX65" s="2"/>
      <c r="DY65" s="2"/>
    </row>
    <row r="66" spans="1:129" ht="48" hidden="1" customHeight="1" x14ac:dyDescent="0.25">
      <c r="A66" s="53">
        <v>56</v>
      </c>
      <c r="B66" s="59">
        <v>110</v>
      </c>
      <c r="C66" s="60">
        <v>110</v>
      </c>
      <c r="D66" s="7" t="s">
        <v>91</v>
      </c>
      <c r="E66" s="14" t="s">
        <v>11</v>
      </c>
      <c r="F66" s="14" t="s">
        <v>92</v>
      </c>
      <c r="G66" s="68" t="s">
        <v>19</v>
      </c>
      <c r="H66" s="7" t="s">
        <v>669</v>
      </c>
      <c r="I66" s="68" t="s">
        <v>627</v>
      </c>
      <c r="J66" s="7" t="s">
        <v>14</v>
      </c>
      <c r="K66" s="12"/>
      <c r="L66" s="12"/>
      <c r="M66" s="10"/>
      <c r="N66" s="70"/>
      <c r="O66" s="70" t="s">
        <v>15</v>
      </c>
      <c r="P66" s="70"/>
      <c r="Q66" s="70"/>
      <c r="R66" s="70"/>
      <c r="S66" s="70"/>
      <c r="T66" s="70"/>
      <c r="U66" s="70"/>
      <c r="V66" s="70"/>
      <c r="W66" s="70"/>
      <c r="X66" s="71">
        <f t="shared" si="0"/>
        <v>1</v>
      </c>
      <c r="Y66" s="15" t="s">
        <v>1101</v>
      </c>
      <c r="Z66" s="11"/>
      <c r="AA66" s="11"/>
      <c r="AB66" s="11"/>
      <c r="AC66" s="11"/>
      <c r="AD66" s="72"/>
      <c r="AE66" s="11" t="s">
        <v>625</v>
      </c>
      <c r="AF66" s="11" t="s">
        <v>644</v>
      </c>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5">
        <v>2</v>
      </c>
      <c r="BJ66" s="15">
        <v>2</v>
      </c>
      <c r="BK66" s="15">
        <v>2</v>
      </c>
      <c r="BL66" s="15">
        <v>2</v>
      </c>
      <c r="BM66" s="15">
        <v>2</v>
      </c>
      <c r="BN66" s="15">
        <v>2</v>
      </c>
      <c r="BO66" s="15">
        <v>2</v>
      </c>
      <c r="BP66" s="15">
        <v>2</v>
      </c>
      <c r="BQ66" s="15">
        <v>2</v>
      </c>
      <c r="BR66" s="15">
        <v>2</v>
      </c>
      <c r="BS66" s="15">
        <v>2</v>
      </c>
      <c r="BT66" s="15">
        <v>2</v>
      </c>
      <c r="BU66" s="15">
        <v>2</v>
      </c>
      <c r="BV66" s="15">
        <v>2</v>
      </c>
      <c r="BW66" s="15">
        <v>2</v>
      </c>
      <c r="BX66" s="15">
        <v>2</v>
      </c>
      <c r="BY66" s="15">
        <v>2</v>
      </c>
      <c r="BZ66" s="15">
        <v>2</v>
      </c>
      <c r="CA66" s="15">
        <v>2</v>
      </c>
      <c r="CB66" s="15">
        <v>2</v>
      </c>
      <c r="CC66" s="15">
        <v>2</v>
      </c>
      <c r="CD66" s="15">
        <v>2</v>
      </c>
      <c r="CE66" s="15">
        <v>2</v>
      </c>
      <c r="CF66" s="15">
        <v>2</v>
      </c>
      <c r="CG66" s="15">
        <v>2</v>
      </c>
      <c r="CH66" s="15">
        <v>2</v>
      </c>
      <c r="CI66" s="15">
        <v>2</v>
      </c>
      <c r="CJ66" s="15">
        <v>2</v>
      </c>
      <c r="CK66" s="15">
        <v>2</v>
      </c>
      <c r="CL66" s="15">
        <v>2</v>
      </c>
      <c r="CM66" s="15">
        <v>2</v>
      </c>
      <c r="CN66" s="15">
        <v>2</v>
      </c>
      <c r="CO66" s="15">
        <v>2</v>
      </c>
      <c r="CP66" s="15">
        <v>2</v>
      </c>
      <c r="CQ66" s="15">
        <v>2</v>
      </c>
      <c r="CR66" s="15">
        <v>2</v>
      </c>
      <c r="CS66" s="15">
        <v>2</v>
      </c>
      <c r="CT66" s="15">
        <v>2</v>
      </c>
      <c r="CU66" s="15">
        <v>2</v>
      </c>
      <c r="CV66" s="73">
        <f t="shared" si="11"/>
        <v>39</v>
      </c>
      <c r="CW66" s="74">
        <f t="shared" si="12"/>
        <v>1</v>
      </c>
      <c r="CX66" s="73">
        <f t="shared" si="13"/>
        <v>0</v>
      </c>
      <c r="CY66" s="74">
        <f t="shared" si="14"/>
        <v>0</v>
      </c>
      <c r="CZ66" s="73">
        <f t="shared" si="15"/>
        <v>0</v>
      </c>
      <c r="DA66" s="74">
        <f t="shared" si="16"/>
        <v>0</v>
      </c>
      <c r="DB66" s="73">
        <f t="shared" si="17"/>
        <v>0</v>
      </c>
      <c r="DC66" s="74">
        <f t="shared" si="18"/>
        <v>0</v>
      </c>
      <c r="DD66" s="75">
        <f t="shared" si="19"/>
        <v>2</v>
      </c>
      <c r="DE66" s="75" t="str">
        <f t="shared" si="20"/>
        <v>Đạt mục tiêu</v>
      </c>
      <c r="DF66" s="2"/>
      <c r="DG66" s="2"/>
      <c r="DH66" s="2"/>
      <c r="DI66" s="2"/>
      <c r="DJ66" s="2"/>
      <c r="DK66" s="2"/>
      <c r="DL66" s="2"/>
      <c r="DM66" s="2"/>
      <c r="DN66" s="2"/>
      <c r="DO66" s="2"/>
      <c r="DP66" s="2"/>
      <c r="DQ66" s="2"/>
      <c r="DR66" s="2"/>
      <c r="DS66" s="2"/>
      <c r="DT66" s="2"/>
      <c r="DU66" s="2"/>
      <c r="DV66" s="2"/>
      <c r="DW66" s="2"/>
      <c r="DX66" s="2"/>
      <c r="DY66" s="2"/>
    </row>
    <row r="67" spans="1:129" ht="43.5" customHeight="1" x14ac:dyDescent="0.25">
      <c r="A67" s="53">
        <v>57</v>
      </c>
      <c r="B67" s="66">
        <v>110</v>
      </c>
      <c r="C67" s="60">
        <v>110</v>
      </c>
      <c r="D67" s="306" t="s">
        <v>91</v>
      </c>
      <c r="E67" s="307" t="s">
        <v>11</v>
      </c>
      <c r="F67" s="307" t="s">
        <v>92</v>
      </c>
      <c r="G67" s="308" t="s">
        <v>19</v>
      </c>
      <c r="H67" s="306" t="s">
        <v>670</v>
      </c>
      <c r="I67" s="308" t="s">
        <v>627</v>
      </c>
      <c r="J67" s="306" t="s">
        <v>14</v>
      </c>
      <c r="K67" s="12"/>
      <c r="L67" s="12"/>
      <c r="M67" s="10"/>
      <c r="N67" s="70"/>
      <c r="O67" s="70"/>
      <c r="P67" s="310" t="s">
        <v>15</v>
      </c>
      <c r="Q67" s="70"/>
      <c r="R67" s="70"/>
      <c r="S67" s="70"/>
      <c r="T67" s="70"/>
      <c r="U67" s="70"/>
      <c r="V67" s="70"/>
      <c r="W67" s="70"/>
      <c r="X67" s="71">
        <f t="shared" si="0"/>
        <v>1</v>
      </c>
      <c r="Y67" s="15" t="s">
        <v>1105</v>
      </c>
      <c r="Z67" s="15"/>
      <c r="AA67" s="15"/>
      <c r="AB67" s="15"/>
      <c r="AC67" s="15"/>
      <c r="AD67" s="72"/>
      <c r="AE67" s="11"/>
      <c r="AF67" s="11"/>
      <c r="AG67" s="315" t="s">
        <v>653</v>
      </c>
      <c r="AH67" s="315" t="s">
        <v>653</v>
      </c>
      <c r="AI67" s="315"/>
      <c r="AJ67" s="11" t="s">
        <v>653</v>
      </c>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56">
        <v>2</v>
      </c>
      <c r="BJ67" s="56">
        <v>2</v>
      </c>
      <c r="BK67" s="56">
        <v>2</v>
      </c>
      <c r="BL67" s="56">
        <v>2</v>
      </c>
      <c r="BM67" s="56">
        <v>2</v>
      </c>
      <c r="BN67" s="56">
        <v>2</v>
      </c>
      <c r="BO67" s="56">
        <v>2</v>
      </c>
      <c r="BP67" s="56">
        <v>2</v>
      </c>
      <c r="BQ67" s="56">
        <v>2</v>
      </c>
      <c r="BR67" s="56">
        <v>2</v>
      </c>
      <c r="BS67" s="56">
        <v>2</v>
      </c>
      <c r="BT67" s="56">
        <v>2</v>
      </c>
      <c r="BU67" s="56">
        <v>2</v>
      </c>
      <c r="BV67" s="56">
        <v>2</v>
      </c>
      <c r="BW67" s="56">
        <v>2</v>
      </c>
      <c r="BX67" s="56">
        <v>2</v>
      </c>
      <c r="BY67" s="56">
        <v>2</v>
      </c>
      <c r="BZ67" s="56">
        <v>2</v>
      </c>
      <c r="CA67" s="56">
        <v>2</v>
      </c>
      <c r="CB67" s="56">
        <v>2</v>
      </c>
      <c r="CC67" s="56">
        <v>2</v>
      </c>
      <c r="CD67" s="56">
        <v>2</v>
      </c>
      <c r="CE67" s="56">
        <v>2</v>
      </c>
      <c r="CF67" s="56">
        <v>2</v>
      </c>
      <c r="CG67" s="56">
        <v>2</v>
      </c>
      <c r="CH67" s="56">
        <v>2</v>
      </c>
      <c r="CI67" s="56">
        <v>2</v>
      </c>
      <c r="CJ67" s="56">
        <v>2</v>
      </c>
      <c r="CK67" s="56">
        <v>2</v>
      </c>
      <c r="CL67" s="56">
        <v>2</v>
      </c>
      <c r="CM67" s="56">
        <v>2</v>
      </c>
      <c r="CN67" s="56">
        <v>2</v>
      </c>
      <c r="CO67" s="56">
        <v>2</v>
      </c>
      <c r="CP67" s="56">
        <v>2</v>
      </c>
      <c r="CQ67" s="56">
        <v>2</v>
      </c>
      <c r="CR67" s="56">
        <v>2</v>
      </c>
      <c r="CS67" s="56">
        <v>2</v>
      </c>
      <c r="CT67" s="56">
        <v>2</v>
      </c>
      <c r="CU67" s="56">
        <v>2</v>
      </c>
      <c r="CV67" s="73">
        <f t="shared" si="11"/>
        <v>39</v>
      </c>
      <c r="CW67" s="74">
        <f t="shared" si="12"/>
        <v>1</v>
      </c>
      <c r="CX67" s="73">
        <f t="shared" si="13"/>
        <v>0</v>
      </c>
      <c r="CY67" s="74">
        <f t="shared" si="14"/>
        <v>0</v>
      </c>
      <c r="CZ67" s="73">
        <f t="shared" si="15"/>
        <v>0</v>
      </c>
      <c r="DA67" s="74">
        <f t="shared" si="16"/>
        <v>0</v>
      </c>
      <c r="DB67" s="73">
        <f t="shared" si="17"/>
        <v>0</v>
      </c>
      <c r="DC67" s="74">
        <f t="shared" si="18"/>
        <v>0</v>
      </c>
      <c r="DD67" s="75">
        <f t="shared" si="19"/>
        <v>2</v>
      </c>
      <c r="DE67" s="75" t="str">
        <f t="shared" si="20"/>
        <v>Đạt mục tiêu</v>
      </c>
      <c r="DF67" s="2"/>
      <c r="DG67" s="2"/>
      <c r="DH67" s="2"/>
      <c r="DI67" s="2"/>
      <c r="DJ67" s="2"/>
      <c r="DK67" s="2"/>
      <c r="DL67" s="2"/>
      <c r="DM67" s="2"/>
      <c r="DN67" s="2"/>
      <c r="DO67" s="2"/>
      <c r="DP67" s="2"/>
      <c r="DQ67" s="2"/>
      <c r="DR67" s="2"/>
      <c r="DS67" s="2"/>
      <c r="DT67" s="2"/>
      <c r="DU67" s="2"/>
      <c r="DV67" s="2"/>
      <c r="DW67" s="2"/>
      <c r="DX67" s="2"/>
      <c r="DY67" s="2"/>
    </row>
    <row r="68" spans="1:129" ht="39" hidden="1" customHeight="1" x14ac:dyDescent="0.25">
      <c r="A68" s="53">
        <v>58</v>
      </c>
      <c r="B68" s="66">
        <v>110</v>
      </c>
      <c r="C68" s="60">
        <v>110</v>
      </c>
      <c r="D68" s="7" t="s">
        <v>91</v>
      </c>
      <c r="E68" s="14" t="s">
        <v>11</v>
      </c>
      <c r="F68" s="14" t="s">
        <v>92</v>
      </c>
      <c r="G68" s="68" t="s">
        <v>19</v>
      </c>
      <c r="H68" s="7" t="s">
        <v>671</v>
      </c>
      <c r="I68" s="68" t="s">
        <v>627</v>
      </c>
      <c r="J68" s="7" t="s">
        <v>14</v>
      </c>
      <c r="K68" s="12"/>
      <c r="L68" s="12"/>
      <c r="M68" s="10"/>
      <c r="N68" s="70"/>
      <c r="O68" s="70"/>
      <c r="P68" s="70"/>
      <c r="Q68" s="70" t="s">
        <v>15</v>
      </c>
      <c r="R68" s="70"/>
      <c r="S68" s="70"/>
      <c r="T68" s="70"/>
      <c r="U68" s="70"/>
      <c r="V68" s="70"/>
      <c r="W68" s="70"/>
      <c r="X68" s="71">
        <f t="shared" si="0"/>
        <v>1</v>
      </c>
      <c r="Y68" s="15" t="s">
        <v>1125</v>
      </c>
      <c r="Z68" s="15"/>
      <c r="AA68" s="15"/>
      <c r="AB68" s="15"/>
      <c r="AC68" s="15"/>
      <c r="AD68" s="72"/>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5">
        <v>2</v>
      </c>
      <c r="BJ68" s="15">
        <v>2</v>
      </c>
      <c r="BK68" s="15">
        <v>2</v>
      </c>
      <c r="BL68" s="15">
        <v>2</v>
      </c>
      <c r="BM68" s="15"/>
      <c r="BN68" s="15"/>
      <c r="BO68" s="15"/>
      <c r="BP68" s="15"/>
      <c r="BQ68" s="15">
        <v>2</v>
      </c>
      <c r="BR68" s="15">
        <v>2</v>
      </c>
      <c r="BS68" s="15">
        <v>2</v>
      </c>
      <c r="BT68" s="15">
        <v>2</v>
      </c>
      <c r="BU68" s="15">
        <v>2</v>
      </c>
      <c r="BV68" s="15">
        <v>2</v>
      </c>
      <c r="BW68" s="15"/>
      <c r="BX68" s="15">
        <v>2</v>
      </c>
      <c r="BY68" s="15">
        <v>2</v>
      </c>
      <c r="BZ68" s="15">
        <v>2</v>
      </c>
      <c r="CA68" s="15">
        <v>2</v>
      </c>
      <c r="CB68" s="15">
        <v>2</v>
      </c>
      <c r="CC68" s="15">
        <v>2</v>
      </c>
      <c r="CD68" s="15">
        <v>2</v>
      </c>
      <c r="CE68" s="15">
        <v>2</v>
      </c>
      <c r="CF68" s="15">
        <v>2</v>
      </c>
      <c r="CG68" s="15">
        <v>2</v>
      </c>
      <c r="CH68" s="15">
        <v>2</v>
      </c>
      <c r="CI68" s="15">
        <v>2</v>
      </c>
      <c r="CJ68" s="15">
        <v>2</v>
      </c>
      <c r="CK68" s="15">
        <v>2</v>
      </c>
      <c r="CL68" s="15"/>
      <c r="CM68" s="15"/>
      <c r="CN68" s="15"/>
      <c r="CO68" s="15"/>
      <c r="CP68" s="15"/>
      <c r="CQ68" s="15"/>
      <c r="CR68" s="15"/>
      <c r="CS68" s="15">
        <v>2</v>
      </c>
      <c r="CT68" s="15">
        <v>2</v>
      </c>
      <c r="CU68" s="15">
        <v>2</v>
      </c>
      <c r="CV68" s="73">
        <f t="shared" si="11"/>
        <v>27</v>
      </c>
      <c r="CW68" s="74">
        <f t="shared" si="12"/>
        <v>1</v>
      </c>
      <c r="CX68" s="73">
        <f t="shared" si="13"/>
        <v>0</v>
      </c>
      <c r="CY68" s="74">
        <f t="shared" si="14"/>
        <v>0</v>
      </c>
      <c r="CZ68" s="73">
        <f t="shared" si="15"/>
        <v>0</v>
      </c>
      <c r="DA68" s="74">
        <f t="shared" si="16"/>
        <v>0</v>
      </c>
      <c r="DB68" s="73">
        <f t="shared" si="17"/>
        <v>0</v>
      </c>
      <c r="DC68" s="74">
        <f t="shared" si="18"/>
        <v>0</v>
      </c>
      <c r="DD68" s="75">
        <f t="shared" si="19"/>
        <v>2</v>
      </c>
      <c r="DE68" s="75" t="str">
        <f t="shared" si="20"/>
        <v>Đạt mục tiêu</v>
      </c>
      <c r="DF68" s="2"/>
      <c r="DG68" s="2"/>
      <c r="DH68" s="2"/>
      <c r="DI68" s="2"/>
      <c r="DJ68" s="2"/>
      <c r="DK68" s="2"/>
      <c r="DL68" s="2"/>
      <c r="DM68" s="2"/>
      <c r="DN68" s="2"/>
      <c r="DO68" s="2"/>
      <c r="DP68" s="2"/>
      <c r="DQ68" s="2"/>
      <c r="DR68" s="2"/>
      <c r="DS68" s="2"/>
      <c r="DT68" s="2"/>
      <c r="DU68" s="2"/>
      <c r="DV68" s="2"/>
      <c r="DW68" s="2"/>
      <c r="DX68" s="2"/>
      <c r="DY68" s="2"/>
    </row>
    <row r="69" spans="1:129" ht="33.75" hidden="1" customHeight="1" x14ac:dyDescent="0.25">
      <c r="A69" s="53">
        <v>59</v>
      </c>
      <c r="B69" s="66">
        <v>110</v>
      </c>
      <c r="C69" s="60">
        <v>110</v>
      </c>
      <c r="D69" s="7" t="s">
        <v>91</v>
      </c>
      <c r="E69" s="14" t="s">
        <v>11</v>
      </c>
      <c r="F69" s="14" t="s">
        <v>92</v>
      </c>
      <c r="G69" s="68" t="s">
        <v>19</v>
      </c>
      <c r="H69" s="14" t="s">
        <v>672</v>
      </c>
      <c r="I69" s="68" t="s">
        <v>627</v>
      </c>
      <c r="J69" s="7" t="s">
        <v>14</v>
      </c>
      <c r="K69" s="12"/>
      <c r="L69" s="12"/>
      <c r="M69" s="10"/>
      <c r="N69" s="70"/>
      <c r="O69" s="70"/>
      <c r="P69" s="70"/>
      <c r="Q69" s="70"/>
      <c r="R69" s="70"/>
      <c r="S69" s="70" t="s">
        <v>15</v>
      </c>
      <c r="T69" s="70"/>
      <c r="U69" s="70"/>
      <c r="V69" s="70"/>
      <c r="W69" s="70"/>
      <c r="X69" s="71">
        <f t="shared" si="0"/>
        <v>1</v>
      </c>
      <c r="Y69" s="15"/>
      <c r="Z69" s="15"/>
      <c r="AA69" s="15"/>
      <c r="AB69" s="15"/>
      <c r="AC69" s="15"/>
      <c r="AD69" s="72"/>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5">
        <v>2</v>
      </c>
      <c r="BJ69" s="15">
        <v>2</v>
      </c>
      <c r="BK69" s="15">
        <v>2</v>
      </c>
      <c r="BL69" s="15">
        <v>2</v>
      </c>
      <c r="BM69" s="15"/>
      <c r="BN69" s="15"/>
      <c r="BO69" s="15"/>
      <c r="BP69" s="15"/>
      <c r="BQ69" s="15">
        <v>2</v>
      </c>
      <c r="BR69" s="15">
        <v>2</v>
      </c>
      <c r="BS69" s="15">
        <v>2</v>
      </c>
      <c r="BT69" s="15">
        <v>2</v>
      </c>
      <c r="BU69" s="15">
        <v>2</v>
      </c>
      <c r="BV69" s="15">
        <v>2</v>
      </c>
      <c r="BW69" s="15"/>
      <c r="BX69" s="15">
        <v>2</v>
      </c>
      <c r="BY69" s="15">
        <v>2</v>
      </c>
      <c r="BZ69" s="15">
        <v>2</v>
      </c>
      <c r="CA69" s="15">
        <v>2</v>
      </c>
      <c r="CB69" s="15">
        <v>2</v>
      </c>
      <c r="CC69" s="15">
        <v>2</v>
      </c>
      <c r="CD69" s="15">
        <v>2</v>
      </c>
      <c r="CE69" s="15">
        <v>2</v>
      </c>
      <c r="CF69" s="15">
        <v>2</v>
      </c>
      <c r="CG69" s="15">
        <v>2</v>
      </c>
      <c r="CH69" s="15">
        <v>2</v>
      </c>
      <c r="CI69" s="15">
        <v>2</v>
      </c>
      <c r="CJ69" s="15">
        <v>2</v>
      </c>
      <c r="CK69" s="15">
        <v>2</v>
      </c>
      <c r="CL69" s="15"/>
      <c r="CM69" s="15"/>
      <c r="CN69" s="15"/>
      <c r="CO69" s="15"/>
      <c r="CP69" s="15"/>
      <c r="CQ69" s="15"/>
      <c r="CR69" s="15"/>
      <c r="CS69" s="15">
        <v>2</v>
      </c>
      <c r="CT69" s="15">
        <v>2</v>
      </c>
      <c r="CU69" s="15">
        <v>2</v>
      </c>
      <c r="CV69" s="73">
        <f t="shared" si="11"/>
        <v>27</v>
      </c>
      <c r="CW69" s="74">
        <f t="shared" si="12"/>
        <v>1</v>
      </c>
      <c r="CX69" s="73">
        <f t="shared" si="13"/>
        <v>0</v>
      </c>
      <c r="CY69" s="74">
        <f t="shared" si="14"/>
        <v>0</v>
      </c>
      <c r="CZ69" s="73">
        <f t="shared" si="15"/>
        <v>0</v>
      </c>
      <c r="DA69" s="74">
        <f t="shared" si="16"/>
        <v>0</v>
      </c>
      <c r="DB69" s="73">
        <f t="shared" si="17"/>
        <v>0</v>
      </c>
      <c r="DC69" s="74">
        <f t="shared" si="18"/>
        <v>0</v>
      </c>
      <c r="DD69" s="75">
        <f t="shared" si="19"/>
        <v>2</v>
      </c>
      <c r="DE69" s="75" t="str">
        <f t="shared" si="20"/>
        <v>Đạt mục tiêu</v>
      </c>
      <c r="DF69" s="2"/>
      <c r="DG69" s="2"/>
      <c r="DH69" s="2"/>
      <c r="DI69" s="2"/>
      <c r="DJ69" s="2"/>
      <c r="DK69" s="2"/>
      <c r="DL69" s="2"/>
      <c r="DM69" s="2"/>
      <c r="DN69" s="2"/>
      <c r="DO69" s="2"/>
      <c r="DP69" s="2"/>
      <c r="DQ69" s="2"/>
      <c r="DR69" s="2"/>
      <c r="DS69" s="2"/>
      <c r="DT69" s="2"/>
      <c r="DU69" s="2"/>
      <c r="DV69" s="2"/>
      <c r="DW69" s="2"/>
      <c r="DX69" s="2"/>
      <c r="DY69" s="2"/>
    </row>
    <row r="70" spans="1:129" ht="30" hidden="1" customHeight="1" x14ac:dyDescent="0.25">
      <c r="A70" s="53">
        <v>60</v>
      </c>
      <c r="B70" s="66">
        <v>110</v>
      </c>
      <c r="C70" s="60">
        <v>110</v>
      </c>
      <c r="D70" s="7" t="s">
        <v>91</v>
      </c>
      <c r="E70" s="14" t="s">
        <v>11</v>
      </c>
      <c r="F70" s="14" t="s">
        <v>92</v>
      </c>
      <c r="G70" s="68" t="s">
        <v>19</v>
      </c>
      <c r="H70" s="7" t="s">
        <v>673</v>
      </c>
      <c r="I70" s="68" t="s">
        <v>627</v>
      </c>
      <c r="J70" s="7" t="s">
        <v>14</v>
      </c>
      <c r="K70" s="12"/>
      <c r="L70" s="12"/>
      <c r="M70" s="10"/>
      <c r="N70" s="70"/>
      <c r="O70" s="70"/>
      <c r="P70" s="70"/>
      <c r="Q70" s="70"/>
      <c r="R70" s="70" t="s">
        <v>15</v>
      </c>
      <c r="S70" s="70"/>
      <c r="T70" s="70"/>
      <c r="U70" s="70"/>
      <c r="V70" s="70"/>
      <c r="W70" s="70"/>
      <c r="X70" s="71">
        <f t="shared" si="0"/>
        <v>1</v>
      </c>
      <c r="Y70" s="15"/>
      <c r="Z70" s="15"/>
      <c r="AA70" s="15"/>
      <c r="AB70" s="15"/>
      <c r="AC70" s="15"/>
      <c r="AD70" s="72"/>
      <c r="AE70" s="11"/>
      <c r="AF70" s="11"/>
      <c r="AG70" s="11"/>
      <c r="AH70" s="11"/>
      <c r="AI70" s="11"/>
      <c r="AJ70" s="11"/>
      <c r="AK70" s="11"/>
      <c r="AL70" s="11"/>
      <c r="AM70" s="11"/>
      <c r="AN70" s="11"/>
      <c r="AO70" s="11"/>
      <c r="AP70" s="11"/>
      <c r="AQ70" s="11"/>
      <c r="AR70" s="11"/>
      <c r="AS70" s="11"/>
      <c r="AT70" s="11"/>
      <c r="AU70" s="11"/>
      <c r="AV70" s="11" t="s">
        <v>625</v>
      </c>
      <c r="AW70" s="11"/>
      <c r="AX70" s="11"/>
      <c r="AY70" s="11"/>
      <c r="AZ70" s="11"/>
      <c r="BA70" s="11"/>
      <c r="BB70" s="11"/>
      <c r="BC70" s="11"/>
      <c r="BD70" s="11"/>
      <c r="BE70" s="11"/>
      <c r="BF70" s="11"/>
      <c r="BG70" s="11"/>
      <c r="BH70" s="11"/>
      <c r="BI70" s="15">
        <v>2</v>
      </c>
      <c r="BJ70" s="15">
        <v>2</v>
      </c>
      <c r="BK70" s="15">
        <v>2</v>
      </c>
      <c r="BL70" s="15">
        <v>2</v>
      </c>
      <c r="BM70" s="15"/>
      <c r="BN70" s="15"/>
      <c r="BO70" s="15"/>
      <c r="BP70" s="15"/>
      <c r="BQ70" s="15">
        <v>2</v>
      </c>
      <c r="BR70" s="15">
        <v>2</v>
      </c>
      <c r="BS70" s="15">
        <v>2</v>
      </c>
      <c r="BT70" s="15">
        <v>2</v>
      </c>
      <c r="BU70" s="15">
        <v>2</v>
      </c>
      <c r="BV70" s="15">
        <v>2</v>
      </c>
      <c r="BW70" s="15"/>
      <c r="BX70" s="15">
        <v>2</v>
      </c>
      <c r="BY70" s="15">
        <v>2</v>
      </c>
      <c r="BZ70" s="15">
        <v>2</v>
      </c>
      <c r="CA70" s="15">
        <v>2</v>
      </c>
      <c r="CB70" s="15">
        <v>2</v>
      </c>
      <c r="CC70" s="15">
        <v>2</v>
      </c>
      <c r="CD70" s="15">
        <v>2</v>
      </c>
      <c r="CE70" s="15">
        <v>2</v>
      </c>
      <c r="CF70" s="15">
        <v>2</v>
      </c>
      <c r="CG70" s="15">
        <v>2</v>
      </c>
      <c r="CH70" s="15">
        <v>2</v>
      </c>
      <c r="CI70" s="15">
        <v>2</v>
      </c>
      <c r="CJ70" s="15">
        <v>2</v>
      </c>
      <c r="CK70" s="15">
        <v>2</v>
      </c>
      <c r="CL70" s="15"/>
      <c r="CM70" s="15"/>
      <c r="CN70" s="15"/>
      <c r="CO70" s="15"/>
      <c r="CP70" s="15"/>
      <c r="CQ70" s="15"/>
      <c r="CR70" s="15"/>
      <c r="CS70" s="15">
        <v>2</v>
      </c>
      <c r="CT70" s="15">
        <v>2</v>
      </c>
      <c r="CU70" s="15">
        <v>2</v>
      </c>
      <c r="CV70" s="73">
        <f t="shared" si="11"/>
        <v>27</v>
      </c>
      <c r="CW70" s="74">
        <f t="shared" si="12"/>
        <v>1</v>
      </c>
      <c r="CX70" s="73">
        <f t="shared" si="13"/>
        <v>0</v>
      </c>
      <c r="CY70" s="74">
        <f t="shared" si="14"/>
        <v>0</v>
      </c>
      <c r="CZ70" s="73">
        <f t="shared" si="15"/>
        <v>0</v>
      </c>
      <c r="DA70" s="74">
        <f t="shared" si="16"/>
        <v>0</v>
      </c>
      <c r="DB70" s="73">
        <f t="shared" si="17"/>
        <v>0</v>
      </c>
      <c r="DC70" s="74">
        <f t="shared" si="18"/>
        <v>0</v>
      </c>
      <c r="DD70" s="75">
        <f t="shared" si="19"/>
        <v>2</v>
      </c>
      <c r="DE70" s="75" t="str">
        <f t="shared" si="20"/>
        <v>Đạt mục tiêu</v>
      </c>
      <c r="DF70" s="2"/>
      <c r="DG70" s="2"/>
      <c r="DH70" s="2"/>
      <c r="DI70" s="2"/>
      <c r="DJ70" s="2"/>
      <c r="DK70" s="2"/>
      <c r="DL70" s="2"/>
      <c r="DM70" s="2"/>
      <c r="DN70" s="2"/>
      <c r="DO70" s="2"/>
      <c r="DP70" s="2"/>
      <c r="DQ70" s="2"/>
      <c r="DR70" s="2"/>
      <c r="DS70" s="2"/>
      <c r="DT70" s="2"/>
      <c r="DU70" s="2"/>
      <c r="DV70" s="2"/>
      <c r="DW70" s="2"/>
      <c r="DX70" s="2"/>
      <c r="DY70" s="2"/>
    </row>
    <row r="71" spans="1:129" ht="42" hidden="1" customHeight="1" x14ac:dyDescent="0.25">
      <c r="A71" s="53">
        <v>61</v>
      </c>
      <c r="B71" s="66">
        <v>110</v>
      </c>
      <c r="C71" s="60">
        <v>110</v>
      </c>
      <c r="D71" s="7" t="s">
        <v>91</v>
      </c>
      <c r="E71" s="14" t="s">
        <v>11</v>
      </c>
      <c r="F71" s="14" t="s">
        <v>92</v>
      </c>
      <c r="G71" s="68" t="s">
        <v>19</v>
      </c>
      <c r="H71" s="7" t="s">
        <v>674</v>
      </c>
      <c r="I71" s="68" t="s">
        <v>627</v>
      </c>
      <c r="J71" s="7" t="s">
        <v>14</v>
      </c>
      <c r="K71" s="12"/>
      <c r="L71" s="12"/>
      <c r="M71" s="10"/>
      <c r="N71" s="70"/>
      <c r="O71" s="70"/>
      <c r="P71" s="70"/>
      <c r="Q71" s="70"/>
      <c r="R71" s="70"/>
      <c r="S71" s="70"/>
      <c r="T71" s="70" t="s">
        <v>15</v>
      </c>
      <c r="U71" s="70"/>
      <c r="V71" s="70"/>
      <c r="W71" s="70"/>
      <c r="X71" s="71">
        <f t="shared" si="0"/>
        <v>1</v>
      </c>
      <c r="Y71" s="15"/>
      <c r="Z71" s="15"/>
      <c r="AA71" s="15"/>
      <c r="AB71" s="15"/>
      <c r="AC71" s="15"/>
      <c r="AD71" s="72"/>
      <c r="AE71" s="11"/>
      <c r="AF71" s="11"/>
      <c r="AG71" s="11"/>
      <c r="AH71" s="11"/>
      <c r="AI71" s="11"/>
      <c r="AJ71" s="11"/>
      <c r="AK71" s="11"/>
      <c r="AL71" s="11"/>
      <c r="AM71" s="11"/>
      <c r="AN71" s="11"/>
      <c r="AO71" s="11"/>
      <c r="AP71" s="11"/>
      <c r="AQ71" s="11"/>
      <c r="AR71" s="11"/>
      <c r="AS71" s="11"/>
      <c r="AT71" s="11"/>
      <c r="AU71" s="11"/>
      <c r="AV71" s="11"/>
      <c r="AW71" s="11"/>
      <c r="AX71" s="11"/>
      <c r="AY71" s="11"/>
      <c r="AZ71" s="11"/>
      <c r="BA71" s="11" t="s">
        <v>625</v>
      </c>
      <c r="BB71" s="11"/>
      <c r="BC71" s="11"/>
      <c r="BD71" s="11"/>
      <c r="BE71" s="11"/>
      <c r="BF71" s="11"/>
      <c r="BG71" s="11"/>
      <c r="BH71" s="11"/>
      <c r="BI71" s="15">
        <v>2</v>
      </c>
      <c r="BJ71" s="15">
        <v>2</v>
      </c>
      <c r="BK71" s="15">
        <v>2</v>
      </c>
      <c r="BL71" s="15">
        <v>2</v>
      </c>
      <c r="BM71" s="15"/>
      <c r="BN71" s="15"/>
      <c r="BO71" s="15"/>
      <c r="BP71" s="15"/>
      <c r="BQ71" s="15">
        <v>2</v>
      </c>
      <c r="BR71" s="15">
        <v>2</v>
      </c>
      <c r="BS71" s="15">
        <v>2</v>
      </c>
      <c r="BT71" s="15">
        <v>2</v>
      </c>
      <c r="BU71" s="15">
        <v>2</v>
      </c>
      <c r="BV71" s="15">
        <v>2</v>
      </c>
      <c r="BW71" s="15"/>
      <c r="BX71" s="15">
        <v>2</v>
      </c>
      <c r="BY71" s="15">
        <v>2</v>
      </c>
      <c r="BZ71" s="15">
        <v>2</v>
      </c>
      <c r="CA71" s="15">
        <v>2</v>
      </c>
      <c r="CB71" s="15">
        <v>2</v>
      </c>
      <c r="CC71" s="15">
        <v>2</v>
      </c>
      <c r="CD71" s="15">
        <v>2</v>
      </c>
      <c r="CE71" s="15">
        <v>2</v>
      </c>
      <c r="CF71" s="15">
        <v>2</v>
      </c>
      <c r="CG71" s="15">
        <v>2</v>
      </c>
      <c r="CH71" s="15">
        <v>2</v>
      </c>
      <c r="CI71" s="15">
        <v>2</v>
      </c>
      <c r="CJ71" s="15">
        <v>2</v>
      </c>
      <c r="CK71" s="15">
        <v>2</v>
      </c>
      <c r="CL71" s="15"/>
      <c r="CM71" s="15"/>
      <c r="CN71" s="15"/>
      <c r="CO71" s="15"/>
      <c r="CP71" s="15"/>
      <c r="CQ71" s="15"/>
      <c r="CR71" s="15"/>
      <c r="CS71" s="15">
        <v>2</v>
      </c>
      <c r="CT71" s="15">
        <v>2</v>
      </c>
      <c r="CU71" s="15">
        <v>2</v>
      </c>
      <c r="CV71" s="73">
        <f t="shared" si="11"/>
        <v>27</v>
      </c>
      <c r="CW71" s="74">
        <f t="shared" si="12"/>
        <v>1</v>
      </c>
      <c r="CX71" s="73">
        <f t="shared" si="13"/>
        <v>0</v>
      </c>
      <c r="CY71" s="74">
        <f t="shared" si="14"/>
        <v>0</v>
      </c>
      <c r="CZ71" s="73">
        <f t="shared" si="15"/>
        <v>0</v>
      </c>
      <c r="DA71" s="74">
        <f t="shared" si="16"/>
        <v>0</v>
      </c>
      <c r="DB71" s="73">
        <f t="shared" si="17"/>
        <v>0</v>
      </c>
      <c r="DC71" s="74">
        <f t="shared" si="18"/>
        <v>0</v>
      </c>
      <c r="DD71" s="75">
        <f t="shared" si="19"/>
        <v>2</v>
      </c>
      <c r="DE71" s="75" t="str">
        <f t="shared" si="20"/>
        <v>Đạt mục tiêu</v>
      </c>
      <c r="DF71" s="2"/>
      <c r="DG71" s="2"/>
      <c r="DH71" s="2"/>
      <c r="DI71" s="2"/>
      <c r="DJ71" s="2"/>
      <c r="DK71" s="2"/>
      <c r="DL71" s="2"/>
      <c r="DM71" s="2"/>
      <c r="DN71" s="2"/>
      <c r="DO71" s="2"/>
      <c r="DP71" s="2"/>
      <c r="DQ71" s="2"/>
      <c r="DR71" s="2"/>
      <c r="DS71" s="2"/>
      <c r="DT71" s="2"/>
      <c r="DU71" s="2"/>
      <c r="DV71" s="2"/>
      <c r="DW71" s="2"/>
      <c r="DX71" s="2"/>
      <c r="DY71" s="2"/>
    </row>
    <row r="72" spans="1:129" ht="40.5" hidden="1" customHeight="1" x14ac:dyDescent="0.25">
      <c r="A72" s="53">
        <v>62</v>
      </c>
      <c r="B72" s="66">
        <v>110</v>
      </c>
      <c r="C72" s="60">
        <v>110</v>
      </c>
      <c r="D72" s="7" t="s">
        <v>91</v>
      </c>
      <c r="E72" s="14" t="s">
        <v>11</v>
      </c>
      <c r="F72" s="14" t="s">
        <v>92</v>
      </c>
      <c r="G72" s="68" t="s">
        <v>19</v>
      </c>
      <c r="H72" s="7" t="s">
        <v>675</v>
      </c>
      <c r="I72" s="68" t="s">
        <v>627</v>
      </c>
      <c r="J72" s="7" t="s">
        <v>14</v>
      </c>
      <c r="K72" s="12"/>
      <c r="L72" s="12"/>
      <c r="M72" s="10"/>
      <c r="N72" s="70"/>
      <c r="O72" s="70"/>
      <c r="P72" s="70"/>
      <c r="Q72" s="70"/>
      <c r="R72" s="70"/>
      <c r="S72" s="70"/>
      <c r="T72" s="70"/>
      <c r="U72" s="70" t="s">
        <v>15</v>
      </c>
      <c r="V72" s="70"/>
      <c r="W72" s="70"/>
      <c r="X72" s="71">
        <f t="shared" si="0"/>
        <v>1</v>
      </c>
      <c r="Y72" s="15"/>
      <c r="Z72" s="15"/>
      <c r="AA72" s="15"/>
      <c r="AB72" s="15"/>
      <c r="AC72" s="15"/>
      <c r="AD72" s="72"/>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t="s">
        <v>653</v>
      </c>
      <c r="BD72" s="11" t="s">
        <v>625</v>
      </c>
      <c r="BE72" s="11"/>
      <c r="BF72" s="11"/>
      <c r="BG72" s="11"/>
      <c r="BH72" s="11"/>
      <c r="BI72" s="15">
        <v>2</v>
      </c>
      <c r="BJ72" s="15">
        <v>2</v>
      </c>
      <c r="BK72" s="15">
        <v>2</v>
      </c>
      <c r="BL72" s="15">
        <v>2</v>
      </c>
      <c r="BM72" s="15"/>
      <c r="BN72" s="15"/>
      <c r="BO72" s="15"/>
      <c r="BP72" s="15"/>
      <c r="BQ72" s="15">
        <v>2</v>
      </c>
      <c r="BR72" s="15">
        <v>2</v>
      </c>
      <c r="BS72" s="15">
        <v>2</v>
      </c>
      <c r="BT72" s="15">
        <v>2</v>
      </c>
      <c r="BU72" s="15">
        <v>2</v>
      </c>
      <c r="BV72" s="15">
        <v>2</v>
      </c>
      <c r="BW72" s="15"/>
      <c r="BX72" s="15">
        <v>2</v>
      </c>
      <c r="BY72" s="15">
        <v>2</v>
      </c>
      <c r="BZ72" s="15">
        <v>2</v>
      </c>
      <c r="CA72" s="15">
        <v>2</v>
      </c>
      <c r="CB72" s="15">
        <v>2</v>
      </c>
      <c r="CC72" s="15">
        <v>2</v>
      </c>
      <c r="CD72" s="15">
        <v>2</v>
      </c>
      <c r="CE72" s="15">
        <v>2</v>
      </c>
      <c r="CF72" s="15">
        <v>2</v>
      </c>
      <c r="CG72" s="15">
        <v>2</v>
      </c>
      <c r="CH72" s="15">
        <v>2</v>
      </c>
      <c r="CI72" s="15">
        <v>2</v>
      </c>
      <c r="CJ72" s="15">
        <v>2</v>
      </c>
      <c r="CK72" s="15">
        <v>2</v>
      </c>
      <c r="CL72" s="15"/>
      <c r="CM72" s="15"/>
      <c r="CN72" s="15"/>
      <c r="CO72" s="15"/>
      <c r="CP72" s="15"/>
      <c r="CQ72" s="15"/>
      <c r="CR72" s="15"/>
      <c r="CS72" s="15">
        <v>2</v>
      </c>
      <c r="CT72" s="15">
        <v>2</v>
      </c>
      <c r="CU72" s="15">
        <v>2</v>
      </c>
      <c r="CV72" s="73">
        <f t="shared" si="11"/>
        <v>27</v>
      </c>
      <c r="CW72" s="74">
        <f t="shared" si="12"/>
        <v>1</v>
      </c>
      <c r="CX72" s="73">
        <f t="shared" si="13"/>
        <v>0</v>
      </c>
      <c r="CY72" s="74">
        <f t="shared" si="14"/>
        <v>0</v>
      </c>
      <c r="CZ72" s="73">
        <f t="shared" si="15"/>
        <v>0</v>
      </c>
      <c r="DA72" s="74">
        <f t="shared" si="16"/>
        <v>0</v>
      </c>
      <c r="DB72" s="73">
        <f t="shared" si="17"/>
        <v>0</v>
      </c>
      <c r="DC72" s="74">
        <f t="shared" si="18"/>
        <v>0</v>
      </c>
      <c r="DD72" s="75">
        <f t="shared" si="19"/>
        <v>2</v>
      </c>
      <c r="DE72" s="75" t="str">
        <f t="shared" si="20"/>
        <v>Đạt mục tiêu</v>
      </c>
      <c r="DF72" s="2"/>
      <c r="DG72" s="2"/>
      <c r="DH72" s="2"/>
      <c r="DI72" s="2"/>
      <c r="DJ72" s="2"/>
      <c r="DK72" s="2"/>
      <c r="DL72" s="2"/>
      <c r="DM72" s="2"/>
      <c r="DN72" s="2"/>
      <c r="DO72" s="2"/>
      <c r="DP72" s="2"/>
      <c r="DQ72" s="2"/>
      <c r="DR72" s="2"/>
      <c r="DS72" s="2"/>
      <c r="DT72" s="2"/>
      <c r="DU72" s="2"/>
      <c r="DV72" s="2"/>
      <c r="DW72" s="2"/>
      <c r="DX72" s="2"/>
      <c r="DY72" s="2"/>
    </row>
    <row r="73" spans="1:129" ht="54" hidden="1" customHeight="1" x14ac:dyDescent="0.25">
      <c r="A73" s="53">
        <v>63</v>
      </c>
      <c r="B73" s="66">
        <v>110</v>
      </c>
      <c r="C73" s="60">
        <v>110</v>
      </c>
      <c r="D73" s="7" t="s">
        <v>91</v>
      </c>
      <c r="E73" s="14" t="s">
        <v>11</v>
      </c>
      <c r="F73" s="14" t="s">
        <v>92</v>
      </c>
      <c r="G73" s="68" t="s">
        <v>19</v>
      </c>
      <c r="H73" s="7" t="s">
        <v>676</v>
      </c>
      <c r="I73" s="68" t="s">
        <v>627</v>
      </c>
      <c r="J73" s="7" t="s">
        <v>14</v>
      </c>
      <c r="K73" s="13"/>
      <c r="L73" s="13"/>
      <c r="M73" s="10"/>
      <c r="N73" s="70"/>
      <c r="O73" s="70"/>
      <c r="P73" s="70"/>
      <c r="Q73" s="70"/>
      <c r="R73" s="70"/>
      <c r="S73" s="70"/>
      <c r="T73" s="70"/>
      <c r="U73" s="70"/>
      <c r="V73" s="70"/>
      <c r="W73" s="70"/>
      <c r="X73" s="71">
        <f t="shared" si="0"/>
        <v>0</v>
      </c>
      <c r="Y73" s="15"/>
      <c r="Z73" s="15"/>
      <c r="AA73" s="15"/>
      <c r="AB73" s="15"/>
      <c r="AC73" s="15"/>
      <c r="AD73" s="72"/>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t="s">
        <v>653</v>
      </c>
      <c r="BF73" s="11" t="s">
        <v>653</v>
      </c>
      <c r="BG73" s="11"/>
      <c r="BH73" s="11"/>
      <c r="BI73" s="15">
        <v>2</v>
      </c>
      <c r="BJ73" s="15">
        <v>2</v>
      </c>
      <c r="BK73" s="15">
        <v>2</v>
      </c>
      <c r="BL73" s="15">
        <v>2</v>
      </c>
      <c r="BM73" s="15"/>
      <c r="BN73" s="15"/>
      <c r="BO73" s="15"/>
      <c r="BP73" s="15"/>
      <c r="BQ73" s="15">
        <v>2</v>
      </c>
      <c r="BR73" s="15">
        <v>2</v>
      </c>
      <c r="BS73" s="15">
        <v>2</v>
      </c>
      <c r="BT73" s="15">
        <v>2</v>
      </c>
      <c r="BU73" s="15">
        <v>2</v>
      </c>
      <c r="BV73" s="15">
        <v>2</v>
      </c>
      <c r="BW73" s="15"/>
      <c r="BX73" s="15">
        <v>2</v>
      </c>
      <c r="BY73" s="15">
        <v>2</v>
      </c>
      <c r="BZ73" s="15">
        <v>2</v>
      </c>
      <c r="CA73" s="15">
        <v>2</v>
      </c>
      <c r="CB73" s="15">
        <v>2</v>
      </c>
      <c r="CC73" s="15">
        <v>2</v>
      </c>
      <c r="CD73" s="15">
        <v>2</v>
      </c>
      <c r="CE73" s="15">
        <v>2</v>
      </c>
      <c r="CF73" s="15">
        <v>2</v>
      </c>
      <c r="CG73" s="15">
        <v>2</v>
      </c>
      <c r="CH73" s="15">
        <v>2</v>
      </c>
      <c r="CI73" s="15">
        <v>2</v>
      </c>
      <c r="CJ73" s="15">
        <v>2</v>
      </c>
      <c r="CK73" s="15">
        <v>2</v>
      </c>
      <c r="CL73" s="15"/>
      <c r="CM73" s="15"/>
      <c r="CN73" s="15"/>
      <c r="CO73" s="15"/>
      <c r="CP73" s="15"/>
      <c r="CQ73" s="15"/>
      <c r="CR73" s="15"/>
      <c r="CS73" s="15">
        <v>2</v>
      </c>
      <c r="CT73" s="15">
        <v>2</v>
      </c>
      <c r="CU73" s="15">
        <v>2</v>
      </c>
      <c r="CV73" s="73">
        <f t="shared" si="11"/>
        <v>27</v>
      </c>
      <c r="CW73" s="74">
        <f t="shared" si="12"/>
        <v>1</v>
      </c>
      <c r="CX73" s="73">
        <f t="shared" si="13"/>
        <v>0</v>
      </c>
      <c r="CY73" s="74">
        <f t="shared" si="14"/>
        <v>0</v>
      </c>
      <c r="CZ73" s="73">
        <f t="shared" si="15"/>
        <v>0</v>
      </c>
      <c r="DA73" s="74">
        <f t="shared" si="16"/>
        <v>0</v>
      </c>
      <c r="DB73" s="73">
        <f t="shared" si="17"/>
        <v>0</v>
      </c>
      <c r="DC73" s="74">
        <f t="shared" si="18"/>
        <v>0</v>
      </c>
      <c r="DD73" s="75">
        <f t="shared" si="19"/>
        <v>2</v>
      </c>
      <c r="DE73" s="75" t="str">
        <f t="shared" si="20"/>
        <v>Đạt mục tiêu</v>
      </c>
      <c r="DF73" s="2"/>
      <c r="DG73" s="2"/>
      <c r="DH73" s="2"/>
      <c r="DI73" s="2"/>
      <c r="DJ73" s="2"/>
      <c r="DK73" s="2"/>
      <c r="DL73" s="2"/>
      <c r="DM73" s="2"/>
      <c r="DN73" s="2"/>
      <c r="DO73" s="2"/>
      <c r="DP73" s="2"/>
      <c r="DQ73" s="2"/>
      <c r="DR73" s="2"/>
      <c r="DS73" s="2"/>
      <c r="DT73" s="2"/>
      <c r="DU73" s="2"/>
      <c r="DV73" s="2"/>
      <c r="DW73" s="2"/>
      <c r="DX73" s="2"/>
      <c r="DY73" s="2"/>
    </row>
    <row r="74" spans="1:129" ht="54" customHeight="1" x14ac:dyDescent="0.25">
      <c r="A74" s="53">
        <v>64</v>
      </c>
      <c r="B74" s="66">
        <v>114</v>
      </c>
      <c r="C74" s="60">
        <v>114</v>
      </c>
      <c r="D74" s="316" t="s">
        <v>93</v>
      </c>
      <c r="E74" s="307" t="s">
        <v>19</v>
      </c>
      <c r="F74" s="317" t="s">
        <v>94</v>
      </c>
      <c r="G74" s="308" t="s">
        <v>19</v>
      </c>
      <c r="H74" s="317" t="s">
        <v>677</v>
      </c>
      <c r="I74" s="308" t="s">
        <v>627</v>
      </c>
      <c r="J74" s="318" t="s">
        <v>14</v>
      </c>
      <c r="K74" s="11" t="s">
        <v>6</v>
      </c>
      <c r="L74" s="109" t="s">
        <v>15</v>
      </c>
      <c r="M74" s="10"/>
      <c r="N74" s="70"/>
      <c r="O74" s="70"/>
      <c r="P74" s="310" t="s">
        <v>15</v>
      </c>
      <c r="Q74" s="70"/>
      <c r="R74" s="70"/>
      <c r="S74" s="70"/>
      <c r="T74" s="29"/>
      <c r="U74" s="70"/>
      <c r="V74" s="70"/>
      <c r="W74" s="70"/>
      <c r="X74" s="71">
        <f t="shared" si="0"/>
        <v>1</v>
      </c>
      <c r="Y74" s="15" t="s">
        <v>1105</v>
      </c>
      <c r="Z74" s="15"/>
      <c r="AA74" s="15"/>
      <c r="AB74" s="15"/>
      <c r="AC74" s="15"/>
      <c r="AD74" s="72"/>
      <c r="AE74" s="11"/>
      <c r="AF74" s="11"/>
      <c r="AG74" s="315" t="s">
        <v>653</v>
      </c>
      <c r="AH74" s="315" t="s">
        <v>653</v>
      </c>
      <c r="AI74" s="315" t="s">
        <v>653</v>
      </c>
      <c r="AJ74" s="11" t="s">
        <v>653</v>
      </c>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56">
        <v>2</v>
      </c>
      <c r="BJ74" s="56">
        <v>2</v>
      </c>
      <c r="BK74" s="56">
        <v>2</v>
      </c>
      <c r="BL74" s="56">
        <v>2</v>
      </c>
      <c r="BM74" s="56">
        <v>2</v>
      </c>
      <c r="BN74" s="56">
        <v>2</v>
      </c>
      <c r="BO74" s="56">
        <v>2</v>
      </c>
      <c r="BP74" s="56">
        <v>2</v>
      </c>
      <c r="BQ74" s="56">
        <v>2</v>
      </c>
      <c r="BR74" s="56">
        <v>2</v>
      </c>
      <c r="BS74" s="56">
        <v>2</v>
      </c>
      <c r="BT74" s="56">
        <v>2</v>
      </c>
      <c r="BU74" s="56">
        <v>2</v>
      </c>
      <c r="BV74" s="56">
        <v>2</v>
      </c>
      <c r="BW74" s="56">
        <v>2</v>
      </c>
      <c r="BX74" s="56">
        <v>2</v>
      </c>
      <c r="BY74" s="56">
        <v>2</v>
      </c>
      <c r="BZ74" s="56">
        <v>2</v>
      </c>
      <c r="CA74" s="56">
        <v>2</v>
      </c>
      <c r="CB74" s="56">
        <v>2</v>
      </c>
      <c r="CC74" s="56">
        <v>2</v>
      </c>
      <c r="CD74" s="56">
        <v>2</v>
      </c>
      <c r="CE74" s="56">
        <v>2</v>
      </c>
      <c r="CF74" s="56">
        <v>2</v>
      </c>
      <c r="CG74" s="56">
        <v>2</v>
      </c>
      <c r="CH74" s="56">
        <v>2</v>
      </c>
      <c r="CI74" s="56">
        <v>2</v>
      </c>
      <c r="CJ74" s="56">
        <v>2</v>
      </c>
      <c r="CK74" s="56">
        <v>2</v>
      </c>
      <c r="CL74" s="56">
        <v>2</v>
      </c>
      <c r="CM74" s="56">
        <v>2</v>
      </c>
      <c r="CN74" s="56">
        <v>2</v>
      </c>
      <c r="CO74" s="56">
        <v>2</v>
      </c>
      <c r="CP74" s="56">
        <v>2</v>
      </c>
      <c r="CQ74" s="56">
        <v>2</v>
      </c>
      <c r="CR74" s="56">
        <v>2</v>
      </c>
      <c r="CS74" s="56">
        <v>2</v>
      </c>
      <c r="CT74" s="56">
        <v>2</v>
      </c>
      <c r="CU74" s="56">
        <v>2</v>
      </c>
      <c r="CV74" s="73">
        <f t="shared" si="11"/>
        <v>39</v>
      </c>
      <c r="CW74" s="74">
        <f t="shared" si="12"/>
        <v>1</v>
      </c>
      <c r="CX74" s="73">
        <f t="shared" si="13"/>
        <v>0</v>
      </c>
      <c r="CY74" s="74">
        <f t="shared" si="14"/>
        <v>0</v>
      </c>
      <c r="CZ74" s="73">
        <f t="shared" si="15"/>
        <v>0</v>
      </c>
      <c r="DA74" s="74">
        <f t="shared" si="16"/>
        <v>0</v>
      </c>
      <c r="DB74" s="73">
        <f t="shared" si="17"/>
        <v>0</v>
      </c>
      <c r="DC74" s="74">
        <f t="shared" si="18"/>
        <v>0</v>
      </c>
      <c r="DD74" s="75">
        <f t="shared" si="19"/>
        <v>2</v>
      </c>
      <c r="DE74" s="75" t="str">
        <f t="shared" si="20"/>
        <v>Đạt mục tiêu</v>
      </c>
      <c r="DF74" s="2"/>
      <c r="DG74" s="2"/>
      <c r="DH74" s="2"/>
      <c r="DI74" s="2"/>
      <c r="DJ74" s="2"/>
      <c r="DK74" s="2"/>
      <c r="DL74" s="2"/>
      <c r="DM74" s="2"/>
      <c r="DN74" s="2"/>
      <c r="DO74" s="2"/>
      <c r="DP74" s="2"/>
      <c r="DQ74" s="2"/>
      <c r="DR74" s="2"/>
      <c r="DS74" s="2"/>
      <c r="DT74" s="2"/>
      <c r="DU74" s="2"/>
      <c r="DV74" s="2"/>
      <c r="DW74" s="2"/>
      <c r="DX74" s="2"/>
      <c r="DY74" s="2"/>
    </row>
    <row r="75" spans="1:129" ht="54" hidden="1" customHeight="1" x14ac:dyDescent="0.25">
      <c r="A75" s="53">
        <v>65</v>
      </c>
      <c r="B75" s="66">
        <v>114</v>
      </c>
      <c r="C75" s="60">
        <v>114</v>
      </c>
      <c r="D75" s="8" t="s">
        <v>93</v>
      </c>
      <c r="E75" s="14" t="s">
        <v>19</v>
      </c>
      <c r="F75" s="16" t="s">
        <v>94</v>
      </c>
      <c r="G75" s="68" t="s">
        <v>19</v>
      </c>
      <c r="H75" s="25" t="s">
        <v>678</v>
      </c>
      <c r="I75" s="68" t="s">
        <v>627</v>
      </c>
      <c r="J75" s="110"/>
      <c r="K75" s="12"/>
      <c r="L75" s="111"/>
      <c r="M75" s="10"/>
      <c r="N75" s="70"/>
      <c r="O75" s="70"/>
      <c r="P75" s="70"/>
      <c r="Q75" s="70"/>
      <c r="R75" s="70"/>
      <c r="S75" s="70"/>
      <c r="T75" s="70"/>
      <c r="U75" s="70"/>
      <c r="V75" s="70" t="s">
        <v>15</v>
      </c>
      <c r="W75" s="70"/>
      <c r="X75" s="71">
        <f t="shared" si="0"/>
        <v>1</v>
      </c>
      <c r="Y75" s="15"/>
      <c r="Z75" s="15"/>
      <c r="AA75" s="15"/>
      <c r="AB75" s="15"/>
      <c r="AC75" s="15"/>
      <c r="AD75" s="72"/>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t="s">
        <v>653</v>
      </c>
      <c r="BG75" s="11"/>
      <c r="BH75" s="11"/>
      <c r="BI75" s="15">
        <v>2</v>
      </c>
      <c r="BJ75" s="15">
        <v>2</v>
      </c>
      <c r="BK75" s="15">
        <v>2</v>
      </c>
      <c r="BL75" s="15">
        <v>2</v>
      </c>
      <c r="BM75" s="15"/>
      <c r="BN75" s="15"/>
      <c r="BO75" s="15"/>
      <c r="BP75" s="15"/>
      <c r="BQ75" s="15">
        <v>2</v>
      </c>
      <c r="BR75" s="15">
        <v>2</v>
      </c>
      <c r="BS75" s="15">
        <v>2</v>
      </c>
      <c r="BT75" s="15">
        <v>2</v>
      </c>
      <c r="BU75" s="15">
        <v>2</v>
      </c>
      <c r="BV75" s="15">
        <v>2</v>
      </c>
      <c r="BW75" s="15"/>
      <c r="BX75" s="15">
        <v>2</v>
      </c>
      <c r="BY75" s="15">
        <v>2</v>
      </c>
      <c r="BZ75" s="15">
        <v>2</v>
      </c>
      <c r="CA75" s="15">
        <v>2</v>
      </c>
      <c r="CB75" s="15">
        <v>2</v>
      </c>
      <c r="CC75" s="15">
        <v>2</v>
      </c>
      <c r="CD75" s="15">
        <v>2</v>
      </c>
      <c r="CE75" s="15">
        <v>2</v>
      </c>
      <c r="CF75" s="15">
        <v>2</v>
      </c>
      <c r="CG75" s="15">
        <v>2</v>
      </c>
      <c r="CH75" s="15">
        <v>2</v>
      </c>
      <c r="CI75" s="15">
        <v>2</v>
      </c>
      <c r="CJ75" s="15">
        <v>2</v>
      </c>
      <c r="CK75" s="15">
        <v>2</v>
      </c>
      <c r="CL75" s="15"/>
      <c r="CM75" s="15"/>
      <c r="CN75" s="15"/>
      <c r="CO75" s="15"/>
      <c r="CP75" s="15"/>
      <c r="CQ75" s="15"/>
      <c r="CR75" s="15"/>
      <c r="CS75" s="15">
        <v>2</v>
      </c>
      <c r="CT75" s="15">
        <v>2</v>
      </c>
      <c r="CU75" s="15">
        <v>2</v>
      </c>
      <c r="CV75" s="73">
        <f t="shared" si="11"/>
        <v>27</v>
      </c>
      <c r="CW75" s="74">
        <f t="shared" si="12"/>
        <v>1</v>
      </c>
      <c r="CX75" s="73">
        <f t="shared" si="13"/>
        <v>0</v>
      </c>
      <c r="CY75" s="74">
        <f t="shared" si="14"/>
        <v>0</v>
      </c>
      <c r="CZ75" s="73">
        <f t="shared" si="15"/>
        <v>0</v>
      </c>
      <c r="DA75" s="74">
        <f t="shared" si="16"/>
        <v>0</v>
      </c>
      <c r="DB75" s="73">
        <f t="shared" si="17"/>
        <v>0</v>
      </c>
      <c r="DC75" s="74">
        <f t="shared" si="18"/>
        <v>0</v>
      </c>
      <c r="DD75" s="75">
        <f t="shared" si="19"/>
        <v>2</v>
      </c>
      <c r="DE75" s="75" t="str">
        <f t="shared" si="20"/>
        <v>Đạt mục tiêu</v>
      </c>
      <c r="DF75" s="2"/>
      <c r="DG75" s="2"/>
      <c r="DH75" s="2"/>
      <c r="DI75" s="2"/>
      <c r="DJ75" s="2"/>
      <c r="DK75" s="2"/>
      <c r="DL75" s="2"/>
      <c r="DM75" s="2"/>
      <c r="DN75" s="2"/>
      <c r="DO75" s="2"/>
      <c r="DP75" s="2"/>
      <c r="DQ75" s="2"/>
      <c r="DR75" s="2"/>
      <c r="DS75" s="2"/>
      <c r="DT75" s="2"/>
      <c r="DU75" s="2"/>
      <c r="DV75" s="2"/>
      <c r="DW75" s="2"/>
      <c r="DX75" s="2"/>
      <c r="DY75" s="2"/>
    </row>
    <row r="76" spans="1:129" ht="54" hidden="1" customHeight="1" x14ac:dyDescent="0.25">
      <c r="A76" s="53">
        <v>66</v>
      </c>
      <c r="B76" s="66">
        <v>114</v>
      </c>
      <c r="C76" s="60">
        <v>114</v>
      </c>
      <c r="D76" s="8" t="s">
        <v>93</v>
      </c>
      <c r="E76" s="14" t="s">
        <v>19</v>
      </c>
      <c r="F76" s="16" t="s">
        <v>94</v>
      </c>
      <c r="G76" s="68" t="s">
        <v>19</v>
      </c>
      <c r="H76" s="26" t="s">
        <v>679</v>
      </c>
      <c r="I76" s="68" t="s">
        <v>627</v>
      </c>
      <c r="J76" s="245"/>
      <c r="K76" s="13"/>
      <c r="L76" s="112"/>
      <c r="M76" s="10"/>
      <c r="N76" s="70"/>
      <c r="O76" s="70"/>
      <c r="P76" s="70"/>
      <c r="Q76" s="70"/>
      <c r="R76" s="70"/>
      <c r="S76" s="70"/>
      <c r="T76" s="70" t="s">
        <v>15</v>
      </c>
      <c r="U76" s="70"/>
      <c r="V76" s="70"/>
      <c r="W76" s="70"/>
      <c r="X76" s="71">
        <f t="shared" si="0"/>
        <v>1</v>
      </c>
      <c r="Y76" s="15"/>
      <c r="Z76" s="15"/>
      <c r="AA76" s="15"/>
      <c r="AB76" s="15"/>
      <c r="AC76" s="15"/>
      <c r="AD76" s="72"/>
      <c r="AE76" s="11"/>
      <c r="AF76" s="11"/>
      <c r="AG76" s="11"/>
      <c r="AH76" s="11"/>
      <c r="AI76" s="11"/>
      <c r="AJ76" s="11"/>
      <c r="AK76" s="11"/>
      <c r="AL76" s="11"/>
      <c r="AM76" s="11"/>
      <c r="AN76" s="11"/>
      <c r="AO76" s="11"/>
      <c r="AP76" s="11"/>
      <c r="AQ76" s="11"/>
      <c r="AR76" s="11"/>
      <c r="AS76" s="11"/>
      <c r="AT76" s="11"/>
      <c r="AU76" s="11"/>
      <c r="AV76" s="11"/>
      <c r="AW76" s="11"/>
      <c r="AX76" s="11" t="s">
        <v>653</v>
      </c>
      <c r="AY76" s="11"/>
      <c r="AZ76" s="11" t="s">
        <v>653</v>
      </c>
      <c r="BA76" s="11" t="s">
        <v>653</v>
      </c>
      <c r="BB76" s="11"/>
      <c r="BC76" s="11"/>
      <c r="BD76" s="11"/>
      <c r="BE76" s="11"/>
      <c r="BF76" s="11"/>
      <c r="BG76" s="11"/>
      <c r="BH76" s="11"/>
      <c r="BI76" s="15">
        <v>2</v>
      </c>
      <c r="BJ76" s="15">
        <v>2</v>
      </c>
      <c r="BK76" s="15">
        <v>2</v>
      </c>
      <c r="BL76" s="15">
        <v>2</v>
      </c>
      <c r="BM76" s="15"/>
      <c r="BN76" s="15"/>
      <c r="BO76" s="15"/>
      <c r="BP76" s="15"/>
      <c r="BQ76" s="15">
        <v>2</v>
      </c>
      <c r="BR76" s="15">
        <v>2</v>
      </c>
      <c r="BS76" s="15">
        <v>2</v>
      </c>
      <c r="BT76" s="15">
        <v>2</v>
      </c>
      <c r="BU76" s="15">
        <v>2</v>
      </c>
      <c r="BV76" s="15">
        <v>2</v>
      </c>
      <c r="BW76" s="15"/>
      <c r="BX76" s="15">
        <v>2</v>
      </c>
      <c r="BY76" s="15">
        <v>2</v>
      </c>
      <c r="BZ76" s="15">
        <v>2</v>
      </c>
      <c r="CA76" s="15">
        <v>2</v>
      </c>
      <c r="CB76" s="15">
        <v>2</v>
      </c>
      <c r="CC76" s="15">
        <v>2</v>
      </c>
      <c r="CD76" s="15">
        <v>2</v>
      </c>
      <c r="CE76" s="15">
        <v>2</v>
      </c>
      <c r="CF76" s="15">
        <v>2</v>
      </c>
      <c r="CG76" s="15">
        <v>2</v>
      </c>
      <c r="CH76" s="15">
        <v>2</v>
      </c>
      <c r="CI76" s="15">
        <v>2</v>
      </c>
      <c r="CJ76" s="15">
        <v>2</v>
      </c>
      <c r="CK76" s="15">
        <v>2</v>
      </c>
      <c r="CL76" s="15"/>
      <c r="CM76" s="15"/>
      <c r="CN76" s="15"/>
      <c r="CO76" s="15"/>
      <c r="CP76" s="15"/>
      <c r="CQ76" s="15"/>
      <c r="CR76" s="15"/>
      <c r="CS76" s="15">
        <v>2</v>
      </c>
      <c r="CT76" s="15">
        <v>2</v>
      </c>
      <c r="CU76" s="15">
        <v>2</v>
      </c>
      <c r="CV76" s="73">
        <f t="shared" si="11"/>
        <v>27</v>
      </c>
      <c r="CW76" s="74">
        <f t="shared" si="12"/>
        <v>1</v>
      </c>
      <c r="CX76" s="73">
        <f t="shared" si="13"/>
        <v>0</v>
      </c>
      <c r="CY76" s="74">
        <f t="shared" si="14"/>
        <v>0</v>
      </c>
      <c r="CZ76" s="73">
        <f t="shared" si="15"/>
        <v>0</v>
      </c>
      <c r="DA76" s="74">
        <f t="shared" si="16"/>
        <v>0</v>
      </c>
      <c r="DB76" s="73">
        <f t="shared" si="17"/>
        <v>0</v>
      </c>
      <c r="DC76" s="74">
        <f t="shared" si="18"/>
        <v>0</v>
      </c>
      <c r="DD76" s="75">
        <f t="shared" si="19"/>
        <v>2</v>
      </c>
      <c r="DE76" s="75" t="str">
        <f t="shared" si="20"/>
        <v>Đạt mục tiêu</v>
      </c>
      <c r="DF76" s="2"/>
      <c r="DG76" s="2"/>
      <c r="DH76" s="2"/>
      <c r="DI76" s="2"/>
      <c r="DJ76" s="2"/>
      <c r="DK76" s="2"/>
      <c r="DL76" s="2"/>
      <c r="DM76" s="2"/>
      <c r="DN76" s="2"/>
      <c r="DO76" s="2"/>
      <c r="DP76" s="2"/>
      <c r="DQ76" s="2"/>
      <c r="DR76" s="2"/>
      <c r="DS76" s="2"/>
      <c r="DT76" s="2"/>
      <c r="DU76" s="2"/>
      <c r="DV76" s="2"/>
      <c r="DW76" s="2"/>
      <c r="DX76" s="2"/>
      <c r="DY76" s="2"/>
    </row>
    <row r="77" spans="1:129" ht="43.5" hidden="1" customHeight="1" x14ac:dyDescent="0.25">
      <c r="A77" s="53">
        <v>67</v>
      </c>
      <c r="B77" s="66">
        <v>117</v>
      </c>
      <c r="C77" s="60">
        <v>117</v>
      </c>
      <c r="D77" s="7" t="s">
        <v>95</v>
      </c>
      <c r="E77" s="14" t="s">
        <v>36</v>
      </c>
      <c r="F77" s="14" t="s">
        <v>96</v>
      </c>
      <c r="G77" s="68" t="s">
        <v>19</v>
      </c>
      <c r="H77" s="14" t="s">
        <v>680</v>
      </c>
      <c r="I77" s="68" t="s">
        <v>627</v>
      </c>
      <c r="J77" s="68" t="s">
        <v>14</v>
      </c>
      <c r="K77" s="15" t="s">
        <v>6</v>
      </c>
      <c r="L77" s="15" t="s">
        <v>15</v>
      </c>
      <c r="M77" s="10"/>
      <c r="N77" s="70"/>
      <c r="O77" s="70"/>
      <c r="P77" s="70"/>
      <c r="Q77" s="70"/>
      <c r="R77" s="70"/>
      <c r="S77" s="70"/>
      <c r="T77" s="70" t="s">
        <v>15</v>
      </c>
      <c r="U77" s="70"/>
      <c r="V77" s="70"/>
      <c r="W77" s="70"/>
      <c r="X77" s="71">
        <f t="shared" si="0"/>
        <v>1</v>
      </c>
      <c r="Y77" s="15"/>
      <c r="Z77" s="15"/>
      <c r="AA77" s="15"/>
      <c r="AB77" s="15"/>
      <c r="AC77" s="15"/>
      <c r="AD77" s="72"/>
      <c r="AE77" s="11"/>
      <c r="AF77" s="11"/>
      <c r="AG77" s="11"/>
      <c r="AH77" s="11"/>
      <c r="AI77" s="11"/>
      <c r="AJ77" s="11"/>
      <c r="AK77" s="11"/>
      <c r="AL77" s="11"/>
      <c r="AM77" s="11"/>
      <c r="AN77" s="11"/>
      <c r="AO77" s="11"/>
      <c r="AP77" s="11"/>
      <c r="AQ77" s="11"/>
      <c r="AR77" s="11"/>
      <c r="AS77" s="11"/>
      <c r="AT77" s="11"/>
      <c r="AU77" s="11"/>
      <c r="AV77" s="11"/>
      <c r="AW77" s="11"/>
      <c r="AX77" s="11" t="s">
        <v>644</v>
      </c>
      <c r="AY77" s="11"/>
      <c r="AZ77" s="11"/>
      <c r="BA77" s="11" t="s">
        <v>653</v>
      </c>
      <c r="BB77" s="11"/>
      <c r="BC77" s="11"/>
      <c r="BD77" s="11"/>
      <c r="BE77" s="11"/>
      <c r="BF77" s="11"/>
      <c r="BG77" s="11"/>
      <c r="BH77" s="11"/>
      <c r="BI77" s="15">
        <v>2</v>
      </c>
      <c r="BJ77" s="15">
        <v>2</v>
      </c>
      <c r="BK77" s="15">
        <v>2</v>
      </c>
      <c r="BL77" s="15">
        <v>2</v>
      </c>
      <c r="BM77" s="15"/>
      <c r="BN77" s="15"/>
      <c r="BO77" s="15"/>
      <c r="BP77" s="15"/>
      <c r="BQ77" s="15">
        <v>2</v>
      </c>
      <c r="BR77" s="15">
        <v>2</v>
      </c>
      <c r="BS77" s="15">
        <v>2</v>
      </c>
      <c r="BT77" s="15">
        <v>2</v>
      </c>
      <c r="BU77" s="15">
        <v>2</v>
      </c>
      <c r="BV77" s="15">
        <v>2</v>
      </c>
      <c r="BW77" s="15"/>
      <c r="BX77" s="15">
        <v>2</v>
      </c>
      <c r="BY77" s="15">
        <v>2</v>
      </c>
      <c r="BZ77" s="15">
        <v>2</v>
      </c>
      <c r="CA77" s="15">
        <v>2</v>
      </c>
      <c r="CB77" s="15">
        <v>2</v>
      </c>
      <c r="CC77" s="15">
        <v>2</v>
      </c>
      <c r="CD77" s="15">
        <v>2</v>
      </c>
      <c r="CE77" s="15">
        <v>2</v>
      </c>
      <c r="CF77" s="15">
        <v>2</v>
      </c>
      <c r="CG77" s="15">
        <v>2</v>
      </c>
      <c r="CH77" s="15">
        <v>2</v>
      </c>
      <c r="CI77" s="15">
        <v>2</v>
      </c>
      <c r="CJ77" s="15">
        <v>2</v>
      </c>
      <c r="CK77" s="15">
        <v>2</v>
      </c>
      <c r="CL77" s="15"/>
      <c r="CM77" s="15"/>
      <c r="CN77" s="15"/>
      <c r="CO77" s="15"/>
      <c r="CP77" s="15"/>
      <c r="CQ77" s="15"/>
      <c r="CR77" s="15"/>
      <c r="CS77" s="15">
        <v>2</v>
      </c>
      <c r="CT77" s="15">
        <v>2</v>
      </c>
      <c r="CU77" s="15">
        <v>2</v>
      </c>
      <c r="CV77" s="73">
        <f t="shared" si="11"/>
        <v>27</v>
      </c>
      <c r="CW77" s="74">
        <f t="shared" si="12"/>
        <v>1</v>
      </c>
      <c r="CX77" s="73">
        <f t="shared" si="13"/>
        <v>0</v>
      </c>
      <c r="CY77" s="74">
        <f t="shared" si="14"/>
        <v>0</v>
      </c>
      <c r="CZ77" s="73">
        <f t="shared" si="15"/>
        <v>0</v>
      </c>
      <c r="DA77" s="74">
        <f t="shared" si="16"/>
        <v>0</v>
      </c>
      <c r="DB77" s="73">
        <f t="shared" si="17"/>
        <v>0</v>
      </c>
      <c r="DC77" s="74">
        <f t="shared" si="18"/>
        <v>0</v>
      </c>
      <c r="DD77" s="75">
        <f t="shared" si="19"/>
        <v>2</v>
      </c>
      <c r="DE77" s="75" t="str">
        <f t="shared" si="20"/>
        <v>Đạt mục tiêu</v>
      </c>
      <c r="DF77" s="2"/>
      <c r="DG77" s="2"/>
      <c r="DH77" s="2"/>
      <c r="DI77" s="2"/>
      <c r="DJ77" s="2"/>
      <c r="DK77" s="2"/>
      <c r="DL77" s="2"/>
      <c r="DM77" s="2"/>
      <c r="DN77" s="2"/>
      <c r="DO77" s="2"/>
      <c r="DP77" s="2"/>
      <c r="DQ77" s="2"/>
      <c r="DR77" s="2"/>
      <c r="DS77" s="2"/>
      <c r="DT77" s="2"/>
      <c r="DU77" s="2"/>
      <c r="DV77" s="2"/>
      <c r="DW77" s="2"/>
      <c r="DX77" s="2"/>
      <c r="DY77" s="2"/>
    </row>
    <row r="78" spans="1:129" ht="29.25" hidden="1" customHeight="1" x14ac:dyDescent="0.25">
      <c r="A78" s="53">
        <v>68</v>
      </c>
      <c r="B78" s="66">
        <v>118</v>
      </c>
      <c r="C78" s="60">
        <v>118</v>
      </c>
      <c r="D78" s="7" t="s">
        <v>97</v>
      </c>
      <c r="E78" s="14" t="s">
        <v>11</v>
      </c>
      <c r="F78" s="14" t="s">
        <v>98</v>
      </c>
      <c r="G78" s="68" t="s">
        <v>11</v>
      </c>
      <c r="H78" s="14" t="s">
        <v>681</v>
      </c>
      <c r="I78" s="68" t="s">
        <v>627</v>
      </c>
      <c r="J78" s="68" t="s">
        <v>14</v>
      </c>
      <c r="K78" s="15" t="s">
        <v>6</v>
      </c>
      <c r="L78" s="15" t="s">
        <v>15</v>
      </c>
      <c r="M78" s="10"/>
      <c r="N78" s="70"/>
      <c r="O78" s="70"/>
      <c r="P78" s="70"/>
      <c r="Q78" s="70"/>
      <c r="R78" s="70"/>
      <c r="S78" s="70"/>
      <c r="T78" s="70"/>
      <c r="U78" s="70"/>
      <c r="V78" s="70" t="s">
        <v>15</v>
      </c>
      <c r="W78" s="70"/>
      <c r="X78" s="71">
        <f t="shared" si="0"/>
        <v>1</v>
      </c>
      <c r="Y78" s="15"/>
      <c r="Z78" s="15"/>
      <c r="AA78" s="15"/>
      <c r="AB78" s="15"/>
      <c r="AC78" s="15"/>
      <c r="AD78" s="72"/>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t="s">
        <v>653</v>
      </c>
      <c r="BG78" s="11"/>
      <c r="BH78" s="11"/>
      <c r="BI78" s="15">
        <v>2</v>
      </c>
      <c r="BJ78" s="15">
        <v>2</v>
      </c>
      <c r="BK78" s="15">
        <v>2</v>
      </c>
      <c r="BL78" s="15">
        <v>2</v>
      </c>
      <c r="BM78" s="15"/>
      <c r="BN78" s="15"/>
      <c r="BO78" s="15"/>
      <c r="BP78" s="15"/>
      <c r="BQ78" s="15">
        <v>2</v>
      </c>
      <c r="BR78" s="15">
        <v>2</v>
      </c>
      <c r="BS78" s="15">
        <v>2</v>
      </c>
      <c r="BT78" s="15">
        <v>2</v>
      </c>
      <c r="BU78" s="15">
        <v>2</v>
      </c>
      <c r="BV78" s="15">
        <v>2</v>
      </c>
      <c r="BW78" s="15"/>
      <c r="BX78" s="15">
        <v>2</v>
      </c>
      <c r="BY78" s="15">
        <v>2</v>
      </c>
      <c r="BZ78" s="15">
        <v>2</v>
      </c>
      <c r="CA78" s="15">
        <v>2</v>
      </c>
      <c r="CB78" s="15">
        <v>2</v>
      </c>
      <c r="CC78" s="15">
        <v>2</v>
      </c>
      <c r="CD78" s="15">
        <v>2</v>
      </c>
      <c r="CE78" s="15">
        <v>2</v>
      </c>
      <c r="CF78" s="15">
        <v>2</v>
      </c>
      <c r="CG78" s="15">
        <v>2</v>
      </c>
      <c r="CH78" s="15">
        <v>2</v>
      </c>
      <c r="CI78" s="15">
        <v>2</v>
      </c>
      <c r="CJ78" s="15">
        <v>2</v>
      </c>
      <c r="CK78" s="15">
        <v>2</v>
      </c>
      <c r="CL78" s="15"/>
      <c r="CM78" s="15"/>
      <c r="CN78" s="15"/>
      <c r="CO78" s="15"/>
      <c r="CP78" s="15"/>
      <c r="CQ78" s="15"/>
      <c r="CR78" s="15"/>
      <c r="CS78" s="15">
        <v>2</v>
      </c>
      <c r="CT78" s="15">
        <v>2</v>
      </c>
      <c r="CU78" s="15">
        <v>2</v>
      </c>
      <c r="CV78" s="73">
        <f t="shared" si="11"/>
        <v>27</v>
      </c>
      <c r="CW78" s="74">
        <f t="shared" si="12"/>
        <v>1</v>
      </c>
      <c r="CX78" s="73">
        <f t="shared" si="13"/>
        <v>0</v>
      </c>
      <c r="CY78" s="74">
        <f t="shared" si="14"/>
        <v>0</v>
      </c>
      <c r="CZ78" s="73">
        <f t="shared" si="15"/>
        <v>0</v>
      </c>
      <c r="DA78" s="74">
        <f t="shared" si="16"/>
        <v>0</v>
      </c>
      <c r="DB78" s="73">
        <f t="shared" si="17"/>
        <v>0</v>
      </c>
      <c r="DC78" s="74">
        <f t="shared" si="18"/>
        <v>0</v>
      </c>
      <c r="DD78" s="75">
        <f t="shared" si="19"/>
        <v>2</v>
      </c>
      <c r="DE78" s="75" t="str">
        <f t="shared" si="20"/>
        <v>Đạt mục tiêu</v>
      </c>
      <c r="DF78" s="2"/>
      <c r="DG78" s="2"/>
      <c r="DH78" s="2"/>
      <c r="DI78" s="2"/>
      <c r="DJ78" s="2"/>
      <c r="DK78" s="2"/>
      <c r="DL78" s="2"/>
      <c r="DM78" s="2"/>
      <c r="DN78" s="2"/>
      <c r="DO78" s="2"/>
      <c r="DP78" s="2"/>
      <c r="DQ78" s="2"/>
      <c r="DR78" s="2"/>
      <c r="DS78" s="2"/>
      <c r="DT78" s="2"/>
      <c r="DU78" s="2"/>
      <c r="DV78" s="2"/>
      <c r="DW78" s="2"/>
      <c r="DX78" s="2"/>
      <c r="DY78" s="2"/>
    </row>
    <row r="79" spans="1:129" ht="43.5" hidden="1" customHeight="1" x14ac:dyDescent="0.25">
      <c r="A79" s="53">
        <v>69</v>
      </c>
      <c r="B79" s="66">
        <v>121</v>
      </c>
      <c r="C79" s="60">
        <v>121</v>
      </c>
      <c r="D79" s="7" t="s">
        <v>99</v>
      </c>
      <c r="E79" s="14" t="s">
        <v>11</v>
      </c>
      <c r="F79" s="14" t="s">
        <v>100</v>
      </c>
      <c r="G79" s="68" t="s">
        <v>36</v>
      </c>
      <c r="H79" s="14" t="s">
        <v>100</v>
      </c>
      <c r="I79" s="68" t="s">
        <v>627</v>
      </c>
      <c r="J79" s="68" t="s">
        <v>14</v>
      </c>
      <c r="K79" s="15" t="s">
        <v>6</v>
      </c>
      <c r="L79" s="15" t="s">
        <v>15</v>
      </c>
      <c r="M79" s="10">
        <v>1</v>
      </c>
      <c r="N79" s="70"/>
      <c r="O79" s="70"/>
      <c r="P79" s="70"/>
      <c r="Q79" s="70"/>
      <c r="R79" s="70" t="s">
        <v>15</v>
      </c>
      <c r="S79" s="70"/>
      <c r="T79" s="70"/>
      <c r="U79" s="70"/>
      <c r="V79" s="70"/>
      <c r="W79" s="70"/>
      <c r="X79" s="71">
        <f t="shared" si="0"/>
        <v>1</v>
      </c>
      <c r="Y79" s="15"/>
      <c r="Z79" s="15"/>
      <c r="AA79" s="15"/>
      <c r="AB79" s="15"/>
      <c r="AC79" s="15"/>
      <c r="AD79" s="72"/>
      <c r="AE79" s="11"/>
      <c r="AF79" s="11"/>
      <c r="AG79" s="11"/>
      <c r="AH79" s="11"/>
      <c r="AI79" s="11"/>
      <c r="AJ79" s="11"/>
      <c r="AK79" s="11"/>
      <c r="AL79" s="11"/>
      <c r="AM79" s="11"/>
      <c r="AN79" s="11"/>
      <c r="AO79" s="11"/>
      <c r="AP79" s="11"/>
      <c r="AQ79" s="11"/>
      <c r="AR79" s="11"/>
      <c r="AS79" s="11"/>
      <c r="AT79" s="11"/>
      <c r="AU79" s="11" t="s">
        <v>644</v>
      </c>
      <c r="AV79" s="11"/>
      <c r="AW79" s="11" t="s">
        <v>644</v>
      </c>
      <c r="AX79" s="11"/>
      <c r="AY79" s="11"/>
      <c r="AZ79" s="11"/>
      <c r="BA79" s="11"/>
      <c r="BB79" s="11"/>
      <c r="BC79" s="11"/>
      <c r="BD79" s="11"/>
      <c r="BE79" s="11"/>
      <c r="BF79" s="11"/>
      <c r="BG79" s="11"/>
      <c r="BH79" s="11"/>
      <c r="BI79" s="15">
        <v>2</v>
      </c>
      <c r="BJ79" s="15">
        <v>2</v>
      </c>
      <c r="BK79" s="15">
        <v>2</v>
      </c>
      <c r="BL79" s="15">
        <v>2</v>
      </c>
      <c r="BM79" s="15"/>
      <c r="BN79" s="15"/>
      <c r="BO79" s="15"/>
      <c r="BP79" s="15"/>
      <c r="BQ79" s="15">
        <v>2</v>
      </c>
      <c r="BR79" s="15">
        <v>2</v>
      </c>
      <c r="BS79" s="15">
        <v>2</v>
      </c>
      <c r="BT79" s="15">
        <v>2</v>
      </c>
      <c r="BU79" s="15">
        <v>2</v>
      </c>
      <c r="BV79" s="15">
        <v>2</v>
      </c>
      <c r="BW79" s="15"/>
      <c r="BX79" s="15">
        <v>2</v>
      </c>
      <c r="BY79" s="15">
        <v>2</v>
      </c>
      <c r="BZ79" s="15">
        <v>2</v>
      </c>
      <c r="CA79" s="15">
        <v>2</v>
      </c>
      <c r="CB79" s="15">
        <v>2</v>
      </c>
      <c r="CC79" s="15">
        <v>2</v>
      </c>
      <c r="CD79" s="15">
        <v>2</v>
      </c>
      <c r="CE79" s="15">
        <v>2</v>
      </c>
      <c r="CF79" s="15">
        <v>2</v>
      </c>
      <c r="CG79" s="15">
        <v>2</v>
      </c>
      <c r="CH79" s="15">
        <v>2</v>
      </c>
      <c r="CI79" s="15">
        <v>2</v>
      </c>
      <c r="CJ79" s="15">
        <v>2</v>
      </c>
      <c r="CK79" s="15">
        <v>2</v>
      </c>
      <c r="CL79" s="15"/>
      <c r="CM79" s="15"/>
      <c r="CN79" s="15"/>
      <c r="CO79" s="15"/>
      <c r="CP79" s="15"/>
      <c r="CQ79" s="15"/>
      <c r="CR79" s="15"/>
      <c r="CS79" s="15">
        <v>2</v>
      </c>
      <c r="CT79" s="15">
        <v>2</v>
      </c>
      <c r="CU79" s="15">
        <v>2</v>
      </c>
      <c r="CV79" s="73">
        <f t="shared" si="11"/>
        <v>27</v>
      </c>
      <c r="CW79" s="74">
        <f t="shared" si="12"/>
        <v>1</v>
      </c>
      <c r="CX79" s="73">
        <f t="shared" si="13"/>
        <v>0</v>
      </c>
      <c r="CY79" s="74">
        <f t="shared" si="14"/>
        <v>0</v>
      </c>
      <c r="CZ79" s="73">
        <f t="shared" si="15"/>
        <v>0</v>
      </c>
      <c r="DA79" s="74">
        <f t="shared" si="16"/>
        <v>0</v>
      </c>
      <c r="DB79" s="73">
        <f t="shared" si="17"/>
        <v>0</v>
      </c>
      <c r="DC79" s="74">
        <f t="shared" si="18"/>
        <v>0</v>
      </c>
      <c r="DD79" s="75">
        <f t="shared" si="19"/>
        <v>2</v>
      </c>
      <c r="DE79" s="75" t="str">
        <f t="shared" si="20"/>
        <v>Đạt mục tiêu</v>
      </c>
      <c r="DF79" s="2"/>
      <c r="DG79" s="2"/>
      <c r="DH79" s="2"/>
      <c r="DI79" s="2"/>
      <c r="DJ79" s="2"/>
      <c r="DK79" s="2"/>
      <c r="DL79" s="2"/>
      <c r="DM79" s="2"/>
      <c r="DN79" s="2"/>
      <c r="DO79" s="2"/>
      <c r="DP79" s="2"/>
      <c r="DQ79" s="2"/>
      <c r="DR79" s="2"/>
      <c r="DS79" s="2"/>
      <c r="DT79" s="2"/>
      <c r="DU79" s="2"/>
      <c r="DV79" s="2"/>
      <c r="DW79" s="2"/>
      <c r="DX79" s="2"/>
      <c r="DY79" s="2"/>
    </row>
    <row r="80" spans="1:129" ht="35.25" customHeight="1" x14ac:dyDescent="0.25">
      <c r="A80" s="53">
        <v>70</v>
      </c>
      <c r="B80" s="66">
        <v>124</v>
      </c>
      <c r="C80" s="60">
        <v>124</v>
      </c>
      <c r="D80" s="306" t="s">
        <v>101</v>
      </c>
      <c r="E80" s="307" t="s">
        <v>11</v>
      </c>
      <c r="F80" s="307" t="s">
        <v>102</v>
      </c>
      <c r="G80" s="308" t="s">
        <v>11</v>
      </c>
      <c r="H80" s="307" t="s">
        <v>682</v>
      </c>
      <c r="I80" s="308" t="s">
        <v>627</v>
      </c>
      <c r="J80" s="308" t="s">
        <v>14</v>
      </c>
      <c r="K80" s="15" t="s">
        <v>6</v>
      </c>
      <c r="L80" s="15" t="s">
        <v>15</v>
      </c>
      <c r="M80" s="10"/>
      <c r="N80" s="70"/>
      <c r="O80" s="70"/>
      <c r="P80" s="310" t="s">
        <v>15</v>
      </c>
      <c r="Q80" s="70"/>
      <c r="R80" s="70"/>
      <c r="S80" s="70"/>
      <c r="T80" s="70"/>
      <c r="U80" s="70"/>
      <c r="V80" s="70"/>
      <c r="W80" s="70"/>
      <c r="X80" s="71">
        <f t="shared" si="0"/>
        <v>1</v>
      </c>
      <c r="Y80" s="15" t="s">
        <v>1105</v>
      </c>
      <c r="Z80" s="15"/>
      <c r="AA80" s="15"/>
      <c r="AB80" s="15"/>
      <c r="AC80" s="15"/>
      <c r="AD80" s="72"/>
      <c r="AE80" s="11"/>
      <c r="AF80" s="11"/>
      <c r="AG80" s="311"/>
      <c r="AH80" s="311" t="s">
        <v>644</v>
      </c>
      <c r="AI80" s="311" t="s">
        <v>625</v>
      </c>
      <c r="AJ80" s="15" t="s">
        <v>653</v>
      </c>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56">
        <v>2</v>
      </c>
      <c r="BJ80" s="56">
        <v>2</v>
      </c>
      <c r="BK80" s="56">
        <v>2</v>
      </c>
      <c r="BL80" s="56">
        <v>2</v>
      </c>
      <c r="BM80" s="56">
        <v>2</v>
      </c>
      <c r="BN80" s="56">
        <v>2</v>
      </c>
      <c r="BO80" s="56">
        <v>2</v>
      </c>
      <c r="BP80" s="56">
        <v>2</v>
      </c>
      <c r="BQ80" s="56">
        <v>2</v>
      </c>
      <c r="BR80" s="56">
        <v>2</v>
      </c>
      <c r="BS80" s="56">
        <v>2</v>
      </c>
      <c r="BT80" s="56">
        <v>2</v>
      </c>
      <c r="BU80" s="56">
        <v>2</v>
      </c>
      <c r="BV80" s="56">
        <v>2</v>
      </c>
      <c r="BW80" s="56">
        <v>2</v>
      </c>
      <c r="BX80" s="56">
        <v>2</v>
      </c>
      <c r="BY80" s="56">
        <v>2</v>
      </c>
      <c r="BZ80" s="56">
        <v>2</v>
      </c>
      <c r="CA80" s="56">
        <v>2</v>
      </c>
      <c r="CB80" s="56">
        <v>2</v>
      </c>
      <c r="CC80" s="56">
        <v>2</v>
      </c>
      <c r="CD80" s="56">
        <v>2</v>
      </c>
      <c r="CE80" s="56">
        <v>2</v>
      </c>
      <c r="CF80" s="56">
        <v>2</v>
      </c>
      <c r="CG80" s="56">
        <v>2</v>
      </c>
      <c r="CH80" s="56">
        <v>2</v>
      </c>
      <c r="CI80" s="56">
        <v>2</v>
      </c>
      <c r="CJ80" s="56">
        <v>2</v>
      </c>
      <c r="CK80" s="56">
        <v>2</v>
      </c>
      <c r="CL80" s="56">
        <v>2</v>
      </c>
      <c r="CM80" s="56">
        <v>2</v>
      </c>
      <c r="CN80" s="56">
        <v>2</v>
      </c>
      <c r="CO80" s="56">
        <v>2</v>
      </c>
      <c r="CP80" s="56">
        <v>2</v>
      </c>
      <c r="CQ80" s="56">
        <v>2</v>
      </c>
      <c r="CR80" s="56">
        <v>2</v>
      </c>
      <c r="CS80" s="56">
        <v>2</v>
      </c>
      <c r="CT80" s="56">
        <v>2</v>
      </c>
      <c r="CU80" s="56">
        <v>2</v>
      </c>
      <c r="CV80" s="73">
        <f t="shared" si="11"/>
        <v>39</v>
      </c>
      <c r="CW80" s="74">
        <f t="shared" si="12"/>
        <v>1</v>
      </c>
      <c r="CX80" s="73">
        <f t="shared" si="13"/>
        <v>0</v>
      </c>
      <c r="CY80" s="74">
        <f t="shared" si="14"/>
        <v>0</v>
      </c>
      <c r="CZ80" s="73">
        <f t="shared" si="15"/>
        <v>0</v>
      </c>
      <c r="DA80" s="74">
        <f t="shared" si="16"/>
        <v>0</v>
      </c>
      <c r="DB80" s="73">
        <f t="shared" si="17"/>
        <v>0</v>
      </c>
      <c r="DC80" s="74">
        <f t="shared" si="18"/>
        <v>0</v>
      </c>
      <c r="DD80" s="75">
        <f t="shared" si="19"/>
        <v>2</v>
      </c>
      <c r="DE80" s="75" t="str">
        <f t="shared" si="20"/>
        <v>Đạt mục tiêu</v>
      </c>
      <c r="DF80" s="2"/>
      <c r="DG80" s="2"/>
      <c r="DH80" s="2"/>
      <c r="DI80" s="2"/>
      <c r="DJ80" s="2"/>
      <c r="DK80" s="2"/>
      <c r="DL80" s="2"/>
      <c r="DM80" s="2"/>
      <c r="DN80" s="2"/>
      <c r="DO80" s="2"/>
      <c r="DP80" s="2"/>
      <c r="DQ80" s="2"/>
      <c r="DR80" s="2"/>
      <c r="DS80" s="2"/>
      <c r="DT80" s="2"/>
      <c r="DU80" s="2"/>
      <c r="DV80" s="2"/>
      <c r="DW80" s="2"/>
      <c r="DX80" s="2"/>
      <c r="DY80" s="2"/>
    </row>
    <row r="81" spans="1:129" ht="54" hidden="1" customHeight="1" x14ac:dyDescent="0.25">
      <c r="A81" s="53">
        <v>71</v>
      </c>
      <c r="B81" s="59">
        <v>127</v>
      </c>
      <c r="C81" s="113">
        <v>127</v>
      </c>
      <c r="D81" s="8" t="s">
        <v>103</v>
      </c>
      <c r="E81" s="14" t="s">
        <v>11</v>
      </c>
      <c r="F81" s="14" t="s">
        <v>683</v>
      </c>
      <c r="G81" s="68" t="s">
        <v>19</v>
      </c>
      <c r="H81" s="8" t="s">
        <v>684</v>
      </c>
      <c r="I81" s="68" t="s">
        <v>627</v>
      </c>
      <c r="J81" s="68" t="s">
        <v>14</v>
      </c>
      <c r="K81" s="15" t="s">
        <v>6</v>
      </c>
      <c r="L81" s="15" t="s">
        <v>15</v>
      </c>
      <c r="M81" s="10">
        <v>1</v>
      </c>
      <c r="N81" s="70"/>
      <c r="O81" s="85" t="s">
        <v>15</v>
      </c>
      <c r="P81" s="70"/>
      <c r="Q81" s="70"/>
      <c r="R81" s="70"/>
      <c r="S81" s="70"/>
      <c r="T81" s="70"/>
      <c r="U81" s="70"/>
      <c r="V81" s="70"/>
      <c r="W81" s="70"/>
      <c r="X81" s="71">
        <f t="shared" si="0"/>
        <v>1</v>
      </c>
      <c r="Y81" s="15" t="s">
        <v>1101</v>
      </c>
      <c r="Z81" s="11"/>
      <c r="AA81" s="11"/>
      <c r="AB81" s="11"/>
      <c r="AC81" s="11"/>
      <c r="AD81" s="15" t="s">
        <v>653</v>
      </c>
      <c r="AE81" s="15" t="s">
        <v>644</v>
      </c>
      <c r="AF81" s="15"/>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5">
        <v>2</v>
      </c>
      <c r="BJ81" s="15">
        <v>2</v>
      </c>
      <c r="BK81" s="15">
        <v>2</v>
      </c>
      <c r="BL81" s="15">
        <v>2</v>
      </c>
      <c r="BM81" s="15">
        <v>2</v>
      </c>
      <c r="BN81" s="15">
        <v>2</v>
      </c>
      <c r="BO81" s="15">
        <v>2</v>
      </c>
      <c r="BP81" s="15">
        <v>2</v>
      </c>
      <c r="BQ81" s="15">
        <v>2</v>
      </c>
      <c r="BR81" s="15">
        <v>2</v>
      </c>
      <c r="BS81" s="15">
        <v>2</v>
      </c>
      <c r="BT81" s="15">
        <v>2</v>
      </c>
      <c r="BU81" s="15">
        <v>2</v>
      </c>
      <c r="BV81" s="15">
        <v>2</v>
      </c>
      <c r="BW81" s="15">
        <v>2</v>
      </c>
      <c r="BX81" s="15">
        <v>2</v>
      </c>
      <c r="BY81" s="15">
        <v>2</v>
      </c>
      <c r="BZ81" s="15">
        <v>2</v>
      </c>
      <c r="CA81" s="15">
        <v>2</v>
      </c>
      <c r="CB81" s="15">
        <v>2</v>
      </c>
      <c r="CC81" s="15">
        <v>2</v>
      </c>
      <c r="CD81" s="15">
        <v>2</v>
      </c>
      <c r="CE81" s="15">
        <v>2</v>
      </c>
      <c r="CF81" s="15">
        <v>2</v>
      </c>
      <c r="CG81" s="15">
        <v>2</v>
      </c>
      <c r="CH81" s="15">
        <v>2</v>
      </c>
      <c r="CI81" s="15">
        <v>2</v>
      </c>
      <c r="CJ81" s="15">
        <v>2</v>
      </c>
      <c r="CK81" s="15">
        <v>2</v>
      </c>
      <c r="CL81" s="15">
        <v>2</v>
      </c>
      <c r="CM81" s="15">
        <v>2</v>
      </c>
      <c r="CN81" s="15">
        <v>2</v>
      </c>
      <c r="CO81" s="15">
        <v>2</v>
      </c>
      <c r="CP81" s="15">
        <v>2</v>
      </c>
      <c r="CQ81" s="15">
        <v>2</v>
      </c>
      <c r="CR81" s="15">
        <v>2</v>
      </c>
      <c r="CS81" s="15">
        <v>2</v>
      </c>
      <c r="CT81" s="15">
        <v>2</v>
      </c>
      <c r="CU81" s="15">
        <v>2</v>
      </c>
      <c r="CV81" s="73">
        <f t="shared" si="11"/>
        <v>39</v>
      </c>
      <c r="CW81" s="74">
        <f t="shared" si="12"/>
        <v>1</v>
      </c>
      <c r="CX81" s="73">
        <f t="shared" si="13"/>
        <v>0</v>
      </c>
      <c r="CY81" s="74">
        <f t="shared" si="14"/>
        <v>0</v>
      </c>
      <c r="CZ81" s="73">
        <f t="shared" si="15"/>
        <v>0</v>
      </c>
      <c r="DA81" s="74">
        <f t="shared" si="16"/>
        <v>0</v>
      </c>
      <c r="DB81" s="73">
        <f t="shared" si="17"/>
        <v>0</v>
      </c>
      <c r="DC81" s="74">
        <f t="shared" si="18"/>
        <v>0</v>
      </c>
      <c r="DD81" s="75">
        <f t="shared" si="19"/>
        <v>2</v>
      </c>
      <c r="DE81" s="75" t="str">
        <f t="shared" si="20"/>
        <v>Đạt mục tiêu</v>
      </c>
      <c r="DF81" s="2"/>
      <c r="DG81" s="2"/>
      <c r="DH81" s="2"/>
      <c r="DI81" s="2"/>
      <c r="DJ81" s="2"/>
      <c r="DK81" s="2"/>
      <c r="DL81" s="2"/>
      <c r="DM81" s="2"/>
      <c r="DN81" s="2"/>
      <c r="DO81" s="2"/>
      <c r="DP81" s="2"/>
      <c r="DQ81" s="2"/>
      <c r="DR81" s="2"/>
      <c r="DS81" s="2"/>
      <c r="DT81" s="2"/>
      <c r="DU81" s="2"/>
      <c r="DV81" s="2"/>
      <c r="DW81" s="2"/>
      <c r="DX81" s="2"/>
      <c r="DY81" s="2"/>
    </row>
    <row r="82" spans="1:129" ht="54" hidden="1" customHeight="1" x14ac:dyDescent="0.25">
      <c r="A82" s="53">
        <v>72</v>
      </c>
      <c r="B82" s="66">
        <v>131</v>
      </c>
      <c r="C82" s="60">
        <v>131</v>
      </c>
      <c r="D82" s="7" t="s">
        <v>104</v>
      </c>
      <c r="E82" s="14" t="s">
        <v>11</v>
      </c>
      <c r="F82" s="14" t="s">
        <v>105</v>
      </c>
      <c r="G82" s="68" t="s">
        <v>36</v>
      </c>
      <c r="H82" s="14" t="s">
        <v>105</v>
      </c>
      <c r="I82" s="68" t="s">
        <v>627</v>
      </c>
      <c r="J82" s="68" t="s">
        <v>14</v>
      </c>
      <c r="K82" s="15" t="s">
        <v>6</v>
      </c>
      <c r="L82" s="15" t="s">
        <v>15</v>
      </c>
      <c r="M82" s="10"/>
      <c r="N82" s="70" t="s">
        <v>15</v>
      </c>
      <c r="O82" s="70"/>
      <c r="P82" s="70"/>
      <c r="Q82" s="70"/>
      <c r="R82" s="70"/>
      <c r="S82" s="70"/>
      <c r="T82" s="70"/>
      <c r="U82" s="70"/>
      <c r="V82" s="70"/>
      <c r="W82" s="70"/>
      <c r="X82" s="71">
        <f t="shared" si="0"/>
        <v>1</v>
      </c>
      <c r="Y82" s="15" t="s">
        <v>1100</v>
      </c>
      <c r="Z82" s="15"/>
      <c r="AA82" s="15" t="s">
        <v>644</v>
      </c>
      <c r="AB82" s="15" t="s">
        <v>653</v>
      </c>
      <c r="AC82" s="15" t="s">
        <v>644</v>
      </c>
      <c r="AD82" s="72"/>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5">
        <v>2</v>
      </c>
      <c r="BJ82" s="15">
        <v>2</v>
      </c>
      <c r="BK82" s="15">
        <v>2</v>
      </c>
      <c r="BL82" s="15">
        <v>2</v>
      </c>
      <c r="BM82" s="15">
        <v>2</v>
      </c>
      <c r="BN82" s="15">
        <v>2</v>
      </c>
      <c r="BO82" s="15">
        <v>2</v>
      </c>
      <c r="BP82" s="15">
        <v>2</v>
      </c>
      <c r="BQ82" s="15">
        <v>2</v>
      </c>
      <c r="BR82" s="15">
        <v>2</v>
      </c>
      <c r="BS82" s="15">
        <v>2</v>
      </c>
      <c r="BT82" s="15">
        <v>2</v>
      </c>
      <c r="BU82" s="15">
        <v>2</v>
      </c>
      <c r="BV82" s="15">
        <v>2</v>
      </c>
      <c r="BW82" s="15">
        <v>1</v>
      </c>
      <c r="BX82" s="15">
        <v>2</v>
      </c>
      <c r="BY82" s="15">
        <v>2</v>
      </c>
      <c r="BZ82" s="15">
        <v>2</v>
      </c>
      <c r="CA82" s="15">
        <v>2</v>
      </c>
      <c r="CB82" s="15">
        <v>2</v>
      </c>
      <c r="CC82" s="15">
        <v>2</v>
      </c>
      <c r="CD82" s="15">
        <v>1</v>
      </c>
      <c r="CE82" s="15">
        <v>1</v>
      </c>
      <c r="CF82" s="15">
        <v>1</v>
      </c>
      <c r="CG82" s="15">
        <v>1</v>
      </c>
      <c r="CH82" s="15">
        <v>1</v>
      </c>
      <c r="CI82" s="15">
        <v>1</v>
      </c>
      <c r="CJ82" s="15">
        <v>1</v>
      </c>
      <c r="CK82" s="15">
        <v>1</v>
      </c>
      <c r="CL82" s="15">
        <v>1</v>
      </c>
      <c r="CM82" s="15">
        <v>1</v>
      </c>
      <c r="CN82" s="15">
        <v>1</v>
      </c>
      <c r="CO82" s="15">
        <v>2</v>
      </c>
      <c r="CP82" s="15">
        <v>2</v>
      </c>
      <c r="CQ82" s="15">
        <v>2</v>
      </c>
      <c r="CR82" s="15">
        <v>2</v>
      </c>
      <c r="CS82" s="15">
        <v>2</v>
      </c>
      <c r="CT82" s="15">
        <v>2</v>
      </c>
      <c r="CU82" s="15">
        <v>2</v>
      </c>
      <c r="CV82" s="73">
        <f t="shared" si="11"/>
        <v>27</v>
      </c>
      <c r="CW82" s="74">
        <f t="shared" si="12"/>
        <v>0.69230769230769229</v>
      </c>
      <c r="CX82" s="73">
        <f t="shared" si="13"/>
        <v>12</v>
      </c>
      <c r="CY82" s="74">
        <f t="shared" si="14"/>
        <v>0.30769230769230771</v>
      </c>
      <c r="CZ82" s="73">
        <f t="shared" si="15"/>
        <v>0</v>
      </c>
      <c r="DA82" s="74">
        <f t="shared" si="16"/>
        <v>0</v>
      </c>
      <c r="DB82" s="73">
        <f t="shared" si="17"/>
        <v>0</v>
      </c>
      <c r="DC82" s="74">
        <f t="shared" si="18"/>
        <v>0</v>
      </c>
      <c r="DD82" s="249">
        <f t="shared" si="19"/>
        <v>1.6923076923076923</v>
      </c>
      <c r="DE82" s="75" t="str">
        <f t="shared" si="20"/>
        <v>Đạt mục tiêu</v>
      </c>
      <c r="DF82" s="2"/>
      <c r="DG82" s="2"/>
      <c r="DH82" s="2"/>
      <c r="DI82" s="2"/>
      <c r="DJ82" s="2"/>
      <c r="DK82" s="2"/>
      <c r="DL82" s="2"/>
      <c r="DM82" s="2"/>
      <c r="DN82" s="2"/>
      <c r="DO82" s="2"/>
      <c r="DP82" s="2"/>
      <c r="DQ82" s="2"/>
      <c r="DR82" s="2"/>
      <c r="DS82" s="2"/>
      <c r="DT82" s="2"/>
      <c r="DU82" s="2"/>
      <c r="DV82" s="2"/>
      <c r="DW82" s="2"/>
      <c r="DX82" s="2"/>
      <c r="DY82" s="2"/>
    </row>
    <row r="83" spans="1:129" ht="54" hidden="1" customHeight="1" x14ac:dyDescent="0.25">
      <c r="A83" s="53">
        <v>73</v>
      </c>
      <c r="B83" s="66">
        <v>136</v>
      </c>
      <c r="C83" s="60">
        <v>136</v>
      </c>
      <c r="D83" s="8" t="s">
        <v>106</v>
      </c>
      <c r="E83" s="14" t="s">
        <v>38</v>
      </c>
      <c r="F83" s="14" t="s">
        <v>107</v>
      </c>
      <c r="G83" s="68" t="s">
        <v>38</v>
      </c>
      <c r="H83" s="14" t="s">
        <v>685</v>
      </c>
      <c r="I83" s="68" t="s">
        <v>627</v>
      </c>
      <c r="J83" s="68" t="s">
        <v>14</v>
      </c>
      <c r="K83" s="15" t="s">
        <v>6</v>
      </c>
      <c r="L83" s="15" t="s">
        <v>15</v>
      </c>
      <c r="M83" s="10"/>
      <c r="N83" s="70"/>
      <c r="O83" s="70"/>
      <c r="P83" s="70"/>
      <c r="Q83" s="70"/>
      <c r="R83" s="70"/>
      <c r="S83" s="70"/>
      <c r="T83" s="70"/>
      <c r="U83" s="70"/>
      <c r="V83" s="70" t="s">
        <v>15</v>
      </c>
      <c r="W83" s="70"/>
      <c r="X83" s="71">
        <f t="shared" si="0"/>
        <v>1</v>
      </c>
      <c r="Y83" s="15"/>
      <c r="Z83" s="15"/>
      <c r="AA83" s="15"/>
      <c r="AB83" s="15"/>
      <c r="AC83" s="15"/>
      <c r="AD83" s="80"/>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v>2</v>
      </c>
      <c r="BJ83" s="15">
        <v>2</v>
      </c>
      <c r="BK83" s="15">
        <v>2</v>
      </c>
      <c r="BL83" s="15">
        <v>2</v>
      </c>
      <c r="BM83" s="15"/>
      <c r="BN83" s="15"/>
      <c r="BO83" s="15"/>
      <c r="BP83" s="15"/>
      <c r="BQ83" s="15">
        <v>2</v>
      </c>
      <c r="BR83" s="15">
        <v>2</v>
      </c>
      <c r="BS83" s="15">
        <v>2</v>
      </c>
      <c r="BT83" s="15">
        <v>2</v>
      </c>
      <c r="BU83" s="15">
        <v>2</v>
      </c>
      <c r="BV83" s="15">
        <v>2</v>
      </c>
      <c r="BW83" s="15"/>
      <c r="BX83" s="15">
        <v>2</v>
      </c>
      <c r="BY83" s="15">
        <v>2</v>
      </c>
      <c r="BZ83" s="15">
        <v>2</v>
      </c>
      <c r="CA83" s="15">
        <v>2</v>
      </c>
      <c r="CB83" s="15">
        <v>2</v>
      </c>
      <c r="CC83" s="15">
        <v>2</v>
      </c>
      <c r="CD83" s="15">
        <v>2</v>
      </c>
      <c r="CE83" s="15">
        <v>2</v>
      </c>
      <c r="CF83" s="15">
        <v>2</v>
      </c>
      <c r="CG83" s="15">
        <v>2</v>
      </c>
      <c r="CH83" s="15">
        <v>2</v>
      </c>
      <c r="CI83" s="15">
        <v>2</v>
      </c>
      <c r="CJ83" s="15">
        <v>2</v>
      </c>
      <c r="CK83" s="15">
        <v>2</v>
      </c>
      <c r="CL83" s="15"/>
      <c r="CM83" s="15"/>
      <c r="CN83" s="15"/>
      <c r="CO83" s="15"/>
      <c r="CP83" s="15"/>
      <c r="CQ83" s="15"/>
      <c r="CR83" s="15"/>
      <c r="CS83" s="15">
        <v>2</v>
      </c>
      <c r="CT83" s="15">
        <v>2</v>
      </c>
      <c r="CU83" s="15">
        <v>2</v>
      </c>
      <c r="CV83" s="73">
        <f t="shared" si="11"/>
        <v>27</v>
      </c>
      <c r="CW83" s="74">
        <f t="shared" si="12"/>
        <v>1</v>
      </c>
      <c r="CX83" s="73">
        <f t="shared" si="13"/>
        <v>0</v>
      </c>
      <c r="CY83" s="74">
        <f t="shared" si="14"/>
        <v>0</v>
      </c>
      <c r="CZ83" s="73">
        <f t="shared" si="15"/>
        <v>0</v>
      </c>
      <c r="DA83" s="74">
        <f t="shared" si="16"/>
        <v>0</v>
      </c>
      <c r="DB83" s="73">
        <f t="shared" si="17"/>
        <v>0</v>
      </c>
      <c r="DC83" s="74">
        <f t="shared" si="18"/>
        <v>0</v>
      </c>
      <c r="DD83" s="75">
        <f t="shared" si="19"/>
        <v>2</v>
      </c>
      <c r="DE83" s="75" t="str">
        <f t="shared" si="20"/>
        <v>Đạt mục tiêu</v>
      </c>
      <c r="DF83" s="2"/>
      <c r="DG83" s="2"/>
      <c r="DH83" s="2"/>
      <c r="DI83" s="2"/>
      <c r="DJ83" s="2"/>
      <c r="DK83" s="2"/>
      <c r="DL83" s="2"/>
      <c r="DM83" s="2"/>
      <c r="DN83" s="2"/>
      <c r="DO83" s="2"/>
      <c r="DP83" s="2"/>
      <c r="DQ83" s="2"/>
      <c r="DR83" s="2"/>
      <c r="DS83" s="2"/>
      <c r="DT83" s="2"/>
      <c r="DU83" s="2"/>
      <c r="DV83" s="2"/>
      <c r="DW83" s="2"/>
      <c r="DX83" s="2"/>
      <c r="DY83" s="2"/>
    </row>
    <row r="84" spans="1:129" ht="21" customHeight="1" x14ac:dyDescent="0.3">
      <c r="A84" s="53">
        <v>74</v>
      </c>
      <c r="B84" s="59">
        <v>137</v>
      </c>
      <c r="C84" s="60">
        <v>137</v>
      </c>
      <c r="D84" s="386" t="s">
        <v>108</v>
      </c>
      <c r="E84" s="387"/>
      <c r="F84" s="388"/>
      <c r="G84" s="312"/>
      <c r="H84" s="312"/>
      <c r="I84" s="314"/>
      <c r="J84" s="312" t="s">
        <v>608</v>
      </c>
      <c r="K84" s="61" t="s">
        <v>8</v>
      </c>
      <c r="L84" s="61" t="s">
        <v>8</v>
      </c>
      <c r="M84" s="61" t="s">
        <v>8</v>
      </c>
      <c r="N84" s="62" t="s">
        <v>608</v>
      </c>
      <c r="O84" s="62" t="s">
        <v>608</v>
      </c>
      <c r="P84" s="312" t="s">
        <v>608</v>
      </c>
      <c r="Q84" s="62" t="s">
        <v>608</v>
      </c>
      <c r="R84" s="62" t="s">
        <v>608</v>
      </c>
      <c r="S84" s="62" t="s">
        <v>608</v>
      </c>
      <c r="T84" s="62" t="s">
        <v>608</v>
      </c>
      <c r="U84" s="62" t="s">
        <v>608</v>
      </c>
      <c r="V84" s="62" t="s">
        <v>608</v>
      </c>
      <c r="W84" s="62" t="s">
        <v>608</v>
      </c>
      <c r="X84" s="71">
        <f t="shared" si="0"/>
        <v>0</v>
      </c>
      <c r="Y84" s="61" t="s">
        <v>608</v>
      </c>
      <c r="Z84" s="61" t="s">
        <v>608</v>
      </c>
      <c r="AA84" s="61" t="s">
        <v>608</v>
      </c>
      <c r="AB84" s="61" t="s">
        <v>608</v>
      </c>
      <c r="AC84" s="61" t="s">
        <v>608</v>
      </c>
      <c r="AD84" s="61" t="s">
        <v>608</v>
      </c>
      <c r="AE84" s="61" t="s">
        <v>608</v>
      </c>
      <c r="AF84" s="61" t="s">
        <v>608</v>
      </c>
      <c r="AG84" s="312" t="s">
        <v>608</v>
      </c>
      <c r="AH84" s="312" t="s">
        <v>608</v>
      </c>
      <c r="AI84" s="312" t="s">
        <v>608</v>
      </c>
      <c r="AJ84" s="61" t="s">
        <v>608</v>
      </c>
      <c r="AK84" s="82"/>
      <c r="AL84" s="82"/>
      <c r="AM84" s="82"/>
      <c r="AN84" s="82"/>
      <c r="AO84" s="82"/>
      <c r="AP84" s="82"/>
      <c r="AQ84" s="82"/>
      <c r="AR84" s="82"/>
      <c r="AS84" s="82"/>
      <c r="AT84" s="61"/>
      <c r="AU84" s="61"/>
      <c r="AV84" s="61"/>
      <c r="AW84" s="61"/>
      <c r="AX84" s="61"/>
      <c r="AY84" s="61"/>
      <c r="AZ84" s="61"/>
      <c r="BA84" s="61"/>
      <c r="BB84" s="82"/>
      <c r="BC84" s="82"/>
      <c r="BD84" s="82"/>
      <c r="BE84" s="82"/>
      <c r="BF84" s="82"/>
      <c r="BG84" s="82"/>
      <c r="BH84" s="82"/>
      <c r="BI84" s="62" t="s">
        <v>8</v>
      </c>
      <c r="BJ84" s="62" t="s">
        <v>8</v>
      </c>
      <c r="BK84" s="62" t="s">
        <v>8</v>
      </c>
      <c r="BL84" s="62" t="s">
        <v>8</v>
      </c>
      <c r="BM84" s="62" t="s">
        <v>8</v>
      </c>
      <c r="BN84" s="62" t="s">
        <v>8</v>
      </c>
      <c r="BO84" s="62" t="s">
        <v>8</v>
      </c>
      <c r="BP84" s="62" t="s">
        <v>8</v>
      </c>
      <c r="BQ84" s="62" t="s">
        <v>8</v>
      </c>
      <c r="BR84" s="62" t="s">
        <v>8</v>
      </c>
      <c r="BS84" s="62" t="s">
        <v>8</v>
      </c>
      <c r="BT84" s="62" t="s">
        <v>8</v>
      </c>
      <c r="BU84" s="62" t="s">
        <v>8</v>
      </c>
      <c r="BV84" s="62" t="s">
        <v>8</v>
      </c>
      <c r="BW84" s="62" t="s">
        <v>8</v>
      </c>
      <c r="BX84" s="62" t="s">
        <v>8</v>
      </c>
      <c r="BY84" s="62" t="s">
        <v>8</v>
      </c>
      <c r="BZ84" s="62" t="s">
        <v>8</v>
      </c>
      <c r="CA84" s="62" t="s">
        <v>8</v>
      </c>
      <c r="CB84" s="62" t="s">
        <v>8</v>
      </c>
      <c r="CC84" s="62" t="s">
        <v>8</v>
      </c>
      <c r="CD84" s="62" t="s">
        <v>8</v>
      </c>
      <c r="CE84" s="62" t="s">
        <v>8</v>
      </c>
      <c r="CF84" s="62" t="s">
        <v>8</v>
      </c>
      <c r="CG84" s="62" t="s">
        <v>8</v>
      </c>
      <c r="CH84" s="62" t="s">
        <v>8</v>
      </c>
      <c r="CI84" s="62" t="s">
        <v>8</v>
      </c>
      <c r="CJ84" s="62" t="s">
        <v>8</v>
      </c>
      <c r="CK84" s="62" t="s">
        <v>8</v>
      </c>
      <c r="CL84" s="62" t="s">
        <v>8</v>
      </c>
      <c r="CM84" s="62" t="s">
        <v>8</v>
      </c>
      <c r="CN84" s="62" t="s">
        <v>8</v>
      </c>
      <c r="CO84" s="62" t="s">
        <v>8</v>
      </c>
      <c r="CP84" s="62" t="s">
        <v>8</v>
      </c>
      <c r="CQ84" s="62" t="s">
        <v>8</v>
      </c>
      <c r="CR84" s="62" t="s">
        <v>8</v>
      </c>
      <c r="CS84" s="62" t="s">
        <v>8</v>
      </c>
      <c r="CT84" s="62" t="s">
        <v>8</v>
      </c>
      <c r="CU84" s="62" t="s">
        <v>8</v>
      </c>
      <c r="CV84" s="73">
        <f t="shared" si="11"/>
        <v>0</v>
      </c>
      <c r="CW84" s="74" t="e">
        <f t="shared" si="12"/>
        <v>#DIV/0!</v>
      </c>
      <c r="CX84" s="73">
        <f t="shared" si="13"/>
        <v>0</v>
      </c>
      <c r="CY84" s="74" t="e">
        <f t="shared" si="14"/>
        <v>#DIV/0!</v>
      </c>
      <c r="CZ84" s="73">
        <f t="shared" si="15"/>
        <v>0</v>
      </c>
      <c r="DA84" s="74" t="e">
        <f t="shared" si="16"/>
        <v>#DIV/0!</v>
      </c>
      <c r="DB84" s="73">
        <f t="shared" si="17"/>
        <v>0</v>
      </c>
      <c r="DC84" s="74" t="e">
        <f t="shared" si="18"/>
        <v>#DIV/0!</v>
      </c>
      <c r="DD84" s="249" t="e">
        <f t="shared" si="19"/>
        <v>#DIV/0!</v>
      </c>
      <c r="DE84" s="75" t="e">
        <f t="shared" si="20"/>
        <v>#DIV/0!</v>
      </c>
      <c r="DF84" s="2"/>
      <c r="DG84" s="2"/>
      <c r="DH84" s="2"/>
      <c r="DI84" s="2"/>
      <c r="DJ84" s="2"/>
      <c r="DK84" s="2"/>
      <c r="DL84" s="2"/>
      <c r="DM84" s="2"/>
      <c r="DN84" s="2"/>
      <c r="DO84" s="2"/>
      <c r="DP84" s="2"/>
      <c r="DQ84" s="2"/>
      <c r="DR84" s="2"/>
      <c r="DS84" s="2"/>
      <c r="DT84" s="2"/>
      <c r="DU84" s="2"/>
      <c r="DV84" s="2"/>
      <c r="DW84" s="2"/>
      <c r="DX84" s="2"/>
      <c r="DY84" s="2"/>
    </row>
    <row r="85" spans="1:129" ht="21" customHeight="1" x14ac:dyDescent="0.25">
      <c r="A85" s="53">
        <v>75</v>
      </c>
      <c r="B85" s="59">
        <v>138</v>
      </c>
      <c r="C85" s="60">
        <v>138</v>
      </c>
      <c r="D85" s="385" t="s">
        <v>109</v>
      </c>
      <c r="E85" s="367"/>
      <c r="F85" s="367"/>
      <c r="G85" s="367"/>
      <c r="H85" s="368"/>
      <c r="I85" s="65"/>
      <c r="J85" s="61" t="s">
        <v>608</v>
      </c>
      <c r="K85" s="61" t="s">
        <v>8</v>
      </c>
      <c r="L85" s="61" t="s">
        <v>8</v>
      </c>
      <c r="M85" s="61" t="s">
        <v>8</v>
      </c>
      <c r="N85" s="62" t="s">
        <v>608</v>
      </c>
      <c r="O85" s="62" t="s">
        <v>608</v>
      </c>
      <c r="P85" s="62" t="s">
        <v>608</v>
      </c>
      <c r="Q85" s="62" t="s">
        <v>608</v>
      </c>
      <c r="R85" s="62" t="s">
        <v>608</v>
      </c>
      <c r="S85" s="62" t="s">
        <v>608</v>
      </c>
      <c r="T85" s="62" t="s">
        <v>608</v>
      </c>
      <c r="U85" s="62" t="s">
        <v>608</v>
      </c>
      <c r="V85" s="62" t="s">
        <v>608</v>
      </c>
      <c r="W85" s="62" t="s">
        <v>608</v>
      </c>
      <c r="X85" s="71">
        <f t="shared" si="0"/>
        <v>0</v>
      </c>
      <c r="Y85" s="61" t="s">
        <v>8</v>
      </c>
      <c r="Z85" s="61"/>
      <c r="AA85" s="61"/>
      <c r="AB85" s="61"/>
      <c r="AC85" s="61"/>
      <c r="AD85" s="83"/>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2" t="s">
        <v>8</v>
      </c>
      <c r="BJ85" s="62" t="s">
        <v>8</v>
      </c>
      <c r="BK85" s="62" t="s">
        <v>8</v>
      </c>
      <c r="BL85" s="62" t="s">
        <v>8</v>
      </c>
      <c r="BM85" s="62" t="s">
        <v>8</v>
      </c>
      <c r="BN85" s="62" t="s">
        <v>8</v>
      </c>
      <c r="BO85" s="62" t="s">
        <v>8</v>
      </c>
      <c r="BP85" s="62" t="s">
        <v>8</v>
      </c>
      <c r="BQ85" s="62" t="s">
        <v>8</v>
      </c>
      <c r="BR85" s="62" t="s">
        <v>8</v>
      </c>
      <c r="BS85" s="62" t="s">
        <v>8</v>
      </c>
      <c r="BT85" s="62" t="s">
        <v>8</v>
      </c>
      <c r="BU85" s="62" t="s">
        <v>8</v>
      </c>
      <c r="BV85" s="62" t="s">
        <v>8</v>
      </c>
      <c r="BW85" s="62" t="s">
        <v>8</v>
      </c>
      <c r="BX85" s="62" t="s">
        <v>8</v>
      </c>
      <c r="BY85" s="62" t="s">
        <v>8</v>
      </c>
      <c r="BZ85" s="62" t="s">
        <v>8</v>
      </c>
      <c r="CA85" s="62" t="s">
        <v>8</v>
      </c>
      <c r="CB85" s="62" t="s">
        <v>8</v>
      </c>
      <c r="CC85" s="62" t="s">
        <v>8</v>
      </c>
      <c r="CD85" s="62" t="s">
        <v>8</v>
      </c>
      <c r="CE85" s="62" t="s">
        <v>8</v>
      </c>
      <c r="CF85" s="62" t="s">
        <v>8</v>
      </c>
      <c r="CG85" s="62" t="s">
        <v>8</v>
      </c>
      <c r="CH85" s="62" t="s">
        <v>8</v>
      </c>
      <c r="CI85" s="62" t="s">
        <v>8</v>
      </c>
      <c r="CJ85" s="62" t="s">
        <v>8</v>
      </c>
      <c r="CK85" s="62" t="s">
        <v>8</v>
      </c>
      <c r="CL85" s="62" t="s">
        <v>8</v>
      </c>
      <c r="CM85" s="62" t="s">
        <v>8</v>
      </c>
      <c r="CN85" s="62" t="s">
        <v>8</v>
      </c>
      <c r="CO85" s="62" t="s">
        <v>8</v>
      </c>
      <c r="CP85" s="62" t="s">
        <v>8</v>
      </c>
      <c r="CQ85" s="62" t="s">
        <v>8</v>
      </c>
      <c r="CR85" s="62" t="s">
        <v>8</v>
      </c>
      <c r="CS85" s="62" t="s">
        <v>8</v>
      </c>
      <c r="CT85" s="62" t="s">
        <v>8</v>
      </c>
      <c r="CU85" s="62" t="s">
        <v>8</v>
      </c>
      <c r="CV85" s="73">
        <f t="shared" si="11"/>
        <v>0</v>
      </c>
      <c r="CW85" s="74" t="e">
        <f t="shared" si="12"/>
        <v>#DIV/0!</v>
      </c>
      <c r="CX85" s="73">
        <f t="shared" si="13"/>
        <v>0</v>
      </c>
      <c r="CY85" s="74" t="e">
        <f t="shared" si="14"/>
        <v>#DIV/0!</v>
      </c>
      <c r="CZ85" s="73">
        <f t="shared" si="15"/>
        <v>0</v>
      </c>
      <c r="DA85" s="74" t="e">
        <f t="shared" si="16"/>
        <v>#DIV/0!</v>
      </c>
      <c r="DB85" s="73">
        <f t="shared" si="17"/>
        <v>0</v>
      </c>
      <c r="DC85" s="74" t="e">
        <f t="shared" si="18"/>
        <v>#DIV/0!</v>
      </c>
      <c r="DD85" s="249" t="e">
        <f t="shared" si="19"/>
        <v>#DIV/0!</v>
      </c>
      <c r="DE85" s="75" t="e">
        <f t="shared" si="20"/>
        <v>#DIV/0!</v>
      </c>
      <c r="DF85" s="2"/>
      <c r="DG85" s="2"/>
      <c r="DH85" s="2"/>
      <c r="DI85" s="2"/>
      <c r="DJ85" s="2"/>
      <c r="DK85" s="2"/>
      <c r="DL85" s="2"/>
      <c r="DM85" s="2"/>
      <c r="DN85" s="2"/>
      <c r="DO85" s="2"/>
      <c r="DP85" s="2"/>
      <c r="DQ85" s="2"/>
      <c r="DR85" s="2"/>
      <c r="DS85" s="2"/>
      <c r="DT85" s="2"/>
      <c r="DU85" s="2"/>
      <c r="DV85" s="2"/>
      <c r="DW85" s="2"/>
      <c r="DX85" s="2"/>
      <c r="DY85" s="2"/>
    </row>
    <row r="86" spans="1:129" ht="36" hidden="1" customHeight="1" x14ac:dyDescent="0.25">
      <c r="A86" s="53">
        <v>76</v>
      </c>
      <c r="B86" s="66">
        <v>141</v>
      </c>
      <c r="C86" s="60">
        <v>141</v>
      </c>
      <c r="D86" s="7" t="s">
        <v>110</v>
      </c>
      <c r="E86" s="14" t="s">
        <v>11</v>
      </c>
      <c r="F86" s="14" t="s">
        <v>111</v>
      </c>
      <c r="G86" s="68" t="s">
        <v>19</v>
      </c>
      <c r="H86" s="87" t="s">
        <v>686</v>
      </c>
      <c r="I86" s="68" t="s">
        <v>627</v>
      </c>
      <c r="J86" s="68" t="s">
        <v>14</v>
      </c>
      <c r="K86" s="15" t="s">
        <v>6</v>
      </c>
      <c r="L86" s="15" t="s">
        <v>15</v>
      </c>
      <c r="M86" s="10"/>
      <c r="N86" s="70"/>
      <c r="O86" s="70"/>
      <c r="P86" s="70"/>
      <c r="Q86" s="70" t="s">
        <v>15</v>
      </c>
      <c r="R86" s="70"/>
      <c r="S86" s="70"/>
      <c r="T86" s="70"/>
      <c r="U86" s="70"/>
      <c r="V86" s="70"/>
      <c r="W86" s="70"/>
      <c r="X86" s="71">
        <f t="shared" si="0"/>
        <v>1</v>
      </c>
      <c r="Y86" s="15" t="s">
        <v>1125</v>
      </c>
      <c r="Z86" s="15"/>
      <c r="AA86" s="15"/>
      <c r="AB86" s="15"/>
      <c r="AC86" s="15"/>
      <c r="AD86" s="72"/>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5">
        <v>2</v>
      </c>
      <c r="BJ86" s="15">
        <v>2</v>
      </c>
      <c r="BK86" s="15">
        <v>2</v>
      </c>
      <c r="BL86" s="15">
        <v>2</v>
      </c>
      <c r="BM86" s="15"/>
      <c r="BN86" s="15"/>
      <c r="BO86" s="15"/>
      <c r="BP86" s="15"/>
      <c r="BQ86" s="15">
        <v>2</v>
      </c>
      <c r="BR86" s="15">
        <v>2</v>
      </c>
      <c r="BS86" s="15">
        <v>2</v>
      </c>
      <c r="BT86" s="15">
        <v>2</v>
      </c>
      <c r="BU86" s="15">
        <v>2</v>
      </c>
      <c r="BV86" s="15">
        <v>2</v>
      </c>
      <c r="BW86" s="15"/>
      <c r="BX86" s="15">
        <v>2</v>
      </c>
      <c r="BY86" s="15">
        <v>2</v>
      </c>
      <c r="BZ86" s="15">
        <v>2</v>
      </c>
      <c r="CA86" s="15">
        <v>2</v>
      </c>
      <c r="CB86" s="15">
        <v>2</v>
      </c>
      <c r="CC86" s="15">
        <v>2</v>
      </c>
      <c r="CD86" s="15">
        <v>2</v>
      </c>
      <c r="CE86" s="15">
        <v>2</v>
      </c>
      <c r="CF86" s="15">
        <v>2</v>
      </c>
      <c r="CG86" s="15">
        <v>2</v>
      </c>
      <c r="CH86" s="15">
        <v>2</v>
      </c>
      <c r="CI86" s="15">
        <v>2</v>
      </c>
      <c r="CJ86" s="15">
        <v>2</v>
      </c>
      <c r="CK86" s="15">
        <v>2</v>
      </c>
      <c r="CL86" s="15"/>
      <c r="CM86" s="15"/>
      <c r="CN86" s="15"/>
      <c r="CO86" s="15"/>
      <c r="CP86" s="15"/>
      <c r="CQ86" s="15"/>
      <c r="CR86" s="15"/>
      <c r="CS86" s="15">
        <v>2</v>
      </c>
      <c r="CT86" s="15">
        <v>2</v>
      </c>
      <c r="CU86" s="15">
        <v>2</v>
      </c>
      <c r="CV86" s="73">
        <f t="shared" si="11"/>
        <v>27</v>
      </c>
      <c r="CW86" s="74">
        <f t="shared" si="12"/>
        <v>1</v>
      </c>
      <c r="CX86" s="73">
        <f t="shared" si="13"/>
        <v>0</v>
      </c>
      <c r="CY86" s="74">
        <f t="shared" si="14"/>
        <v>0</v>
      </c>
      <c r="CZ86" s="73">
        <f t="shared" si="15"/>
        <v>0</v>
      </c>
      <c r="DA86" s="74">
        <f t="shared" si="16"/>
        <v>0</v>
      </c>
      <c r="DB86" s="73">
        <f t="shared" si="17"/>
        <v>0</v>
      </c>
      <c r="DC86" s="74">
        <f t="shared" si="18"/>
        <v>0</v>
      </c>
      <c r="DD86" s="75">
        <f t="shared" si="19"/>
        <v>2</v>
      </c>
      <c r="DE86" s="75" t="str">
        <f t="shared" si="20"/>
        <v>Đạt mục tiêu</v>
      </c>
      <c r="DF86" s="2"/>
      <c r="DG86" s="2"/>
      <c r="DH86" s="2"/>
      <c r="DI86" s="2"/>
      <c r="DJ86" s="2"/>
      <c r="DK86" s="2"/>
      <c r="DL86" s="2"/>
      <c r="DM86" s="2"/>
      <c r="DN86" s="2"/>
      <c r="DO86" s="2"/>
      <c r="DP86" s="2"/>
      <c r="DQ86" s="2"/>
      <c r="DR86" s="2"/>
      <c r="DS86" s="2"/>
      <c r="DT86" s="2"/>
      <c r="DU86" s="2"/>
      <c r="DV86" s="2"/>
      <c r="DW86" s="2"/>
      <c r="DX86" s="2"/>
      <c r="DY86" s="2"/>
    </row>
    <row r="87" spans="1:129" ht="48" hidden="1" customHeight="1" x14ac:dyDescent="0.25">
      <c r="A87" s="53">
        <v>77</v>
      </c>
      <c r="B87" s="66">
        <v>141</v>
      </c>
      <c r="C87" s="60"/>
      <c r="D87" s="7" t="s">
        <v>110</v>
      </c>
      <c r="E87" s="14" t="s">
        <v>11</v>
      </c>
      <c r="F87" s="14" t="s">
        <v>111</v>
      </c>
      <c r="G87" s="68" t="s">
        <v>19</v>
      </c>
      <c r="H87" s="87" t="s">
        <v>1102</v>
      </c>
      <c r="I87" s="68" t="s">
        <v>627</v>
      </c>
      <c r="J87" s="68" t="s">
        <v>14</v>
      </c>
      <c r="K87" s="15" t="s">
        <v>6</v>
      </c>
      <c r="L87" s="15" t="s">
        <v>15</v>
      </c>
      <c r="M87" s="10"/>
      <c r="N87" s="70"/>
      <c r="O87" s="70" t="s">
        <v>15</v>
      </c>
      <c r="P87" s="70"/>
      <c r="Q87" s="70"/>
      <c r="R87" s="70"/>
      <c r="S87" s="70"/>
      <c r="T87" s="70"/>
      <c r="U87" s="70"/>
      <c r="V87" s="70"/>
      <c r="W87" s="70"/>
      <c r="X87" s="71">
        <v>1</v>
      </c>
      <c r="Y87" s="15" t="s">
        <v>1101</v>
      </c>
      <c r="Z87" s="15"/>
      <c r="AA87" s="15"/>
      <c r="AB87" s="15"/>
      <c r="AC87" s="15"/>
      <c r="AD87" s="72" t="s">
        <v>653</v>
      </c>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5">
        <v>1</v>
      </c>
      <c r="BJ87" s="15">
        <v>1</v>
      </c>
      <c r="BK87" s="15">
        <v>1</v>
      </c>
      <c r="BL87" s="15">
        <v>1</v>
      </c>
      <c r="BM87" s="15">
        <v>1</v>
      </c>
      <c r="BN87" s="15">
        <v>1</v>
      </c>
      <c r="BO87" s="15">
        <v>1</v>
      </c>
      <c r="BP87" s="15">
        <v>1</v>
      </c>
      <c r="BQ87" s="15">
        <v>1</v>
      </c>
      <c r="BR87" s="15">
        <v>1</v>
      </c>
      <c r="BS87" s="15">
        <v>1</v>
      </c>
      <c r="BT87" s="15">
        <v>1</v>
      </c>
      <c r="BU87" s="15">
        <v>1</v>
      </c>
      <c r="BV87" s="15">
        <v>1</v>
      </c>
      <c r="BW87" s="15">
        <v>1</v>
      </c>
      <c r="BX87" s="15">
        <v>1</v>
      </c>
      <c r="BY87" s="15">
        <v>1</v>
      </c>
      <c r="BZ87" s="15">
        <v>1</v>
      </c>
      <c r="CA87" s="15">
        <v>1</v>
      </c>
      <c r="CB87" s="15">
        <v>1</v>
      </c>
      <c r="CC87" s="15">
        <v>1</v>
      </c>
      <c r="CD87" s="15">
        <v>1</v>
      </c>
      <c r="CE87" s="15">
        <v>1</v>
      </c>
      <c r="CF87" s="15">
        <v>1</v>
      </c>
      <c r="CG87" s="15">
        <v>1</v>
      </c>
      <c r="CH87" s="15">
        <v>1</v>
      </c>
      <c r="CI87" s="15">
        <v>1</v>
      </c>
      <c r="CJ87" s="15">
        <v>1</v>
      </c>
      <c r="CK87" s="15">
        <v>1</v>
      </c>
      <c r="CL87" s="15">
        <v>1</v>
      </c>
      <c r="CM87" s="15">
        <v>1</v>
      </c>
      <c r="CN87" s="15">
        <v>1</v>
      </c>
      <c r="CO87" s="15">
        <v>1</v>
      </c>
      <c r="CP87" s="15">
        <v>1</v>
      </c>
      <c r="CQ87" s="15">
        <v>1</v>
      </c>
      <c r="CR87" s="15">
        <v>1</v>
      </c>
      <c r="CS87" s="15">
        <v>1</v>
      </c>
      <c r="CT87" s="15">
        <v>1</v>
      </c>
      <c r="CU87" s="15">
        <v>1</v>
      </c>
      <c r="CV87" s="73">
        <f t="shared" si="11"/>
        <v>0</v>
      </c>
      <c r="CW87" s="74"/>
      <c r="CX87" s="73"/>
      <c r="CY87" s="74"/>
      <c r="CZ87" s="73"/>
      <c r="DA87" s="74"/>
      <c r="DB87" s="73"/>
      <c r="DC87" s="74"/>
      <c r="DD87" s="75"/>
      <c r="DE87" s="75"/>
      <c r="DF87" s="2"/>
      <c r="DG87" s="2"/>
      <c r="DH87" s="2"/>
      <c r="DI87" s="2"/>
      <c r="DJ87" s="2"/>
      <c r="DK87" s="2"/>
      <c r="DL87" s="2"/>
      <c r="DM87" s="2"/>
      <c r="DN87" s="2"/>
      <c r="DO87" s="2"/>
      <c r="DP87" s="2"/>
      <c r="DQ87" s="2"/>
      <c r="DR87" s="2"/>
      <c r="DS87" s="2"/>
      <c r="DT87" s="2"/>
      <c r="DU87" s="2"/>
      <c r="DV87" s="2"/>
      <c r="DW87" s="2"/>
      <c r="DX87" s="2"/>
      <c r="DY87" s="2"/>
    </row>
    <row r="88" spans="1:129" ht="46.5" hidden="1" customHeight="1" x14ac:dyDescent="0.25">
      <c r="A88" s="53">
        <v>78</v>
      </c>
      <c r="B88" s="66"/>
      <c r="C88" s="60">
        <v>146</v>
      </c>
      <c r="D88" s="7" t="s">
        <v>112</v>
      </c>
      <c r="E88" s="14" t="s">
        <v>13</v>
      </c>
      <c r="F88" s="14" t="s">
        <v>113</v>
      </c>
      <c r="G88" s="68" t="s">
        <v>13</v>
      </c>
      <c r="H88" s="7" t="s">
        <v>687</v>
      </c>
      <c r="I88" s="68" t="s">
        <v>627</v>
      </c>
      <c r="J88" s="68" t="s">
        <v>14</v>
      </c>
      <c r="K88" s="15" t="s">
        <v>6</v>
      </c>
      <c r="L88" s="15" t="s">
        <v>15</v>
      </c>
      <c r="M88" s="10"/>
      <c r="N88" s="70"/>
      <c r="O88" s="70"/>
      <c r="P88" s="70"/>
      <c r="Q88" s="70"/>
      <c r="R88" s="70"/>
      <c r="S88" s="70"/>
      <c r="T88" s="70" t="s">
        <v>15</v>
      </c>
      <c r="U88" s="70"/>
      <c r="V88" s="70"/>
      <c r="W88" s="70"/>
      <c r="X88" s="71">
        <f>COUNTIF(N88:W88,"x")</f>
        <v>1</v>
      </c>
      <c r="Y88" s="15"/>
      <c r="Z88" s="15"/>
      <c r="AA88" s="15"/>
      <c r="AB88" s="15"/>
      <c r="AC88" s="15"/>
      <c r="AD88" s="72"/>
      <c r="AE88" s="11"/>
      <c r="AF88" s="11"/>
      <c r="AG88" s="11"/>
      <c r="AH88" s="11"/>
      <c r="AI88" s="11"/>
      <c r="AJ88" s="11"/>
      <c r="AK88" s="11"/>
      <c r="AL88" s="11"/>
      <c r="AM88" s="11"/>
      <c r="AN88" s="11"/>
      <c r="AO88" s="11"/>
      <c r="AP88" s="11"/>
      <c r="AQ88" s="11"/>
      <c r="AR88" s="11"/>
      <c r="AS88" s="11"/>
      <c r="AT88" s="11"/>
      <c r="AU88" s="11"/>
      <c r="AV88" s="11"/>
      <c r="AW88" s="11"/>
      <c r="AX88" s="11" t="s">
        <v>688</v>
      </c>
      <c r="AY88" s="11"/>
      <c r="AZ88" s="11" t="s">
        <v>688</v>
      </c>
      <c r="BA88" s="11" t="s">
        <v>688</v>
      </c>
      <c r="BB88" s="11"/>
      <c r="BC88" s="11"/>
      <c r="BD88" s="11"/>
      <c r="BE88" s="11"/>
      <c r="BF88" s="11"/>
      <c r="BG88" s="11"/>
      <c r="BH88" s="11"/>
      <c r="BI88" s="15">
        <v>2</v>
      </c>
      <c r="BJ88" s="15">
        <v>2</v>
      </c>
      <c r="BK88" s="15">
        <v>2</v>
      </c>
      <c r="BL88" s="15">
        <v>2</v>
      </c>
      <c r="BM88" s="15"/>
      <c r="BN88" s="15"/>
      <c r="BO88" s="15"/>
      <c r="BP88" s="15"/>
      <c r="BQ88" s="15">
        <v>2</v>
      </c>
      <c r="BR88" s="15">
        <v>2</v>
      </c>
      <c r="BS88" s="15">
        <v>2</v>
      </c>
      <c r="BT88" s="15">
        <v>2</v>
      </c>
      <c r="BU88" s="15">
        <v>2</v>
      </c>
      <c r="BV88" s="15">
        <v>2</v>
      </c>
      <c r="BW88" s="15"/>
      <c r="BX88" s="15">
        <v>2</v>
      </c>
      <c r="BY88" s="15">
        <v>2</v>
      </c>
      <c r="BZ88" s="15">
        <v>2</v>
      </c>
      <c r="CA88" s="15">
        <v>2</v>
      </c>
      <c r="CB88" s="15">
        <v>2</v>
      </c>
      <c r="CC88" s="15">
        <v>2</v>
      </c>
      <c r="CD88" s="15">
        <v>2</v>
      </c>
      <c r="CE88" s="15">
        <v>2</v>
      </c>
      <c r="CF88" s="15">
        <v>2</v>
      </c>
      <c r="CG88" s="15">
        <v>2</v>
      </c>
      <c r="CH88" s="15">
        <v>2</v>
      </c>
      <c r="CI88" s="15">
        <v>2</v>
      </c>
      <c r="CJ88" s="15">
        <v>2</v>
      </c>
      <c r="CK88" s="15">
        <v>2</v>
      </c>
      <c r="CL88" s="15"/>
      <c r="CM88" s="15"/>
      <c r="CN88" s="15"/>
      <c r="CO88" s="15"/>
      <c r="CP88" s="15"/>
      <c r="CQ88" s="15"/>
      <c r="CR88" s="15"/>
      <c r="CS88" s="15">
        <v>2</v>
      </c>
      <c r="CT88" s="15">
        <v>2</v>
      </c>
      <c r="CU88" s="15">
        <v>2</v>
      </c>
      <c r="CV88" s="73">
        <f>COUNTIF(BI88:CU88,"2")</f>
        <v>27</v>
      </c>
      <c r="CW88" s="74">
        <f>CV88/(CV88+CX88+CZ88+DB88)</f>
        <v>1</v>
      </c>
      <c r="CX88" s="73">
        <f>COUNTIF(BI88:CU88,"1")</f>
        <v>0</v>
      </c>
      <c r="CY88" s="74">
        <f>CX88/(CV88+CX88+CZ88+DB88)</f>
        <v>0</v>
      </c>
      <c r="CZ88" s="73">
        <f>COUNTIF(BI88:CU88,"0")</f>
        <v>0</v>
      </c>
      <c r="DA88" s="74">
        <f>CZ88/(CV88+CX88+CZ88+DB88)</f>
        <v>0</v>
      </c>
      <c r="DB88" s="73">
        <f>COUNTIF(BI88:CU88,"KĐG")</f>
        <v>0</v>
      </c>
      <c r="DC88" s="74">
        <f>DB88/(CV88+CX88+CZ88+DB88)</f>
        <v>0</v>
      </c>
      <c r="DD88" s="75">
        <f>(((CV88*2)+(CX88*1)+(CZ88*0)))/(CV88+CX88+CZ88)</f>
        <v>2</v>
      </c>
      <c r="DE88" s="75" t="str">
        <f>IF(DC88&gt;=50%,"KĐG",IF(DD88&gt;=1.6,"Đạt mục tiêu",IF(DD88&gt;=1,"Cần cố gắng","Chưa đạt")))</f>
        <v>Đạt mục tiêu</v>
      </c>
      <c r="DF88" s="2"/>
      <c r="DG88" s="2"/>
      <c r="DH88" s="2"/>
      <c r="DI88" s="2"/>
      <c r="DJ88" s="2"/>
      <c r="DK88" s="2"/>
      <c r="DL88" s="2"/>
      <c r="DM88" s="2"/>
      <c r="DN88" s="2"/>
      <c r="DO88" s="2"/>
      <c r="DP88" s="2"/>
      <c r="DQ88" s="2"/>
      <c r="DR88" s="2"/>
      <c r="DS88" s="2"/>
      <c r="DT88" s="2"/>
      <c r="DU88" s="2"/>
      <c r="DV88" s="2"/>
      <c r="DW88" s="2"/>
      <c r="DX88" s="2"/>
      <c r="DY88" s="2"/>
    </row>
    <row r="89" spans="1:129" ht="75" hidden="1" customHeight="1" x14ac:dyDescent="0.25">
      <c r="A89" s="53">
        <v>79</v>
      </c>
      <c r="B89" s="66">
        <v>146</v>
      </c>
      <c r="C89" s="60">
        <v>149</v>
      </c>
      <c r="D89" s="7" t="s">
        <v>114</v>
      </c>
      <c r="E89" s="14" t="s">
        <v>19</v>
      </c>
      <c r="F89" s="14" t="s">
        <v>1077</v>
      </c>
      <c r="G89" s="68" t="s">
        <v>19</v>
      </c>
      <c r="H89" s="68" t="s">
        <v>689</v>
      </c>
      <c r="I89" s="68" t="s">
        <v>627</v>
      </c>
      <c r="J89" s="68" t="s">
        <v>14</v>
      </c>
      <c r="K89" s="15" t="s">
        <v>6</v>
      </c>
      <c r="L89" s="15" t="s">
        <v>15</v>
      </c>
      <c r="M89" s="10"/>
      <c r="N89" s="70" t="s">
        <v>15</v>
      </c>
      <c r="O89" s="70"/>
      <c r="P89" s="70"/>
      <c r="Q89" s="70"/>
      <c r="R89" s="70"/>
      <c r="S89" s="70"/>
      <c r="T89" s="70"/>
      <c r="U89" s="70"/>
      <c r="V89" s="70"/>
      <c r="W89" s="70"/>
      <c r="X89" s="71">
        <f>COUNTIF(N89:W89,"x")</f>
        <v>1</v>
      </c>
      <c r="Y89" s="15" t="s">
        <v>1100</v>
      </c>
      <c r="Z89" s="15"/>
      <c r="AA89" s="15" t="s">
        <v>625</v>
      </c>
      <c r="AB89" s="15" t="s">
        <v>653</v>
      </c>
      <c r="AC89" s="15"/>
      <c r="AD89" s="72"/>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5">
        <v>1</v>
      </c>
      <c r="BJ89" s="15">
        <v>1</v>
      </c>
      <c r="BK89" s="15">
        <v>1</v>
      </c>
      <c r="BL89" s="15">
        <v>1</v>
      </c>
      <c r="BM89" s="15">
        <v>2</v>
      </c>
      <c r="BN89" s="15">
        <v>2</v>
      </c>
      <c r="BO89" s="15">
        <v>2</v>
      </c>
      <c r="BP89" s="15">
        <v>2</v>
      </c>
      <c r="BQ89" s="15">
        <v>2</v>
      </c>
      <c r="BR89" s="15">
        <v>2</v>
      </c>
      <c r="BS89" s="15">
        <v>2</v>
      </c>
      <c r="BT89" s="15">
        <v>2</v>
      </c>
      <c r="BU89" s="15">
        <v>2</v>
      </c>
      <c r="BV89" s="15">
        <v>2</v>
      </c>
      <c r="BW89" s="15">
        <v>1</v>
      </c>
      <c r="BX89" s="15">
        <v>2</v>
      </c>
      <c r="BY89" s="15">
        <v>2</v>
      </c>
      <c r="BZ89" s="15">
        <v>2</v>
      </c>
      <c r="CA89" s="15">
        <v>2</v>
      </c>
      <c r="CB89" s="15">
        <v>2</v>
      </c>
      <c r="CC89" s="15">
        <v>2</v>
      </c>
      <c r="CD89" s="15">
        <v>2</v>
      </c>
      <c r="CE89" s="15">
        <v>1</v>
      </c>
      <c r="CF89" s="15">
        <v>1</v>
      </c>
      <c r="CG89" s="15">
        <v>2</v>
      </c>
      <c r="CH89" s="15">
        <v>2</v>
      </c>
      <c r="CI89" s="15">
        <v>2</v>
      </c>
      <c r="CJ89" s="15">
        <v>1</v>
      </c>
      <c r="CK89" s="15">
        <v>1</v>
      </c>
      <c r="CL89" s="15">
        <v>1</v>
      </c>
      <c r="CM89" s="15">
        <v>1</v>
      </c>
      <c r="CN89" s="15">
        <v>1</v>
      </c>
      <c r="CO89" s="15">
        <v>1</v>
      </c>
      <c r="CP89" s="15">
        <v>1</v>
      </c>
      <c r="CQ89" s="15">
        <v>2</v>
      </c>
      <c r="CR89" s="15">
        <v>2</v>
      </c>
      <c r="CS89" s="15">
        <v>2</v>
      </c>
      <c r="CT89" s="15">
        <v>2</v>
      </c>
      <c r="CU89" s="15">
        <v>2</v>
      </c>
      <c r="CV89" s="73">
        <f>COUNTIF(BI89:CU89,"2")</f>
        <v>25</v>
      </c>
      <c r="CW89" s="74">
        <f>CV89/(CV89+CX89+CZ89+DB89)</f>
        <v>0.64102564102564108</v>
      </c>
      <c r="CX89" s="73">
        <f>COUNTIF(BI89:CU89,"1")</f>
        <v>14</v>
      </c>
      <c r="CY89" s="74">
        <f>CX89/(CV89+CX89+CZ89+DB89)</f>
        <v>0.35897435897435898</v>
      </c>
      <c r="CZ89" s="73">
        <f>COUNTIF(BI89:CU89,"0")</f>
        <v>0</v>
      </c>
      <c r="DA89" s="74">
        <f>CZ89/(CV89+CX89+CZ89+DB89)</f>
        <v>0</v>
      </c>
      <c r="DB89" s="73">
        <f>COUNTIF(BI89:CU89,"KĐG")</f>
        <v>0</v>
      </c>
      <c r="DC89" s="74">
        <f>DB89/(CV89+CX89+CZ89+DB89)</f>
        <v>0</v>
      </c>
      <c r="DD89" s="249">
        <f>(((CV89*2)+(CX89*1)+(CZ89*0)))/(CV89+CX89+CZ89)</f>
        <v>1.641025641025641</v>
      </c>
      <c r="DE89" s="75" t="str">
        <f>IF(DC89&gt;=50%,"KĐG",IF(DD89&gt;=1.6,"Đạt mục tiêu",IF(DD89&gt;=1,"Cần cố gắng","Chưa đạt")))</f>
        <v>Đạt mục tiêu</v>
      </c>
      <c r="DF89" s="2"/>
      <c r="DG89" s="2"/>
      <c r="DH89" s="2"/>
      <c r="DI89" s="2"/>
      <c r="DJ89" s="2"/>
      <c r="DK89" s="2"/>
      <c r="DL89" s="2"/>
      <c r="DM89" s="2"/>
      <c r="DN89" s="2"/>
      <c r="DO89" s="2"/>
      <c r="DP89" s="2"/>
      <c r="DQ89" s="2"/>
      <c r="DR89" s="2"/>
      <c r="DS89" s="2"/>
      <c r="DT89" s="2"/>
      <c r="DU89" s="2"/>
      <c r="DV89" s="2"/>
      <c r="DW89" s="2"/>
      <c r="DX89" s="2"/>
      <c r="DY89" s="2"/>
    </row>
    <row r="90" spans="1:129" ht="73.5" hidden="1" customHeight="1" x14ac:dyDescent="0.25">
      <c r="A90" s="53">
        <v>80</v>
      </c>
      <c r="B90" s="66">
        <v>146</v>
      </c>
      <c r="C90" s="60">
        <v>149</v>
      </c>
      <c r="D90" s="7" t="s">
        <v>114</v>
      </c>
      <c r="E90" s="14" t="s">
        <v>19</v>
      </c>
      <c r="F90" s="14" t="s">
        <v>115</v>
      </c>
      <c r="G90" s="68" t="s">
        <v>19</v>
      </c>
      <c r="H90" s="68" t="s">
        <v>690</v>
      </c>
      <c r="I90" s="68" t="s">
        <v>627</v>
      </c>
      <c r="J90" s="68" t="s">
        <v>14</v>
      </c>
      <c r="K90" s="15"/>
      <c r="L90" s="15"/>
      <c r="M90" s="10"/>
      <c r="N90" s="70"/>
      <c r="O90" s="70"/>
      <c r="P90" s="70"/>
      <c r="Q90" s="70"/>
      <c r="R90" s="70"/>
      <c r="S90" s="70" t="s">
        <v>15</v>
      </c>
      <c r="T90" s="70"/>
      <c r="U90" s="70"/>
      <c r="V90" s="70"/>
      <c r="W90" s="70"/>
      <c r="X90" s="71"/>
      <c r="Y90" s="15"/>
      <c r="Z90" s="15"/>
      <c r="AA90" s="15"/>
      <c r="AB90" s="15"/>
      <c r="AC90" s="15"/>
      <c r="AD90" s="72"/>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73"/>
      <c r="CW90" s="74"/>
      <c r="CX90" s="73"/>
      <c r="CY90" s="74"/>
      <c r="CZ90" s="73"/>
      <c r="DA90" s="74"/>
      <c r="DB90" s="73"/>
      <c r="DC90" s="74"/>
      <c r="DD90" s="75"/>
      <c r="DE90" s="75"/>
      <c r="DF90" s="2"/>
      <c r="DG90" s="2"/>
      <c r="DH90" s="2"/>
      <c r="DI90" s="2"/>
      <c r="DJ90" s="2"/>
      <c r="DK90" s="2"/>
      <c r="DL90" s="2"/>
      <c r="DM90" s="2"/>
      <c r="DN90" s="2"/>
      <c r="DO90" s="2"/>
      <c r="DP90" s="2"/>
      <c r="DQ90" s="2"/>
      <c r="DR90" s="2"/>
      <c r="DS90" s="2"/>
      <c r="DT90" s="2"/>
      <c r="DU90" s="2"/>
      <c r="DV90" s="2"/>
      <c r="DW90" s="2"/>
      <c r="DX90" s="2"/>
      <c r="DY90" s="2"/>
    </row>
    <row r="91" spans="1:129" ht="23.25" hidden="1" customHeight="1" x14ac:dyDescent="0.25">
      <c r="A91" s="53">
        <v>81</v>
      </c>
      <c r="B91" s="66">
        <v>149</v>
      </c>
      <c r="C91" s="60">
        <v>153</v>
      </c>
      <c r="D91" s="7" t="s">
        <v>691</v>
      </c>
      <c r="E91" s="14" t="s">
        <v>36</v>
      </c>
      <c r="F91" s="14" t="s">
        <v>692</v>
      </c>
      <c r="G91" s="68" t="s">
        <v>36</v>
      </c>
      <c r="H91" s="7" t="s">
        <v>693</v>
      </c>
      <c r="I91" s="68" t="s">
        <v>627</v>
      </c>
      <c r="J91" s="68" t="s">
        <v>14</v>
      </c>
      <c r="K91" s="15" t="s">
        <v>6</v>
      </c>
      <c r="L91" s="15" t="s">
        <v>15</v>
      </c>
      <c r="M91" s="10"/>
      <c r="N91" s="70"/>
      <c r="O91" s="70"/>
      <c r="P91" s="70"/>
      <c r="Q91" s="70"/>
      <c r="R91" s="70"/>
      <c r="S91" s="70"/>
      <c r="T91" s="70" t="s">
        <v>15</v>
      </c>
      <c r="U91" s="70"/>
      <c r="V91" s="70"/>
      <c r="W91" s="70"/>
      <c r="X91" s="71">
        <f t="shared" ref="X91:X306" si="21">COUNTIF(N91:W91,"x")</f>
        <v>1</v>
      </c>
      <c r="Y91" s="15"/>
      <c r="Z91" s="15"/>
      <c r="AA91" s="15"/>
      <c r="AB91" s="15"/>
      <c r="AC91" s="15"/>
      <c r="AD91" s="72"/>
      <c r="AE91" s="11"/>
      <c r="AF91" s="11"/>
      <c r="AG91" s="11"/>
      <c r="AH91" s="11"/>
      <c r="AI91" s="11"/>
      <c r="AJ91" s="11"/>
      <c r="AK91" s="11"/>
      <c r="AL91" s="11"/>
      <c r="AM91" s="11"/>
      <c r="AN91" s="11"/>
      <c r="AO91" s="11"/>
      <c r="AP91" s="11"/>
      <c r="AQ91" s="11"/>
      <c r="AR91" s="11"/>
      <c r="AS91" s="11"/>
      <c r="AT91" s="11"/>
      <c r="AU91" s="11"/>
      <c r="AV91" s="11"/>
      <c r="AW91" s="11"/>
      <c r="AX91" s="11" t="s">
        <v>688</v>
      </c>
      <c r="AY91" s="11"/>
      <c r="AZ91" s="11" t="s">
        <v>688</v>
      </c>
      <c r="BA91" s="11" t="s">
        <v>688</v>
      </c>
      <c r="BB91" s="11"/>
      <c r="BC91" s="11"/>
      <c r="BD91" s="11"/>
      <c r="BE91" s="11"/>
      <c r="BF91" s="11"/>
      <c r="BG91" s="11"/>
      <c r="BH91" s="11"/>
      <c r="BI91" s="15">
        <v>2</v>
      </c>
      <c r="BJ91" s="15">
        <v>2</v>
      </c>
      <c r="BK91" s="15">
        <v>2</v>
      </c>
      <c r="BL91" s="15">
        <v>2</v>
      </c>
      <c r="BM91" s="15"/>
      <c r="BN91" s="15"/>
      <c r="BO91" s="15"/>
      <c r="BP91" s="15"/>
      <c r="BQ91" s="15">
        <v>2</v>
      </c>
      <c r="BR91" s="15">
        <v>2</v>
      </c>
      <c r="BS91" s="15">
        <v>2</v>
      </c>
      <c r="BT91" s="15">
        <v>2</v>
      </c>
      <c r="BU91" s="15">
        <v>2</v>
      </c>
      <c r="BV91" s="15">
        <v>2</v>
      </c>
      <c r="BW91" s="15"/>
      <c r="BX91" s="15">
        <v>2</v>
      </c>
      <c r="BY91" s="15">
        <v>2</v>
      </c>
      <c r="BZ91" s="15">
        <v>2</v>
      </c>
      <c r="CA91" s="15">
        <v>2</v>
      </c>
      <c r="CB91" s="15">
        <v>2</v>
      </c>
      <c r="CC91" s="15">
        <v>2</v>
      </c>
      <c r="CD91" s="15">
        <v>2</v>
      </c>
      <c r="CE91" s="15">
        <v>2</v>
      </c>
      <c r="CF91" s="15">
        <v>2</v>
      </c>
      <c r="CG91" s="15">
        <v>2</v>
      </c>
      <c r="CH91" s="15">
        <v>2</v>
      </c>
      <c r="CI91" s="15">
        <v>2</v>
      </c>
      <c r="CJ91" s="15">
        <v>2</v>
      </c>
      <c r="CK91" s="15">
        <v>2</v>
      </c>
      <c r="CL91" s="15"/>
      <c r="CM91" s="15"/>
      <c r="CN91" s="15"/>
      <c r="CO91" s="15"/>
      <c r="CP91" s="15"/>
      <c r="CQ91" s="15"/>
      <c r="CR91" s="15"/>
      <c r="CS91" s="15">
        <v>2</v>
      </c>
      <c r="CT91" s="15">
        <v>2</v>
      </c>
      <c r="CU91" s="15">
        <v>2</v>
      </c>
      <c r="CV91" s="73">
        <f>COUNTIF(BI91:CU91,"2")</f>
        <v>27</v>
      </c>
      <c r="CW91" s="74">
        <f>CV91/(CV91+CX91+CZ91+DB91)</f>
        <v>1</v>
      </c>
      <c r="CX91" s="73">
        <f>COUNTIF(BI91:CU91,"1")</f>
        <v>0</v>
      </c>
      <c r="CY91" s="74">
        <f>CX91/(CV91+CX91+CZ91+DB91)</f>
        <v>0</v>
      </c>
      <c r="CZ91" s="73">
        <f>COUNTIF(BI91:CU91,"0")</f>
        <v>0</v>
      </c>
      <c r="DA91" s="74">
        <f>CZ91/(CV91+CX91+CZ91+DB91)</f>
        <v>0</v>
      </c>
      <c r="DB91" s="73">
        <f>COUNTIF(BI91:CU91,"KĐG")</f>
        <v>0</v>
      </c>
      <c r="DC91" s="74">
        <f>DB91/(CV91+CX91+CZ91+DB91)</f>
        <v>0</v>
      </c>
      <c r="DD91" s="75">
        <f>(((CV91*2)+(CX91*1)+(CZ91*0)))/(CV91+CX91+CZ91)</f>
        <v>2</v>
      </c>
      <c r="DE91" s="75" t="str">
        <f>IF(DC91&gt;=50%,"KĐG",IF(DD91&gt;=1.6,"Đạt mục tiêu",IF(DD91&gt;=1,"Cần cố gắng","Chưa đạt")))</f>
        <v>Đạt mục tiêu</v>
      </c>
      <c r="DF91" s="2"/>
      <c r="DG91" s="2"/>
      <c r="DH91" s="2"/>
      <c r="DI91" s="2"/>
      <c r="DJ91" s="2"/>
      <c r="DK91" s="2"/>
      <c r="DL91" s="2"/>
      <c r="DM91" s="2"/>
      <c r="DN91" s="2"/>
      <c r="DO91" s="2"/>
      <c r="DP91" s="2"/>
      <c r="DQ91" s="2"/>
      <c r="DR91" s="2"/>
      <c r="DS91" s="2"/>
      <c r="DT91" s="2"/>
      <c r="DU91" s="2"/>
      <c r="DV91" s="2"/>
      <c r="DW91" s="2"/>
      <c r="DX91" s="2"/>
      <c r="DY91" s="2"/>
    </row>
    <row r="92" spans="1:129" ht="51.75" hidden="1" customHeight="1" x14ac:dyDescent="0.25">
      <c r="A92" s="53">
        <v>82</v>
      </c>
      <c r="B92" s="66">
        <v>153</v>
      </c>
      <c r="C92" s="60">
        <v>154</v>
      </c>
      <c r="D92" s="14" t="s">
        <v>153</v>
      </c>
      <c r="E92" s="14" t="s">
        <v>19</v>
      </c>
      <c r="F92" s="14" t="s">
        <v>153</v>
      </c>
      <c r="G92" s="68" t="s">
        <v>19</v>
      </c>
      <c r="H92" s="14" t="s">
        <v>694</v>
      </c>
      <c r="I92" s="68" t="s">
        <v>627</v>
      </c>
      <c r="J92" s="68" t="s">
        <v>14</v>
      </c>
      <c r="K92" s="15" t="s">
        <v>6</v>
      </c>
      <c r="L92" s="15" t="s">
        <v>15</v>
      </c>
      <c r="M92" s="10"/>
      <c r="N92" s="70"/>
      <c r="O92" s="70"/>
      <c r="P92" s="70"/>
      <c r="Q92" s="70" t="s">
        <v>15</v>
      </c>
      <c r="R92" s="70"/>
      <c r="S92" s="70"/>
      <c r="T92" s="70"/>
      <c r="U92" s="70"/>
      <c r="V92" s="70"/>
      <c r="W92" s="70"/>
      <c r="X92" s="71">
        <f t="shared" si="21"/>
        <v>1</v>
      </c>
      <c r="Y92" s="15" t="s">
        <v>1125</v>
      </c>
      <c r="Z92" s="11"/>
      <c r="AA92" s="11"/>
      <c r="AB92" s="11"/>
      <c r="AC92" s="11"/>
      <c r="AD92" s="72"/>
      <c r="AE92" s="72"/>
      <c r="AF92" s="72"/>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5">
        <v>2</v>
      </c>
      <c r="BJ92" s="15">
        <v>2</v>
      </c>
      <c r="BK92" s="15">
        <v>2</v>
      </c>
      <c r="BL92" s="15">
        <v>2</v>
      </c>
      <c r="BM92" s="15"/>
      <c r="BN92" s="15"/>
      <c r="BO92" s="15"/>
      <c r="BP92" s="15"/>
      <c r="BQ92" s="15">
        <v>2</v>
      </c>
      <c r="BR92" s="15">
        <v>2</v>
      </c>
      <c r="BS92" s="15">
        <v>2</v>
      </c>
      <c r="BT92" s="15">
        <v>2</v>
      </c>
      <c r="BU92" s="15">
        <v>2</v>
      </c>
      <c r="BV92" s="15">
        <v>2</v>
      </c>
      <c r="BW92" s="15"/>
      <c r="BX92" s="15">
        <v>2</v>
      </c>
      <c r="BY92" s="15">
        <v>2</v>
      </c>
      <c r="BZ92" s="15">
        <v>2</v>
      </c>
      <c r="CA92" s="15">
        <v>2</v>
      </c>
      <c r="CB92" s="15">
        <v>2</v>
      </c>
      <c r="CC92" s="15">
        <v>2</v>
      </c>
      <c r="CD92" s="15">
        <v>2</v>
      </c>
      <c r="CE92" s="15">
        <v>2</v>
      </c>
      <c r="CF92" s="15">
        <v>2</v>
      </c>
      <c r="CG92" s="15">
        <v>2</v>
      </c>
      <c r="CH92" s="15">
        <v>2</v>
      </c>
      <c r="CI92" s="15">
        <v>2</v>
      </c>
      <c r="CJ92" s="15">
        <v>2</v>
      </c>
      <c r="CK92" s="15">
        <v>2</v>
      </c>
      <c r="CL92" s="15"/>
      <c r="CM92" s="15"/>
      <c r="CN92" s="15"/>
      <c r="CO92" s="15"/>
      <c r="CP92" s="15"/>
      <c r="CQ92" s="15"/>
      <c r="CR92" s="15"/>
      <c r="CS92" s="15">
        <v>2</v>
      </c>
      <c r="CT92" s="15">
        <v>2</v>
      </c>
      <c r="CU92" s="15">
        <v>2</v>
      </c>
      <c r="CV92" s="73">
        <f>COUNTIF(BI92:CU92,"2")</f>
        <v>27</v>
      </c>
      <c r="CW92" s="74">
        <f>CV92/(CV92+CX92+CZ92+DB92)</f>
        <v>1</v>
      </c>
      <c r="CX92" s="73">
        <f>COUNTIF(BI92:CU92,"1")</f>
        <v>0</v>
      </c>
      <c r="CY92" s="74">
        <f>CX92/(CV92+CX92+CZ92+DB92)</f>
        <v>0</v>
      </c>
      <c r="CZ92" s="73">
        <f>COUNTIF(BI92:CU92,"0")</f>
        <v>0</v>
      </c>
      <c r="DA92" s="74">
        <f>CZ92/(CV92+CX92+CZ92+DB92)</f>
        <v>0</v>
      </c>
      <c r="DB92" s="73">
        <f>COUNTIF(BI92:CU92,"KĐG")</f>
        <v>0</v>
      </c>
      <c r="DC92" s="74">
        <f>DB92/(CV92+CX92+CZ92+DB92)</f>
        <v>0</v>
      </c>
      <c r="DD92" s="75">
        <f>(((CV92*2)+(CX92*1)+(CZ92*0)))/(CV92+CX92+CZ92)</f>
        <v>2</v>
      </c>
      <c r="DE92" s="75" t="str">
        <f>IF(DC92&gt;=50%,"KĐG",IF(DD92&gt;=1.6,"Đạt mục tiêu",IF(DD92&gt;=1,"Cần cố gắng","Chưa đạt")))</f>
        <v>Đạt mục tiêu</v>
      </c>
      <c r="DF92" s="2"/>
      <c r="DG92" s="2"/>
      <c r="DH92" s="2"/>
      <c r="DI92" s="2"/>
      <c r="DJ92" s="2"/>
      <c r="DK92" s="2"/>
      <c r="DL92" s="2"/>
      <c r="DM92" s="2"/>
      <c r="DN92" s="2"/>
      <c r="DO92" s="2"/>
      <c r="DP92" s="2"/>
      <c r="DQ92" s="2"/>
      <c r="DR92" s="2"/>
      <c r="DS92" s="2"/>
      <c r="DT92" s="2"/>
      <c r="DU92" s="2"/>
      <c r="DV92" s="2"/>
      <c r="DW92" s="2"/>
      <c r="DX92" s="2"/>
      <c r="DY92" s="2"/>
    </row>
    <row r="93" spans="1:129" ht="46.5" hidden="1" customHeight="1" x14ac:dyDescent="0.25">
      <c r="A93" s="53">
        <v>83</v>
      </c>
      <c r="B93" s="66">
        <v>154</v>
      </c>
      <c r="C93" s="60"/>
      <c r="D93" s="14" t="s">
        <v>143</v>
      </c>
      <c r="E93" s="14" t="s">
        <v>19</v>
      </c>
      <c r="F93" s="14" t="s">
        <v>695</v>
      </c>
      <c r="G93" s="68" t="s">
        <v>19</v>
      </c>
      <c r="H93" s="14" t="s">
        <v>695</v>
      </c>
      <c r="I93" s="68" t="s">
        <v>627</v>
      </c>
      <c r="J93" s="68" t="s">
        <v>14</v>
      </c>
      <c r="K93" s="15"/>
      <c r="L93" s="15"/>
      <c r="M93" s="10"/>
      <c r="N93" s="70"/>
      <c r="O93" s="70"/>
      <c r="P93" s="70"/>
      <c r="Q93" s="70" t="s">
        <v>15</v>
      </c>
      <c r="R93" s="70"/>
      <c r="S93" s="70"/>
      <c r="T93" s="70"/>
      <c r="U93" s="70"/>
      <c r="V93" s="70"/>
      <c r="W93" s="70"/>
      <c r="X93" s="71">
        <f t="shared" si="21"/>
        <v>1</v>
      </c>
      <c r="Y93" s="15"/>
      <c r="Z93" s="11"/>
      <c r="AA93" s="11"/>
      <c r="AB93" s="11"/>
      <c r="AC93" s="11"/>
      <c r="AD93" s="72"/>
      <c r="AE93" s="72"/>
      <c r="AF93" s="72"/>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5">
        <v>2</v>
      </c>
      <c r="BJ93" s="15">
        <v>2</v>
      </c>
      <c r="BK93" s="15">
        <v>2</v>
      </c>
      <c r="BL93" s="15">
        <v>2</v>
      </c>
      <c r="BM93" s="15"/>
      <c r="BN93" s="15"/>
      <c r="BO93" s="15"/>
      <c r="BP93" s="15"/>
      <c r="BQ93" s="15">
        <v>2</v>
      </c>
      <c r="BR93" s="15">
        <v>2</v>
      </c>
      <c r="BS93" s="15">
        <v>2</v>
      </c>
      <c r="BT93" s="15">
        <v>2</v>
      </c>
      <c r="BU93" s="15">
        <v>2</v>
      </c>
      <c r="BV93" s="15">
        <v>2</v>
      </c>
      <c r="BW93" s="15"/>
      <c r="BX93" s="15">
        <v>2</v>
      </c>
      <c r="BY93" s="15">
        <v>2</v>
      </c>
      <c r="BZ93" s="15">
        <v>2</v>
      </c>
      <c r="CA93" s="15">
        <v>2</v>
      </c>
      <c r="CB93" s="15">
        <v>2</v>
      </c>
      <c r="CC93" s="15">
        <v>2</v>
      </c>
      <c r="CD93" s="15">
        <v>2</v>
      </c>
      <c r="CE93" s="15">
        <v>2</v>
      </c>
      <c r="CF93" s="15">
        <v>2</v>
      </c>
      <c r="CG93" s="15">
        <v>2</v>
      </c>
      <c r="CH93" s="15">
        <v>2</v>
      </c>
      <c r="CI93" s="15">
        <v>2</v>
      </c>
      <c r="CJ93" s="15">
        <v>2</v>
      </c>
      <c r="CK93" s="15">
        <v>2</v>
      </c>
      <c r="CL93" s="15"/>
      <c r="CM93" s="15"/>
      <c r="CN93" s="15"/>
      <c r="CO93" s="15"/>
      <c r="CP93" s="15"/>
      <c r="CQ93" s="15"/>
      <c r="CR93" s="15"/>
      <c r="CS93" s="15">
        <v>2</v>
      </c>
      <c r="CT93" s="15">
        <v>2</v>
      </c>
      <c r="CU93" s="15">
        <v>2</v>
      </c>
      <c r="CV93" s="73"/>
      <c r="CW93" s="74"/>
      <c r="CX93" s="73"/>
      <c r="CY93" s="74"/>
      <c r="CZ93" s="73"/>
      <c r="DA93" s="74"/>
      <c r="DB93" s="73"/>
      <c r="DC93" s="74"/>
      <c r="DD93" s="75"/>
      <c r="DE93" s="75"/>
      <c r="DF93" s="2"/>
      <c r="DG93" s="2"/>
      <c r="DH93" s="2"/>
      <c r="DI93" s="2"/>
      <c r="DJ93" s="2"/>
      <c r="DK93" s="2"/>
      <c r="DL93" s="2"/>
      <c r="DM93" s="2"/>
      <c r="DN93" s="2"/>
      <c r="DO93" s="2"/>
      <c r="DP93" s="2"/>
      <c r="DQ93" s="2"/>
      <c r="DR93" s="2"/>
      <c r="DS93" s="2"/>
      <c r="DT93" s="2"/>
      <c r="DU93" s="2"/>
      <c r="DV93" s="2"/>
      <c r="DW93" s="2"/>
      <c r="DX93" s="2"/>
      <c r="DY93" s="2"/>
    </row>
    <row r="94" spans="1:129" ht="39" hidden="1" customHeight="1" x14ac:dyDescent="0.25">
      <c r="A94" s="53">
        <v>84</v>
      </c>
      <c r="B94" s="66"/>
      <c r="C94" s="60"/>
      <c r="D94" s="14" t="s">
        <v>696</v>
      </c>
      <c r="E94" s="14" t="s">
        <v>19</v>
      </c>
      <c r="F94" s="14" t="s">
        <v>697</v>
      </c>
      <c r="G94" s="68" t="s">
        <v>19</v>
      </c>
      <c r="H94" s="14" t="s">
        <v>697</v>
      </c>
      <c r="I94" s="68" t="s">
        <v>627</v>
      </c>
      <c r="J94" s="68" t="s">
        <v>14</v>
      </c>
      <c r="K94" s="15"/>
      <c r="L94" s="15"/>
      <c r="M94" s="10"/>
      <c r="N94" s="70"/>
      <c r="O94" s="70"/>
      <c r="P94" s="70"/>
      <c r="Q94" s="70"/>
      <c r="R94" s="70"/>
      <c r="S94" s="70"/>
      <c r="T94" s="70"/>
      <c r="U94" s="70"/>
      <c r="V94" s="70" t="s">
        <v>15</v>
      </c>
      <c r="W94" s="70"/>
      <c r="X94" s="71">
        <f t="shared" si="21"/>
        <v>1</v>
      </c>
      <c r="Y94" s="15"/>
      <c r="Z94" s="11"/>
      <c r="AA94" s="11"/>
      <c r="AB94" s="11"/>
      <c r="AC94" s="11"/>
      <c r="AD94" s="72"/>
      <c r="AE94" s="72"/>
      <c r="AF94" s="72"/>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5" t="s">
        <v>688</v>
      </c>
      <c r="BF94" s="15" t="s">
        <v>688</v>
      </c>
      <c r="BG94" s="15" t="s">
        <v>688</v>
      </c>
      <c r="BH94" s="11"/>
      <c r="BI94" s="15">
        <v>2</v>
      </c>
      <c r="BJ94" s="15">
        <v>2</v>
      </c>
      <c r="BK94" s="15">
        <v>2</v>
      </c>
      <c r="BL94" s="15">
        <v>2</v>
      </c>
      <c r="BM94" s="15"/>
      <c r="BN94" s="15"/>
      <c r="BO94" s="15"/>
      <c r="BP94" s="15"/>
      <c r="BQ94" s="15">
        <v>2</v>
      </c>
      <c r="BR94" s="15">
        <v>2</v>
      </c>
      <c r="BS94" s="15">
        <v>2</v>
      </c>
      <c r="BT94" s="15">
        <v>2</v>
      </c>
      <c r="BU94" s="15">
        <v>2</v>
      </c>
      <c r="BV94" s="15">
        <v>2</v>
      </c>
      <c r="BW94" s="15"/>
      <c r="BX94" s="15">
        <v>2</v>
      </c>
      <c r="BY94" s="15">
        <v>2</v>
      </c>
      <c r="BZ94" s="15">
        <v>2</v>
      </c>
      <c r="CA94" s="15">
        <v>2</v>
      </c>
      <c r="CB94" s="15">
        <v>2</v>
      </c>
      <c r="CC94" s="15">
        <v>2</v>
      </c>
      <c r="CD94" s="15">
        <v>2</v>
      </c>
      <c r="CE94" s="15">
        <v>2</v>
      </c>
      <c r="CF94" s="15">
        <v>2</v>
      </c>
      <c r="CG94" s="15">
        <v>2</v>
      </c>
      <c r="CH94" s="15">
        <v>2</v>
      </c>
      <c r="CI94" s="15">
        <v>2</v>
      </c>
      <c r="CJ94" s="15">
        <v>2</v>
      </c>
      <c r="CK94" s="15">
        <v>2</v>
      </c>
      <c r="CL94" s="15"/>
      <c r="CM94" s="15"/>
      <c r="CN94" s="15"/>
      <c r="CO94" s="15"/>
      <c r="CP94" s="15"/>
      <c r="CQ94" s="15"/>
      <c r="CR94" s="15"/>
      <c r="CS94" s="15">
        <v>2</v>
      </c>
      <c r="CT94" s="15">
        <v>2</v>
      </c>
      <c r="CU94" s="15">
        <v>2</v>
      </c>
      <c r="CV94" s="73"/>
      <c r="CW94" s="74"/>
      <c r="CX94" s="73"/>
      <c r="CY94" s="74"/>
      <c r="CZ94" s="73"/>
      <c r="DA94" s="74"/>
      <c r="DB94" s="73"/>
      <c r="DC94" s="74"/>
      <c r="DD94" s="75"/>
      <c r="DE94" s="75"/>
      <c r="DF94" s="2"/>
      <c r="DG94" s="2"/>
      <c r="DH94" s="2"/>
      <c r="DI94" s="2"/>
      <c r="DJ94" s="2"/>
      <c r="DK94" s="2"/>
      <c r="DL94" s="2"/>
      <c r="DM94" s="2"/>
      <c r="DN94" s="2"/>
      <c r="DO94" s="2"/>
      <c r="DP94" s="2"/>
      <c r="DQ94" s="2"/>
      <c r="DR94" s="2"/>
      <c r="DS94" s="2"/>
      <c r="DT94" s="2"/>
      <c r="DU94" s="2"/>
      <c r="DV94" s="2"/>
      <c r="DW94" s="2"/>
      <c r="DX94" s="2"/>
      <c r="DY94" s="2"/>
    </row>
    <row r="95" spans="1:129" ht="39.75" hidden="1" customHeight="1" x14ac:dyDescent="0.25">
      <c r="A95" s="53">
        <v>85</v>
      </c>
      <c r="B95" s="66"/>
      <c r="C95" s="60"/>
      <c r="D95" s="14" t="s">
        <v>116</v>
      </c>
      <c r="E95" s="14" t="s">
        <v>19</v>
      </c>
      <c r="F95" s="14" t="s">
        <v>698</v>
      </c>
      <c r="G95" s="68" t="s">
        <v>19</v>
      </c>
      <c r="H95" s="14" t="s">
        <v>698</v>
      </c>
      <c r="I95" s="68" t="s">
        <v>627</v>
      </c>
      <c r="J95" s="68" t="s">
        <v>14</v>
      </c>
      <c r="K95" s="15"/>
      <c r="L95" s="15"/>
      <c r="M95" s="10"/>
      <c r="N95" s="70"/>
      <c r="O95" s="70"/>
      <c r="P95" s="70"/>
      <c r="Q95" s="70"/>
      <c r="R95" s="70" t="s">
        <v>15</v>
      </c>
      <c r="S95" s="70"/>
      <c r="T95" s="70"/>
      <c r="U95" s="70"/>
      <c r="V95" s="70"/>
      <c r="W95" s="70"/>
      <c r="X95" s="71">
        <f t="shared" si="21"/>
        <v>1</v>
      </c>
      <c r="Y95" s="15"/>
      <c r="Z95" s="11"/>
      <c r="AA95" s="11"/>
      <c r="AB95" s="11"/>
      <c r="AC95" s="11"/>
      <c r="AD95" s="72"/>
      <c r="AE95" s="72"/>
      <c r="AF95" s="72"/>
      <c r="AG95" s="11"/>
      <c r="AH95" s="11"/>
      <c r="AI95" s="11"/>
      <c r="AJ95" s="11"/>
      <c r="AK95" s="11"/>
      <c r="AL95" s="11"/>
      <c r="AM95" s="11"/>
      <c r="AN95" s="11"/>
      <c r="AO95" s="11"/>
      <c r="AP95" s="11"/>
      <c r="AQ95" s="11"/>
      <c r="AR95" s="11"/>
      <c r="AS95" s="11"/>
      <c r="AT95" s="11"/>
      <c r="AU95" s="11" t="s">
        <v>688</v>
      </c>
      <c r="AV95" s="11" t="s">
        <v>688</v>
      </c>
      <c r="AW95" s="11" t="s">
        <v>688</v>
      </c>
      <c r="AX95" s="11"/>
      <c r="AY95" s="11"/>
      <c r="AZ95" s="11"/>
      <c r="BA95" s="11"/>
      <c r="BB95" s="11"/>
      <c r="BC95" s="11"/>
      <c r="BD95" s="11"/>
      <c r="BE95" s="11"/>
      <c r="BF95" s="11"/>
      <c r="BG95" s="11"/>
      <c r="BH95" s="11"/>
      <c r="BI95" s="15">
        <v>2</v>
      </c>
      <c r="BJ95" s="15">
        <v>2</v>
      </c>
      <c r="BK95" s="15">
        <v>2</v>
      </c>
      <c r="BL95" s="15">
        <v>2</v>
      </c>
      <c r="BM95" s="15"/>
      <c r="BN95" s="15"/>
      <c r="BO95" s="15"/>
      <c r="BP95" s="15"/>
      <c r="BQ95" s="15">
        <v>2</v>
      </c>
      <c r="BR95" s="15">
        <v>2</v>
      </c>
      <c r="BS95" s="15">
        <v>2</v>
      </c>
      <c r="BT95" s="15">
        <v>2</v>
      </c>
      <c r="BU95" s="15">
        <v>2</v>
      </c>
      <c r="BV95" s="15">
        <v>2</v>
      </c>
      <c r="BW95" s="15"/>
      <c r="BX95" s="15">
        <v>2</v>
      </c>
      <c r="BY95" s="15">
        <v>2</v>
      </c>
      <c r="BZ95" s="15">
        <v>2</v>
      </c>
      <c r="CA95" s="15">
        <v>2</v>
      </c>
      <c r="CB95" s="15">
        <v>2</v>
      </c>
      <c r="CC95" s="15">
        <v>2</v>
      </c>
      <c r="CD95" s="15">
        <v>2</v>
      </c>
      <c r="CE95" s="15">
        <v>2</v>
      </c>
      <c r="CF95" s="15">
        <v>2</v>
      </c>
      <c r="CG95" s="15">
        <v>2</v>
      </c>
      <c r="CH95" s="15">
        <v>2</v>
      </c>
      <c r="CI95" s="15">
        <v>2</v>
      </c>
      <c r="CJ95" s="15">
        <v>2</v>
      </c>
      <c r="CK95" s="15">
        <v>2</v>
      </c>
      <c r="CL95" s="15"/>
      <c r="CM95" s="15"/>
      <c r="CN95" s="15"/>
      <c r="CO95" s="15"/>
      <c r="CP95" s="15"/>
      <c r="CQ95" s="15"/>
      <c r="CR95" s="15"/>
      <c r="CS95" s="15">
        <v>2</v>
      </c>
      <c r="CT95" s="15">
        <v>2</v>
      </c>
      <c r="CU95" s="15">
        <v>2</v>
      </c>
      <c r="CV95" s="73"/>
      <c r="CW95" s="74"/>
      <c r="CX95" s="73"/>
      <c r="CY95" s="74"/>
      <c r="CZ95" s="73"/>
      <c r="DA95" s="74"/>
      <c r="DB95" s="73"/>
      <c r="DC95" s="74"/>
      <c r="DD95" s="75"/>
      <c r="DE95" s="75"/>
      <c r="DF95" s="2"/>
      <c r="DG95" s="2"/>
      <c r="DH95" s="2"/>
      <c r="DI95" s="2"/>
      <c r="DJ95" s="2"/>
      <c r="DK95" s="2"/>
      <c r="DL95" s="2"/>
      <c r="DM95" s="2"/>
      <c r="DN95" s="2"/>
      <c r="DO95" s="2"/>
      <c r="DP95" s="2"/>
      <c r="DQ95" s="2"/>
      <c r="DR95" s="2"/>
      <c r="DS95" s="2"/>
      <c r="DT95" s="2"/>
      <c r="DU95" s="2"/>
      <c r="DV95" s="2"/>
      <c r="DW95" s="2"/>
      <c r="DX95" s="2"/>
      <c r="DY95" s="2"/>
    </row>
    <row r="96" spans="1:129" ht="63.75" hidden="1" customHeight="1" x14ac:dyDescent="0.25">
      <c r="A96" s="53">
        <v>86</v>
      </c>
      <c r="B96" s="66"/>
      <c r="C96" s="60"/>
      <c r="D96" s="14" t="s">
        <v>117</v>
      </c>
      <c r="E96" s="14" t="s">
        <v>19</v>
      </c>
      <c r="F96" s="14" t="s">
        <v>699</v>
      </c>
      <c r="G96" s="68" t="s">
        <v>19</v>
      </c>
      <c r="H96" s="14" t="s">
        <v>699</v>
      </c>
      <c r="I96" s="68" t="s">
        <v>627</v>
      </c>
      <c r="J96" s="68" t="s">
        <v>14</v>
      </c>
      <c r="K96" s="15"/>
      <c r="L96" s="15"/>
      <c r="M96" s="10"/>
      <c r="N96" s="70"/>
      <c r="O96" s="70"/>
      <c r="P96" s="70"/>
      <c r="Q96" s="70"/>
      <c r="R96" s="70"/>
      <c r="S96" s="70"/>
      <c r="T96" s="70" t="s">
        <v>15</v>
      </c>
      <c r="U96" s="70"/>
      <c r="V96" s="70"/>
      <c r="W96" s="70"/>
      <c r="X96" s="71">
        <f t="shared" si="21"/>
        <v>1</v>
      </c>
      <c r="Y96" s="15"/>
      <c r="Z96" s="11"/>
      <c r="AA96" s="11"/>
      <c r="AB96" s="11"/>
      <c r="AC96" s="11"/>
      <c r="AD96" s="72"/>
      <c r="AE96" s="72"/>
      <c r="AF96" s="72"/>
      <c r="AG96" s="11"/>
      <c r="AH96" s="11"/>
      <c r="AI96" s="11"/>
      <c r="AJ96" s="11"/>
      <c r="AK96" s="11"/>
      <c r="AL96" s="11"/>
      <c r="AM96" s="11"/>
      <c r="AN96" s="11"/>
      <c r="AO96" s="11"/>
      <c r="AP96" s="11"/>
      <c r="AQ96" s="11"/>
      <c r="AR96" s="11"/>
      <c r="AS96" s="11"/>
      <c r="AT96" s="11"/>
      <c r="AU96" s="11"/>
      <c r="AV96" s="11"/>
      <c r="AW96" s="11"/>
      <c r="AX96" s="11" t="s">
        <v>688</v>
      </c>
      <c r="AY96" s="11"/>
      <c r="AZ96" s="11" t="s">
        <v>688</v>
      </c>
      <c r="BA96" s="11" t="s">
        <v>688</v>
      </c>
      <c r="BB96" s="11"/>
      <c r="BC96" s="11"/>
      <c r="BD96" s="11"/>
      <c r="BE96" s="11"/>
      <c r="BF96" s="11"/>
      <c r="BG96" s="11"/>
      <c r="BH96" s="11"/>
      <c r="BI96" s="15">
        <v>2</v>
      </c>
      <c r="BJ96" s="15">
        <v>2</v>
      </c>
      <c r="BK96" s="15">
        <v>2</v>
      </c>
      <c r="BL96" s="15">
        <v>2</v>
      </c>
      <c r="BM96" s="15"/>
      <c r="BN96" s="15"/>
      <c r="BO96" s="15"/>
      <c r="BP96" s="15"/>
      <c r="BQ96" s="15">
        <v>2</v>
      </c>
      <c r="BR96" s="15">
        <v>2</v>
      </c>
      <c r="BS96" s="15">
        <v>2</v>
      </c>
      <c r="BT96" s="15">
        <v>2</v>
      </c>
      <c r="BU96" s="15">
        <v>2</v>
      </c>
      <c r="BV96" s="15">
        <v>2</v>
      </c>
      <c r="BW96" s="15"/>
      <c r="BX96" s="15">
        <v>2</v>
      </c>
      <c r="BY96" s="15">
        <v>2</v>
      </c>
      <c r="BZ96" s="15">
        <v>2</v>
      </c>
      <c r="CA96" s="15">
        <v>2</v>
      </c>
      <c r="CB96" s="15">
        <v>2</v>
      </c>
      <c r="CC96" s="15">
        <v>2</v>
      </c>
      <c r="CD96" s="15">
        <v>2</v>
      </c>
      <c r="CE96" s="15">
        <v>2</v>
      </c>
      <c r="CF96" s="15">
        <v>2</v>
      </c>
      <c r="CG96" s="15">
        <v>2</v>
      </c>
      <c r="CH96" s="15">
        <v>2</v>
      </c>
      <c r="CI96" s="15">
        <v>2</v>
      </c>
      <c r="CJ96" s="15">
        <v>2</v>
      </c>
      <c r="CK96" s="15">
        <v>2</v>
      </c>
      <c r="CL96" s="15"/>
      <c r="CM96" s="15"/>
      <c r="CN96" s="15"/>
      <c r="CO96" s="15"/>
      <c r="CP96" s="15"/>
      <c r="CQ96" s="15"/>
      <c r="CR96" s="15"/>
      <c r="CS96" s="15">
        <v>2</v>
      </c>
      <c r="CT96" s="15">
        <v>2</v>
      </c>
      <c r="CU96" s="15">
        <v>2</v>
      </c>
      <c r="CV96" s="73"/>
      <c r="CW96" s="74"/>
      <c r="CX96" s="73"/>
      <c r="CY96" s="74"/>
      <c r="CZ96" s="73"/>
      <c r="DA96" s="74"/>
      <c r="DB96" s="73"/>
      <c r="DC96" s="74"/>
      <c r="DD96" s="75"/>
      <c r="DE96" s="75"/>
      <c r="DF96" s="2"/>
      <c r="DG96" s="2"/>
      <c r="DH96" s="2"/>
      <c r="DI96" s="2"/>
      <c r="DJ96" s="2"/>
      <c r="DK96" s="2"/>
      <c r="DL96" s="2"/>
      <c r="DM96" s="2"/>
      <c r="DN96" s="2"/>
      <c r="DO96" s="2"/>
      <c r="DP96" s="2"/>
      <c r="DQ96" s="2"/>
      <c r="DR96" s="2"/>
      <c r="DS96" s="2"/>
      <c r="DT96" s="2"/>
      <c r="DU96" s="2"/>
      <c r="DV96" s="2"/>
      <c r="DW96" s="2"/>
      <c r="DX96" s="2"/>
      <c r="DY96" s="2"/>
    </row>
    <row r="97" spans="1:129" ht="109.5" hidden="1" customHeight="1" x14ac:dyDescent="0.25">
      <c r="A97" s="53">
        <v>87</v>
      </c>
      <c r="B97" s="66"/>
      <c r="C97" s="60">
        <v>155</v>
      </c>
      <c r="D97" s="7" t="s">
        <v>118</v>
      </c>
      <c r="E97" s="14" t="s">
        <v>38</v>
      </c>
      <c r="F97" s="106" t="s">
        <v>119</v>
      </c>
      <c r="G97" s="68" t="s">
        <v>38</v>
      </c>
      <c r="H97" s="7" t="s">
        <v>118</v>
      </c>
      <c r="I97" s="68" t="s">
        <v>627</v>
      </c>
      <c r="J97" s="68" t="s">
        <v>14</v>
      </c>
      <c r="K97" s="15" t="s">
        <v>120</v>
      </c>
      <c r="L97" s="15" t="s">
        <v>15</v>
      </c>
      <c r="M97" s="10">
        <v>5</v>
      </c>
      <c r="N97" s="70"/>
      <c r="O97" s="70"/>
      <c r="P97" s="70"/>
      <c r="Q97" s="70"/>
      <c r="R97" s="70" t="s">
        <v>15</v>
      </c>
      <c r="S97" s="70"/>
      <c r="T97" s="70"/>
      <c r="U97" s="70"/>
      <c r="V97" s="70"/>
      <c r="W97" s="70"/>
      <c r="X97" s="71">
        <f t="shared" si="21"/>
        <v>1</v>
      </c>
      <c r="Y97" s="19"/>
      <c r="Z97" s="19"/>
      <c r="AA97" s="19"/>
      <c r="AB97" s="19"/>
      <c r="AC97" s="19"/>
      <c r="AD97" s="80"/>
      <c r="AE97" s="15"/>
      <c r="AF97" s="15"/>
      <c r="AG97" s="15"/>
      <c r="AH97" s="15"/>
      <c r="AI97" s="15"/>
      <c r="AJ97" s="15"/>
      <c r="AK97" s="15"/>
      <c r="AL97" s="15"/>
      <c r="AM97" s="15"/>
      <c r="AN97" s="15"/>
      <c r="AO97" s="15"/>
      <c r="AP97" s="15"/>
      <c r="AQ97" s="15"/>
      <c r="AR97" s="15"/>
      <c r="AS97" s="15"/>
      <c r="AT97" s="15"/>
      <c r="AU97" s="15" t="s">
        <v>688</v>
      </c>
      <c r="AV97" s="15" t="s">
        <v>688</v>
      </c>
      <c r="AW97" s="15" t="s">
        <v>688</v>
      </c>
      <c r="AX97" s="15"/>
      <c r="AY97" s="15"/>
      <c r="AZ97" s="15"/>
      <c r="BA97" s="15"/>
      <c r="BB97" s="15"/>
      <c r="BC97" s="15"/>
      <c r="BD97" s="15"/>
      <c r="BE97" s="15"/>
      <c r="BF97" s="15"/>
      <c r="BG97" s="15"/>
      <c r="BH97" s="15"/>
      <c r="BI97" s="15">
        <v>2</v>
      </c>
      <c r="BJ97" s="15">
        <v>2</v>
      </c>
      <c r="BK97" s="15">
        <v>2</v>
      </c>
      <c r="BL97" s="15">
        <v>2</v>
      </c>
      <c r="BM97" s="15"/>
      <c r="BN97" s="15"/>
      <c r="BO97" s="15"/>
      <c r="BP97" s="15"/>
      <c r="BQ97" s="15">
        <v>2</v>
      </c>
      <c r="BR97" s="15">
        <v>2</v>
      </c>
      <c r="BS97" s="15">
        <v>2</v>
      </c>
      <c r="BT97" s="15">
        <v>2</v>
      </c>
      <c r="BU97" s="15">
        <v>2</v>
      </c>
      <c r="BV97" s="15">
        <v>2</v>
      </c>
      <c r="BW97" s="15"/>
      <c r="BX97" s="15">
        <v>2</v>
      </c>
      <c r="BY97" s="15">
        <v>2</v>
      </c>
      <c r="BZ97" s="15">
        <v>2</v>
      </c>
      <c r="CA97" s="15">
        <v>2</v>
      </c>
      <c r="CB97" s="15">
        <v>2</v>
      </c>
      <c r="CC97" s="15">
        <v>2</v>
      </c>
      <c r="CD97" s="15">
        <v>2</v>
      </c>
      <c r="CE97" s="15">
        <v>2</v>
      </c>
      <c r="CF97" s="15">
        <v>2</v>
      </c>
      <c r="CG97" s="15">
        <v>2</v>
      </c>
      <c r="CH97" s="15">
        <v>2</v>
      </c>
      <c r="CI97" s="15">
        <v>2</v>
      </c>
      <c r="CJ97" s="15">
        <v>2</v>
      </c>
      <c r="CK97" s="15">
        <v>2</v>
      </c>
      <c r="CL97" s="15"/>
      <c r="CM97" s="15"/>
      <c r="CN97" s="15"/>
      <c r="CO97" s="15"/>
      <c r="CP97" s="15"/>
      <c r="CQ97" s="15"/>
      <c r="CR97" s="15"/>
      <c r="CS97" s="15">
        <v>2</v>
      </c>
      <c r="CT97" s="15">
        <v>2</v>
      </c>
      <c r="CU97" s="15">
        <v>2</v>
      </c>
      <c r="CV97" s="73">
        <f t="shared" ref="CV97:CV120" si="22">COUNTIF(BI97:CU97,"2")</f>
        <v>27</v>
      </c>
      <c r="CW97" s="74">
        <f t="shared" ref="CW97:CW120" si="23">CV97/(CV97+CX97+CZ97+DB97)</f>
        <v>1</v>
      </c>
      <c r="CX97" s="73">
        <f t="shared" ref="CX97:CX120" si="24">COUNTIF(BI97:CU97,"1")</f>
        <v>0</v>
      </c>
      <c r="CY97" s="74">
        <f t="shared" ref="CY97:CY120" si="25">CX97/(CV97+CX97+CZ97+DB97)</f>
        <v>0</v>
      </c>
      <c r="CZ97" s="73">
        <f t="shared" ref="CZ97:CZ120" si="26">COUNTIF(BI97:CU97,"0")</f>
        <v>0</v>
      </c>
      <c r="DA97" s="74">
        <f t="shared" ref="DA97:DA120" si="27">CZ97/(CV97+CX97+CZ97+DB97)</f>
        <v>0</v>
      </c>
      <c r="DB97" s="73">
        <f t="shared" ref="DB97:DB120" si="28">COUNTIF(BI97:CU97,"KĐG")</f>
        <v>0</v>
      </c>
      <c r="DC97" s="74">
        <f t="shared" ref="DC97:DC120" si="29">DB97/(CV97+CX97+CZ97+DB97)</f>
        <v>0</v>
      </c>
      <c r="DD97" s="75">
        <f t="shared" ref="DD97:DD120" si="30">(((CV97*2)+(CX97*1)+(CZ97*0)))/(CV97+CX97+CZ97)</f>
        <v>2</v>
      </c>
      <c r="DE97" s="75" t="str">
        <f t="shared" ref="DE97:DE120" si="31">IF(DC97&gt;=50%,"KĐG",IF(DD97&gt;=1.6,"Đạt mục tiêu",IF(DD97&gt;=1,"Cần cố gắng","Chưa đạt")))</f>
        <v>Đạt mục tiêu</v>
      </c>
      <c r="DF97" s="2"/>
      <c r="DG97" s="2"/>
      <c r="DH97" s="2"/>
      <c r="DI97" s="2"/>
      <c r="DJ97" s="2"/>
      <c r="DK97" s="2"/>
      <c r="DL97" s="2"/>
      <c r="DM97" s="2"/>
      <c r="DN97" s="2"/>
      <c r="DO97" s="2"/>
      <c r="DP97" s="2"/>
      <c r="DQ97" s="2"/>
      <c r="DR97" s="2"/>
      <c r="DS97" s="2"/>
      <c r="DT97" s="2"/>
      <c r="DU97" s="2"/>
      <c r="DV97" s="2"/>
      <c r="DW97" s="2"/>
      <c r="DX97" s="2"/>
      <c r="DY97" s="2"/>
    </row>
    <row r="98" spans="1:129" ht="15.75" customHeight="1" x14ac:dyDescent="0.25">
      <c r="A98" s="53">
        <v>88</v>
      </c>
      <c r="B98" s="59">
        <v>155</v>
      </c>
      <c r="C98" s="60">
        <v>156</v>
      </c>
      <c r="D98" s="385" t="s">
        <v>121</v>
      </c>
      <c r="E98" s="367"/>
      <c r="F98" s="367"/>
      <c r="G98" s="367"/>
      <c r="H98" s="368"/>
      <c r="I98" s="68"/>
      <c r="J98" s="61"/>
      <c r="K98" s="61" t="s">
        <v>8</v>
      </c>
      <c r="L98" s="61" t="s">
        <v>8</v>
      </c>
      <c r="M98" s="107">
        <f>SUM(M99:M105)</f>
        <v>4</v>
      </c>
      <c r="N98" s="86" t="s">
        <v>608</v>
      </c>
      <c r="O98" s="86" t="s">
        <v>608</v>
      </c>
      <c r="P98" s="86" t="s">
        <v>608</v>
      </c>
      <c r="Q98" s="86" t="s">
        <v>608</v>
      </c>
      <c r="R98" s="86" t="s">
        <v>608</v>
      </c>
      <c r="S98" s="86" t="s">
        <v>608</v>
      </c>
      <c r="T98" s="86" t="s">
        <v>608</v>
      </c>
      <c r="U98" s="86" t="s">
        <v>608</v>
      </c>
      <c r="V98" s="86" t="s">
        <v>608</v>
      </c>
      <c r="W98" s="86" t="s">
        <v>608</v>
      </c>
      <c r="X98" s="71">
        <f t="shared" si="21"/>
        <v>0</v>
      </c>
      <c r="Y98" s="61" t="s">
        <v>8</v>
      </c>
      <c r="Z98" s="61"/>
      <c r="AA98" s="61"/>
      <c r="AB98" s="61"/>
      <c r="AC98" s="61"/>
      <c r="AD98" s="81"/>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62" t="s">
        <v>8</v>
      </c>
      <c r="BJ98" s="62" t="s">
        <v>8</v>
      </c>
      <c r="BK98" s="62" t="s">
        <v>8</v>
      </c>
      <c r="BL98" s="62" t="s">
        <v>8</v>
      </c>
      <c r="BM98" s="62" t="s">
        <v>8</v>
      </c>
      <c r="BN98" s="62" t="s">
        <v>8</v>
      </c>
      <c r="BO98" s="62" t="s">
        <v>8</v>
      </c>
      <c r="BP98" s="62" t="s">
        <v>8</v>
      </c>
      <c r="BQ98" s="62" t="s">
        <v>8</v>
      </c>
      <c r="BR98" s="62" t="s">
        <v>8</v>
      </c>
      <c r="BS98" s="62" t="s">
        <v>8</v>
      </c>
      <c r="BT98" s="62" t="s">
        <v>8</v>
      </c>
      <c r="BU98" s="62" t="s">
        <v>8</v>
      </c>
      <c r="BV98" s="62" t="s">
        <v>8</v>
      </c>
      <c r="BW98" s="62" t="s">
        <v>8</v>
      </c>
      <c r="BX98" s="62" t="s">
        <v>8</v>
      </c>
      <c r="BY98" s="62" t="s">
        <v>8</v>
      </c>
      <c r="BZ98" s="62" t="s">
        <v>8</v>
      </c>
      <c r="CA98" s="62" t="s">
        <v>8</v>
      </c>
      <c r="CB98" s="62" t="s">
        <v>8</v>
      </c>
      <c r="CC98" s="62" t="s">
        <v>8</v>
      </c>
      <c r="CD98" s="62" t="s">
        <v>8</v>
      </c>
      <c r="CE98" s="62" t="s">
        <v>8</v>
      </c>
      <c r="CF98" s="62" t="s">
        <v>8</v>
      </c>
      <c r="CG98" s="62" t="s">
        <v>8</v>
      </c>
      <c r="CH98" s="62" t="s">
        <v>8</v>
      </c>
      <c r="CI98" s="62" t="s">
        <v>8</v>
      </c>
      <c r="CJ98" s="62" t="s">
        <v>8</v>
      </c>
      <c r="CK98" s="62" t="s">
        <v>8</v>
      </c>
      <c r="CL98" s="62" t="s">
        <v>8</v>
      </c>
      <c r="CM98" s="62" t="s">
        <v>8</v>
      </c>
      <c r="CN98" s="62" t="s">
        <v>8</v>
      </c>
      <c r="CO98" s="62" t="s">
        <v>8</v>
      </c>
      <c r="CP98" s="62" t="s">
        <v>8</v>
      </c>
      <c r="CQ98" s="62" t="s">
        <v>8</v>
      </c>
      <c r="CR98" s="62" t="s">
        <v>8</v>
      </c>
      <c r="CS98" s="62" t="s">
        <v>8</v>
      </c>
      <c r="CT98" s="62" t="s">
        <v>8</v>
      </c>
      <c r="CU98" s="62" t="s">
        <v>8</v>
      </c>
      <c r="CV98" s="73">
        <f t="shared" si="22"/>
        <v>0</v>
      </c>
      <c r="CW98" s="74" t="e">
        <f t="shared" si="23"/>
        <v>#DIV/0!</v>
      </c>
      <c r="CX98" s="73">
        <f t="shared" si="24"/>
        <v>0</v>
      </c>
      <c r="CY98" s="74" t="e">
        <f t="shared" si="25"/>
        <v>#DIV/0!</v>
      </c>
      <c r="CZ98" s="73">
        <f t="shared" si="26"/>
        <v>0</v>
      </c>
      <c r="DA98" s="74" t="e">
        <f t="shared" si="27"/>
        <v>#DIV/0!</v>
      </c>
      <c r="DB98" s="73">
        <f t="shared" si="28"/>
        <v>0</v>
      </c>
      <c r="DC98" s="74" t="e">
        <f t="shared" si="29"/>
        <v>#DIV/0!</v>
      </c>
      <c r="DD98" s="249" t="e">
        <f t="shared" si="30"/>
        <v>#DIV/0!</v>
      </c>
      <c r="DE98" s="75" t="e">
        <f t="shared" si="31"/>
        <v>#DIV/0!</v>
      </c>
      <c r="DF98" s="2"/>
      <c r="DG98" s="2"/>
      <c r="DH98" s="2"/>
      <c r="DI98" s="2"/>
      <c r="DJ98" s="2"/>
      <c r="DK98" s="2"/>
      <c r="DL98" s="2"/>
      <c r="DM98" s="2"/>
      <c r="DN98" s="2"/>
      <c r="DO98" s="2"/>
      <c r="DP98" s="2"/>
      <c r="DQ98" s="2"/>
      <c r="DR98" s="2"/>
      <c r="DS98" s="2"/>
      <c r="DT98" s="2"/>
      <c r="DU98" s="2"/>
      <c r="DV98" s="2"/>
      <c r="DW98" s="2"/>
      <c r="DX98" s="2"/>
      <c r="DY98" s="2"/>
    </row>
    <row r="99" spans="1:129" ht="66.75" hidden="1" customHeight="1" x14ac:dyDescent="0.25">
      <c r="A99" s="53">
        <v>89</v>
      </c>
      <c r="B99" s="66">
        <v>156</v>
      </c>
      <c r="C99" s="60">
        <v>159</v>
      </c>
      <c r="D99" s="7" t="s">
        <v>122</v>
      </c>
      <c r="E99" s="14" t="s">
        <v>11</v>
      </c>
      <c r="F99" s="14" t="s">
        <v>123</v>
      </c>
      <c r="G99" s="68" t="s">
        <v>19</v>
      </c>
      <c r="H99" s="14" t="s">
        <v>700</v>
      </c>
      <c r="I99" s="68" t="s">
        <v>627</v>
      </c>
      <c r="J99" s="68" t="s">
        <v>14</v>
      </c>
      <c r="K99" s="15" t="s">
        <v>6</v>
      </c>
      <c r="L99" s="15" t="s">
        <v>15</v>
      </c>
      <c r="M99" s="10"/>
      <c r="N99" s="71"/>
      <c r="O99" s="70"/>
      <c r="P99" s="70"/>
      <c r="Q99" s="70"/>
      <c r="R99" s="70" t="s">
        <v>15</v>
      </c>
      <c r="S99" s="70"/>
      <c r="T99" s="70"/>
      <c r="U99" s="70"/>
      <c r="V99" s="70"/>
      <c r="W99" s="70"/>
      <c r="X99" s="71">
        <f t="shared" si="21"/>
        <v>1</v>
      </c>
      <c r="Y99" s="13"/>
      <c r="Z99" s="15" t="s">
        <v>688</v>
      </c>
      <c r="AA99" s="15" t="s">
        <v>688</v>
      </c>
      <c r="AB99" s="15" t="s">
        <v>688</v>
      </c>
      <c r="AC99" s="15" t="s">
        <v>688</v>
      </c>
      <c r="AD99" s="72"/>
      <c r="AE99" s="11"/>
      <c r="AF99" s="11"/>
      <c r="AG99" s="11"/>
      <c r="AH99" s="11"/>
      <c r="AI99" s="11"/>
      <c r="AJ99" s="11"/>
      <c r="AK99" s="11"/>
      <c r="AL99" s="11"/>
      <c r="AM99" s="11"/>
      <c r="AN99" s="11"/>
      <c r="AO99" s="11"/>
      <c r="AP99" s="11"/>
      <c r="AQ99" s="11"/>
      <c r="AR99" s="11"/>
      <c r="AS99" s="11"/>
      <c r="AT99" s="11"/>
      <c r="AU99" s="11"/>
      <c r="AV99" s="11"/>
      <c r="AW99" s="11" t="s">
        <v>625</v>
      </c>
      <c r="AX99" s="11"/>
      <c r="AY99" s="11"/>
      <c r="AZ99" s="11"/>
      <c r="BA99" s="11"/>
      <c r="BB99" s="11"/>
      <c r="BC99" s="11"/>
      <c r="BD99" s="11"/>
      <c r="BE99" s="11"/>
      <c r="BF99" s="11"/>
      <c r="BG99" s="11"/>
      <c r="BH99" s="11"/>
      <c r="BI99" s="15">
        <v>2</v>
      </c>
      <c r="BJ99" s="15">
        <v>2</v>
      </c>
      <c r="BK99" s="15">
        <v>2</v>
      </c>
      <c r="BL99" s="15">
        <v>2</v>
      </c>
      <c r="BM99" s="15"/>
      <c r="BN99" s="15"/>
      <c r="BO99" s="15"/>
      <c r="BP99" s="15"/>
      <c r="BQ99" s="15">
        <v>2</v>
      </c>
      <c r="BR99" s="15">
        <v>2</v>
      </c>
      <c r="BS99" s="15">
        <v>2</v>
      </c>
      <c r="BT99" s="15">
        <v>2</v>
      </c>
      <c r="BU99" s="15">
        <v>2</v>
      </c>
      <c r="BV99" s="15">
        <v>2</v>
      </c>
      <c r="BW99" s="15"/>
      <c r="BX99" s="15">
        <v>2</v>
      </c>
      <c r="BY99" s="15">
        <v>2</v>
      </c>
      <c r="BZ99" s="15">
        <v>2</v>
      </c>
      <c r="CA99" s="15">
        <v>2</v>
      </c>
      <c r="CB99" s="15">
        <v>2</v>
      </c>
      <c r="CC99" s="15">
        <v>2</v>
      </c>
      <c r="CD99" s="15">
        <v>2</v>
      </c>
      <c r="CE99" s="15">
        <v>2</v>
      </c>
      <c r="CF99" s="15">
        <v>2</v>
      </c>
      <c r="CG99" s="15">
        <v>2</v>
      </c>
      <c r="CH99" s="15">
        <v>2</v>
      </c>
      <c r="CI99" s="15">
        <v>2</v>
      </c>
      <c r="CJ99" s="15">
        <v>2</v>
      </c>
      <c r="CK99" s="15">
        <v>2</v>
      </c>
      <c r="CL99" s="15"/>
      <c r="CM99" s="15"/>
      <c r="CN99" s="15"/>
      <c r="CO99" s="15"/>
      <c r="CP99" s="15"/>
      <c r="CQ99" s="15"/>
      <c r="CR99" s="15"/>
      <c r="CS99" s="15">
        <v>2</v>
      </c>
      <c r="CT99" s="15">
        <v>2</v>
      </c>
      <c r="CU99" s="15">
        <v>2</v>
      </c>
      <c r="CV99" s="73">
        <f t="shared" si="22"/>
        <v>27</v>
      </c>
      <c r="CW99" s="74">
        <f t="shared" si="23"/>
        <v>1</v>
      </c>
      <c r="CX99" s="73">
        <f t="shared" si="24"/>
        <v>0</v>
      </c>
      <c r="CY99" s="74">
        <f t="shared" si="25"/>
        <v>0</v>
      </c>
      <c r="CZ99" s="73">
        <f t="shared" si="26"/>
        <v>0</v>
      </c>
      <c r="DA99" s="74">
        <f t="shared" si="27"/>
        <v>0</v>
      </c>
      <c r="DB99" s="73">
        <f t="shared" si="28"/>
        <v>0</v>
      </c>
      <c r="DC99" s="74">
        <f t="shared" si="29"/>
        <v>0</v>
      </c>
      <c r="DD99" s="75">
        <f t="shared" si="30"/>
        <v>2</v>
      </c>
      <c r="DE99" s="75" t="str">
        <f t="shared" si="31"/>
        <v>Đạt mục tiêu</v>
      </c>
      <c r="DF99" s="2"/>
      <c r="DG99" s="2"/>
      <c r="DH99" s="2"/>
      <c r="DI99" s="2"/>
      <c r="DJ99" s="2"/>
      <c r="DK99" s="2"/>
      <c r="DL99" s="2"/>
      <c r="DM99" s="2"/>
      <c r="DN99" s="2"/>
      <c r="DO99" s="2"/>
      <c r="DP99" s="2"/>
      <c r="DQ99" s="2"/>
      <c r="DR99" s="2"/>
      <c r="DS99" s="2"/>
      <c r="DT99" s="2"/>
      <c r="DU99" s="2"/>
      <c r="DV99" s="2"/>
      <c r="DW99" s="2"/>
      <c r="DX99" s="2"/>
      <c r="DY99" s="2"/>
    </row>
    <row r="100" spans="1:129" ht="39" hidden="1" customHeight="1" x14ac:dyDescent="0.25">
      <c r="A100" s="53">
        <v>90</v>
      </c>
      <c r="B100" s="59">
        <v>159</v>
      </c>
      <c r="C100" s="60">
        <v>162</v>
      </c>
      <c r="D100" s="7" t="s">
        <v>124</v>
      </c>
      <c r="E100" s="14" t="s">
        <v>11</v>
      </c>
      <c r="F100" s="14" t="s">
        <v>125</v>
      </c>
      <c r="G100" s="68" t="s">
        <v>19</v>
      </c>
      <c r="H100" s="14" t="s">
        <v>701</v>
      </c>
      <c r="I100" s="68" t="s">
        <v>627</v>
      </c>
      <c r="J100" s="68" t="s">
        <v>14</v>
      </c>
      <c r="K100" s="15" t="s">
        <v>6</v>
      </c>
      <c r="L100" s="15" t="s">
        <v>15</v>
      </c>
      <c r="M100" s="10"/>
      <c r="N100" s="70"/>
      <c r="O100" s="70" t="s">
        <v>15</v>
      </c>
      <c r="P100" s="70"/>
      <c r="Q100" s="70"/>
      <c r="R100" s="70"/>
      <c r="S100" s="70"/>
      <c r="T100" s="70"/>
      <c r="U100" s="70"/>
      <c r="V100" s="70"/>
      <c r="W100" s="70"/>
      <c r="X100" s="71">
        <f t="shared" si="21"/>
        <v>1</v>
      </c>
      <c r="Y100" s="15" t="s">
        <v>1101</v>
      </c>
      <c r="Z100" s="15"/>
      <c r="AA100" s="15"/>
      <c r="AB100" s="15"/>
      <c r="AC100" s="15"/>
      <c r="AD100" s="72" t="s">
        <v>688</v>
      </c>
      <c r="AE100" s="72" t="s">
        <v>688</v>
      </c>
      <c r="AF100" s="72" t="s">
        <v>688</v>
      </c>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5">
        <v>1</v>
      </c>
      <c r="BJ100" s="15">
        <v>1</v>
      </c>
      <c r="BK100" s="15">
        <v>1</v>
      </c>
      <c r="BL100" s="15">
        <v>1</v>
      </c>
      <c r="BM100" s="15">
        <v>1</v>
      </c>
      <c r="BN100" s="15">
        <v>1</v>
      </c>
      <c r="BO100" s="15">
        <v>1</v>
      </c>
      <c r="BP100" s="15">
        <v>1</v>
      </c>
      <c r="BQ100" s="15">
        <v>1</v>
      </c>
      <c r="BR100" s="15">
        <v>1</v>
      </c>
      <c r="BS100" s="15">
        <v>1</v>
      </c>
      <c r="BT100" s="15">
        <v>1</v>
      </c>
      <c r="BU100" s="15">
        <v>1</v>
      </c>
      <c r="BV100" s="15">
        <v>1</v>
      </c>
      <c r="BW100" s="15">
        <v>1</v>
      </c>
      <c r="BX100" s="15">
        <v>1</v>
      </c>
      <c r="BY100" s="15">
        <v>1</v>
      </c>
      <c r="BZ100" s="15">
        <v>1</v>
      </c>
      <c r="CA100" s="15">
        <v>1</v>
      </c>
      <c r="CB100" s="15">
        <v>1</v>
      </c>
      <c r="CC100" s="15">
        <v>1</v>
      </c>
      <c r="CD100" s="15">
        <v>1</v>
      </c>
      <c r="CE100" s="15">
        <v>1</v>
      </c>
      <c r="CF100" s="15">
        <v>1</v>
      </c>
      <c r="CG100" s="15">
        <v>1</v>
      </c>
      <c r="CH100" s="15">
        <v>1</v>
      </c>
      <c r="CI100" s="15">
        <v>1</v>
      </c>
      <c r="CJ100" s="15">
        <v>1</v>
      </c>
      <c r="CK100" s="15">
        <v>1</v>
      </c>
      <c r="CL100" s="15">
        <v>1</v>
      </c>
      <c r="CM100" s="15">
        <v>1</v>
      </c>
      <c r="CN100" s="15">
        <v>1</v>
      </c>
      <c r="CO100" s="15">
        <v>1</v>
      </c>
      <c r="CP100" s="15">
        <v>1</v>
      </c>
      <c r="CQ100" s="15">
        <v>1</v>
      </c>
      <c r="CR100" s="15">
        <v>1</v>
      </c>
      <c r="CS100" s="15">
        <v>1</v>
      </c>
      <c r="CT100" s="15">
        <v>1</v>
      </c>
      <c r="CU100" s="15">
        <v>1</v>
      </c>
      <c r="CV100" s="73">
        <f t="shared" si="22"/>
        <v>0</v>
      </c>
      <c r="CW100" s="74">
        <f t="shared" si="23"/>
        <v>0</v>
      </c>
      <c r="CX100" s="73">
        <f t="shared" si="24"/>
        <v>39</v>
      </c>
      <c r="CY100" s="74">
        <f t="shared" si="25"/>
        <v>1</v>
      </c>
      <c r="CZ100" s="73">
        <f t="shared" si="26"/>
        <v>0</v>
      </c>
      <c r="DA100" s="74">
        <f t="shared" si="27"/>
        <v>0</v>
      </c>
      <c r="DB100" s="73">
        <f t="shared" si="28"/>
        <v>0</v>
      </c>
      <c r="DC100" s="74">
        <f t="shared" si="29"/>
        <v>0</v>
      </c>
      <c r="DD100" s="75">
        <f t="shared" si="30"/>
        <v>1</v>
      </c>
      <c r="DE100" s="75" t="str">
        <f t="shared" si="31"/>
        <v>Cần cố gắng</v>
      </c>
      <c r="DF100" s="2"/>
      <c r="DG100" s="2"/>
      <c r="DH100" s="2"/>
      <c r="DI100" s="2"/>
      <c r="DJ100" s="2"/>
      <c r="DK100" s="2"/>
      <c r="DL100" s="2"/>
      <c r="DM100" s="2"/>
      <c r="DN100" s="2"/>
      <c r="DO100" s="2"/>
      <c r="DP100" s="2"/>
      <c r="DQ100" s="2"/>
      <c r="DR100" s="2"/>
      <c r="DS100" s="2"/>
      <c r="DT100" s="2"/>
      <c r="DU100" s="2"/>
      <c r="DV100" s="2"/>
      <c r="DW100" s="2"/>
      <c r="DX100" s="2"/>
      <c r="DY100" s="2"/>
    </row>
    <row r="101" spans="1:129" ht="45" hidden="1" customHeight="1" x14ac:dyDescent="0.25">
      <c r="A101" s="53">
        <v>91</v>
      </c>
      <c r="B101" s="66">
        <v>162</v>
      </c>
      <c r="C101" s="60">
        <v>165</v>
      </c>
      <c r="D101" s="7" t="s">
        <v>126</v>
      </c>
      <c r="E101" s="14" t="s">
        <v>11</v>
      </c>
      <c r="F101" s="14" t="s">
        <v>127</v>
      </c>
      <c r="G101" s="68" t="s">
        <v>19</v>
      </c>
      <c r="H101" s="28" t="s">
        <v>1004</v>
      </c>
      <c r="I101" s="68" t="s">
        <v>627</v>
      </c>
      <c r="J101" s="68" t="s">
        <v>14</v>
      </c>
      <c r="K101" s="15" t="s">
        <v>6</v>
      </c>
      <c r="L101" s="15" t="s">
        <v>15</v>
      </c>
      <c r="M101" s="10">
        <v>1</v>
      </c>
      <c r="N101" s="70" t="s">
        <v>15</v>
      </c>
      <c r="O101" s="70"/>
      <c r="P101" s="70"/>
      <c r="Q101" s="70"/>
      <c r="R101" s="70"/>
      <c r="S101" s="70"/>
      <c r="T101" s="70"/>
      <c r="U101" s="70"/>
      <c r="V101" s="70"/>
      <c r="W101" s="70"/>
      <c r="X101" s="71">
        <f t="shared" si="21"/>
        <v>1</v>
      </c>
      <c r="Y101" s="15" t="s">
        <v>1100</v>
      </c>
      <c r="Z101" s="15" t="s">
        <v>688</v>
      </c>
      <c r="AA101" s="15" t="s">
        <v>688</v>
      </c>
      <c r="AB101" s="15" t="s">
        <v>688</v>
      </c>
      <c r="AC101" s="15" t="s">
        <v>688</v>
      </c>
      <c r="AD101" s="72"/>
      <c r="AE101" s="72"/>
      <c r="AF101" s="72"/>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5">
        <v>2</v>
      </c>
      <c r="BJ101" s="15">
        <v>2</v>
      </c>
      <c r="BK101" s="15">
        <v>2</v>
      </c>
      <c r="BL101" s="15">
        <v>2</v>
      </c>
      <c r="BM101" s="15">
        <v>2</v>
      </c>
      <c r="BN101" s="15">
        <v>2</v>
      </c>
      <c r="BO101" s="15">
        <v>2</v>
      </c>
      <c r="BP101" s="15">
        <v>2</v>
      </c>
      <c r="BQ101" s="15">
        <v>2</v>
      </c>
      <c r="BR101" s="15">
        <v>2</v>
      </c>
      <c r="BS101" s="15">
        <v>2</v>
      </c>
      <c r="BT101" s="15">
        <v>2</v>
      </c>
      <c r="BU101" s="15">
        <v>2</v>
      </c>
      <c r="BV101" s="15">
        <v>2</v>
      </c>
      <c r="BW101" s="15">
        <v>2</v>
      </c>
      <c r="BX101" s="15">
        <v>1</v>
      </c>
      <c r="BY101" s="15">
        <v>1</v>
      </c>
      <c r="BZ101" s="15">
        <v>1</v>
      </c>
      <c r="CA101" s="15">
        <v>1</v>
      </c>
      <c r="CB101" s="15">
        <v>1</v>
      </c>
      <c r="CC101" s="15">
        <v>1</v>
      </c>
      <c r="CD101" s="15">
        <v>2</v>
      </c>
      <c r="CE101" s="15">
        <v>2</v>
      </c>
      <c r="CF101" s="15">
        <v>2</v>
      </c>
      <c r="CG101" s="15">
        <v>2</v>
      </c>
      <c r="CH101" s="15">
        <v>2</v>
      </c>
      <c r="CI101" s="15">
        <v>2</v>
      </c>
      <c r="CJ101" s="15">
        <v>2</v>
      </c>
      <c r="CK101" s="15">
        <v>2</v>
      </c>
      <c r="CL101" s="15">
        <v>2</v>
      </c>
      <c r="CM101" s="15">
        <v>2</v>
      </c>
      <c r="CN101" s="15">
        <v>2</v>
      </c>
      <c r="CO101" s="15">
        <v>2</v>
      </c>
      <c r="CP101" s="15">
        <v>2</v>
      </c>
      <c r="CQ101" s="15">
        <v>2</v>
      </c>
      <c r="CR101" s="15">
        <v>1</v>
      </c>
      <c r="CS101" s="15">
        <v>1</v>
      </c>
      <c r="CT101" s="15">
        <v>1</v>
      </c>
      <c r="CU101" s="15">
        <v>1</v>
      </c>
      <c r="CV101" s="73">
        <f t="shared" si="22"/>
        <v>29</v>
      </c>
      <c r="CW101" s="74">
        <f t="shared" si="23"/>
        <v>0.74358974358974361</v>
      </c>
      <c r="CX101" s="73">
        <f t="shared" si="24"/>
        <v>10</v>
      </c>
      <c r="CY101" s="74">
        <f t="shared" si="25"/>
        <v>0.25641025641025639</v>
      </c>
      <c r="CZ101" s="73">
        <f t="shared" si="26"/>
        <v>0</v>
      </c>
      <c r="DA101" s="74">
        <f t="shared" si="27"/>
        <v>0</v>
      </c>
      <c r="DB101" s="73">
        <f t="shared" si="28"/>
        <v>0</v>
      </c>
      <c r="DC101" s="74">
        <f t="shared" si="29"/>
        <v>0</v>
      </c>
      <c r="DD101" s="249">
        <f t="shared" si="30"/>
        <v>1.7435897435897436</v>
      </c>
      <c r="DE101" s="75" t="str">
        <f t="shared" si="31"/>
        <v>Đạt mục tiêu</v>
      </c>
      <c r="DF101" s="2"/>
      <c r="DG101" s="2"/>
      <c r="DH101" s="2"/>
      <c r="DI101" s="2"/>
      <c r="DJ101" s="2"/>
      <c r="DK101" s="2"/>
      <c r="DL101" s="2"/>
      <c r="DM101" s="2"/>
      <c r="DN101" s="2"/>
      <c r="DO101" s="2"/>
      <c r="DP101" s="2"/>
      <c r="DQ101" s="2"/>
      <c r="DR101" s="2"/>
      <c r="DS101" s="2"/>
      <c r="DT101" s="2"/>
      <c r="DU101" s="2"/>
      <c r="DV101" s="2"/>
      <c r="DW101" s="2"/>
      <c r="DX101" s="2"/>
      <c r="DY101" s="2"/>
    </row>
    <row r="102" spans="1:129" ht="39.75" hidden="1" customHeight="1" x14ac:dyDescent="0.25">
      <c r="A102" s="53">
        <v>92</v>
      </c>
      <c r="B102" s="59">
        <v>165</v>
      </c>
      <c r="C102" s="60">
        <v>168</v>
      </c>
      <c r="D102" s="7" t="s">
        <v>128</v>
      </c>
      <c r="E102" s="14" t="s">
        <v>11</v>
      </c>
      <c r="F102" s="14" t="s">
        <v>129</v>
      </c>
      <c r="G102" s="68" t="s">
        <v>19</v>
      </c>
      <c r="H102" s="7" t="s">
        <v>702</v>
      </c>
      <c r="I102" s="68" t="s">
        <v>627</v>
      </c>
      <c r="J102" s="68" t="s">
        <v>14</v>
      </c>
      <c r="K102" s="15" t="s">
        <v>6</v>
      </c>
      <c r="L102" s="15" t="s">
        <v>15</v>
      </c>
      <c r="M102" s="10">
        <v>1</v>
      </c>
      <c r="N102" s="70"/>
      <c r="O102" s="70" t="s">
        <v>15</v>
      </c>
      <c r="P102" s="70"/>
      <c r="Q102" s="70"/>
      <c r="R102" s="70"/>
      <c r="S102" s="70"/>
      <c r="T102" s="70"/>
      <c r="U102" s="70"/>
      <c r="V102" s="70"/>
      <c r="W102" s="70"/>
      <c r="X102" s="71">
        <f t="shared" si="21"/>
        <v>1</v>
      </c>
      <c r="Y102" s="15" t="s">
        <v>1101</v>
      </c>
      <c r="Z102" s="15"/>
      <c r="AA102" s="15"/>
      <c r="AB102" s="15"/>
      <c r="AC102" s="15"/>
      <c r="AD102" s="15" t="s">
        <v>688</v>
      </c>
      <c r="AE102" s="15" t="s">
        <v>688</v>
      </c>
      <c r="AF102" s="15" t="s">
        <v>688</v>
      </c>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5">
        <v>1</v>
      </c>
      <c r="BJ102" s="15">
        <v>1</v>
      </c>
      <c r="BK102" s="15">
        <v>1</v>
      </c>
      <c r="BL102" s="15">
        <v>1</v>
      </c>
      <c r="BM102" s="15">
        <v>1</v>
      </c>
      <c r="BN102" s="15">
        <v>1</v>
      </c>
      <c r="BO102" s="15">
        <v>1</v>
      </c>
      <c r="BP102" s="15">
        <v>1</v>
      </c>
      <c r="BQ102" s="15">
        <v>1</v>
      </c>
      <c r="BR102" s="15">
        <v>1</v>
      </c>
      <c r="BS102" s="15">
        <v>1</v>
      </c>
      <c r="BT102" s="15">
        <v>1</v>
      </c>
      <c r="BU102" s="15">
        <v>1</v>
      </c>
      <c r="BV102" s="15">
        <v>1</v>
      </c>
      <c r="BW102" s="15">
        <v>1</v>
      </c>
      <c r="BX102" s="15">
        <v>1</v>
      </c>
      <c r="BY102" s="15">
        <v>1</v>
      </c>
      <c r="BZ102" s="15">
        <v>1</v>
      </c>
      <c r="CA102" s="15">
        <v>1</v>
      </c>
      <c r="CB102" s="15">
        <v>1</v>
      </c>
      <c r="CC102" s="15">
        <v>1</v>
      </c>
      <c r="CD102" s="15">
        <v>1</v>
      </c>
      <c r="CE102" s="15">
        <v>1</v>
      </c>
      <c r="CF102" s="15">
        <v>1</v>
      </c>
      <c r="CG102" s="15">
        <v>1</v>
      </c>
      <c r="CH102" s="15">
        <v>1</v>
      </c>
      <c r="CI102" s="15">
        <v>1</v>
      </c>
      <c r="CJ102" s="15">
        <v>1</v>
      </c>
      <c r="CK102" s="15">
        <v>1</v>
      </c>
      <c r="CL102" s="15">
        <v>1</v>
      </c>
      <c r="CM102" s="15">
        <v>1</v>
      </c>
      <c r="CN102" s="15">
        <v>1</v>
      </c>
      <c r="CO102" s="15">
        <v>1</v>
      </c>
      <c r="CP102" s="15">
        <v>1</v>
      </c>
      <c r="CQ102" s="15">
        <v>1</v>
      </c>
      <c r="CR102" s="15">
        <v>1</v>
      </c>
      <c r="CS102" s="15">
        <v>1</v>
      </c>
      <c r="CT102" s="15">
        <v>1</v>
      </c>
      <c r="CU102" s="15">
        <v>1</v>
      </c>
      <c r="CV102" s="73">
        <f t="shared" si="22"/>
        <v>0</v>
      </c>
      <c r="CW102" s="74">
        <f t="shared" si="23"/>
        <v>0</v>
      </c>
      <c r="CX102" s="73">
        <f t="shared" si="24"/>
        <v>39</v>
      </c>
      <c r="CY102" s="74">
        <f t="shared" si="25"/>
        <v>1</v>
      </c>
      <c r="CZ102" s="73">
        <f t="shared" si="26"/>
        <v>0</v>
      </c>
      <c r="DA102" s="74">
        <f t="shared" si="27"/>
        <v>0</v>
      </c>
      <c r="DB102" s="73">
        <f t="shared" si="28"/>
        <v>0</v>
      </c>
      <c r="DC102" s="74">
        <f t="shared" si="29"/>
        <v>0</v>
      </c>
      <c r="DD102" s="75">
        <f t="shared" si="30"/>
        <v>1</v>
      </c>
      <c r="DE102" s="75" t="str">
        <f t="shared" si="31"/>
        <v>Cần cố gắng</v>
      </c>
      <c r="DF102" s="2"/>
      <c r="DG102" s="2"/>
      <c r="DH102" s="2"/>
      <c r="DI102" s="2"/>
      <c r="DJ102" s="2"/>
      <c r="DK102" s="2"/>
      <c r="DL102" s="2"/>
      <c r="DM102" s="2"/>
      <c r="DN102" s="2"/>
      <c r="DO102" s="2"/>
      <c r="DP102" s="2"/>
      <c r="DQ102" s="2"/>
      <c r="DR102" s="2"/>
      <c r="DS102" s="2"/>
      <c r="DT102" s="2"/>
      <c r="DU102" s="2"/>
      <c r="DV102" s="2"/>
      <c r="DW102" s="2"/>
      <c r="DX102" s="2"/>
      <c r="DY102" s="2"/>
    </row>
    <row r="103" spans="1:129" ht="57" customHeight="1" x14ac:dyDescent="0.25">
      <c r="A103" s="53">
        <v>93</v>
      </c>
      <c r="B103" s="66">
        <v>168</v>
      </c>
      <c r="C103" s="60">
        <v>169</v>
      </c>
      <c r="D103" s="306" t="s">
        <v>130</v>
      </c>
      <c r="E103" s="307" t="s">
        <v>36</v>
      </c>
      <c r="F103" s="307" t="s">
        <v>131</v>
      </c>
      <c r="G103" s="308" t="s">
        <v>36</v>
      </c>
      <c r="H103" s="319" t="s">
        <v>703</v>
      </c>
      <c r="I103" s="308" t="s">
        <v>627</v>
      </c>
      <c r="J103" s="308" t="s">
        <v>14</v>
      </c>
      <c r="K103" s="15" t="s">
        <v>6</v>
      </c>
      <c r="L103" s="15" t="s">
        <v>15</v>
      </c>
      <c r="M103" s="10"/>
      <c r="N103" s="70"/>
      <c r="O103" s="70"/>
      <c r="P103" s="310" t="s">
        <v>15</v>
      </c>
      <c r="Q103" s="70"/>
      <c r="R103" s="70"/>
      <c r="S103" s="70"/>
      <c r="T103" s="70"/>
      <c r="U103" s="70"/>
      <c r="V103" s="70"/>
      <c r="W103" s="70"/>
      <c r="X103" s="71">
        <f t="shared" si="21"/>
        <v>1</v>
      </c>
      <c r="Y103" s="15" t="s">
        <v>1105</v>
      </c>
      <c r="Z103" s="15"/>
      <c r="AA103" s="15"/>
      <c r="AB103" s="15"/>
      <c r="AC103" s="15"/>
      <c r="AD103" s="72"/>
      <c r="AE103" s="11"/>
      <c r="AF103" s="11"/>
      <c r="AG103" s="315" t="s">
        <v>688</v>
      </c>
      <c r="AH103" s="315" t="s">
        <v>688</v>
      </c>
      <c r="AI103" s="315" t="s">
        <v>688</v>
      </c>
      <c r="AJ103" s="11" t="s">
        <v>688</v>
      </c>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56">
        <v>2</v>
      </c>
      <c r="BJ103" s="56">
        <v>2</v>
      </c>
      <c r="BK103" s="56">
        <v>2</v>
      </c>
      <c r="BL103" s="56">
        <v>2</v>
      </c>
      <c r="BM103" s="56">
        <v>2</v>
      </c>
      <c r="BN103" s="56">
        <v>2</v>
      </c>
      <c r="BO103" s="56">
        <v>2</v>
      </c>
      <c r="BP103" s="56">
        <v>2</v>
      </c>
      <c r="BQ103" s="56">
        <v>2</v>
      </c>
      <c r="BR103" s="56">
        <v>2</v>
      </c>
      <c r="BS103" s="56">
        <v>2</v>
      </c>
      <c r="BT103" s="56">
        <v>2</v>
      </c>
      <c r="BU103" s="56">
        <v>2</v>
      </c>
      <c r="BV103" s="56">
        <v>2</v>
      </c>
      <c r="BW103" s="56">
        <v>2</v>
      </c>
      <c r="BX103" s="56">
        <v>2</v>
      </c>
      <c r="BY103" s="56">
        <v>2</v>
      </c>
      <c r="BZ103" s="56">
        <v>2</v>
      </c>
      <c r="CA103" s="56">
        <v>2</v>
      </c>
      <c r="CB103" s="56">
        <v>2</v>
      </c>
      <c r="CC103" s="56">
        <v>2</v>
      </c>
      <c r="CD103" s="56">
        <v>2</v>
      </c>
      <c r="CE103" s="56">
        <v>2</v>
      </c>
      <c r="CF103" s="56">
        <v>2</v>
      </c>
      <c r="CG103" s="56">
        <v>2</v>
      </c>
      <c r="CH103" s="56">
        <v>2</v>
      </c>
      <c r="CI103" s="56">
        <v>2</v>
      </c>
      <c r="CJ103" s="56">
        <v>2</v>
      </c>
      <c r="CK103" s="56">
        <v>2</v>
      </c>
      <c r="CL103" s="56">
        <v>2</v>
      </c>
      <c r="CM103" s="56">
        <v>2</v>
      </c>
      <c r="CN103" s="56">
        <v>2</v>
      </c>
      <c r="CO103" s="56">
        <v>2</v>
      </c>
      <c r="CP103" s="56">
        <v>2</v>
      </c>
      <c r="CQ103" s="56">
        <v>2</v>
      </c>
      <c r="CR103" s="56">
        <v>2</v>
      </c>
      <c r="CS103" s="56">
        <v>2</v>
      </c>
      <c r="CT103" s="56">
        <v>2</v>
      </c>
      <c r="CU103" s="56">
        <v>2</v>
      </c>
      <c r="CV103" s="73">
        <f t="shared" si="22"/>
        <v>39</v>
      </c>
      <c r="CW103" s="74">
        <f t="shared" si="23"/>
        <v>1</v>
      </c>
      <c r="CX103" s="73">
        <f t="shared" si="24"/>
        <v>0</v>
      </c>
      <c r="CY103" s="74">
        <f t="shared" si="25"/>
        <v>0</v>
      </c>
      <c r="CZ103" s="73">
        <f t="shared" si="26"/>
        <v>0</v>
      </c>
      <c r="DA103" s="74">
        <f t="shared" si="27"/>
        <v>0</v>
      </c>
      <c r="DB103" s="73">
        <f t="shared" si="28"/>
        <v>0</v>
      </c>
      <c r="DC103" s="74">
        <f t="shared" si="29"/>
        <v>0</v>
      </c>
      <c r="DD103" s="75">
        <f t="shared" si="30"/>
        <v>2</v>
      </c>
      <c r="DE103" s="75" t="str">
        <f t="shared" si="31"/>
        <v>Đạt mục tiêu</v>
      </c>
      <c r="DF103" s="2"/>
      <c r="DG103" s="2"/>
      <c r="DH103" s="2"/>
      <c r="DI103" s="2"/>
      <c r="DJ103" s="2"/>
      <c r="DK103" s="2"/>
      <c r="DL103" s="2"/>
      <c r="DM103" s="2"/>
      <c r="DN103" s="2"/>
      <c r="DO103" s="2"/>
      <c r="DP103" s="2"/>
      <c r="DQ103" s="2"/>
      <c r="DR103" s="2"/>
      <c r="DS103" s="2"/>
      <c r="DT103" s="2"/>
      <c r="DU103" s="2"/>
      <c r="DV103" s="2"/>
      <c r="DW103" s="2"/>
      <c r="DX103" s="2"/>
      <c r="DY103" s="2"/>
    </row>
    <row r="104" spans="1:129" ht="61.5" customHeight="1" x14ac:dyDescent="0.25">
      <c r="A104" s="53">
        <v>94</v>
      </c>
      <c r="B104" s="66">
        <v>169</v>
      </c>
      <c r="C104" s="60">
        <v>174</v>
      </c>
      <c r="D104" s="306" t="s">
        <v>132</v>
      </c>
      <c r="E104" s="307" t="s">
        <v>11</v>
      </c>
      <c r="F104" s="307" t="s">
        <v>133</v>
      </c>
      <c r="G104" s="308" t="s">
        <v>19</v>
      </c>
      <c r="H104" s="306" t="s">
        <v>704</v>
      </c>
      <c r="I104" s="308" t="s">
        <v>627</v>
      </c>
      <c r="J104" s="308" t="s">
        <v>14</v>
      </c>
      <c r="K104" s="15" t="s">
        <v>6</v>
      </c>
      <c r="L104" s="15" t="s">
        <v>15</v>
      </c>
      <c r="M104" s="10">
        <v>1</v>
      </c>
      <c r="N104" s="70"/>
      <c r="O104" s="70"/>
      <c r="P104" s="310" t="s">
        <v>15</v>
      </c>
      <c r="Q104" s="70"/>
      <c r="R104" s="70"/>
      <c r="S104" s="70"/>
      <c r="T104" s="70"/>
      <c r="U104" s="70"/>
      <c r="V104" s="70"/>
      <c r="W104" s="70"/>
      <c r="X104" s="71">
        <f t="shared" si="21"/>
        <v>1</v>
      </c>
      <c r="Y104" s="15" t="s">
        <v>1105</v>
      </c>
      <c r="Z104" s="15"/>
      <c r="AA104" s="15"/>
      <c r="AB104" s="15"/>
      <c r="AC104" s="15"/>
      <c r="AD104" s="72"/>
      <c r="AE104" s="11"/>
      <c r="AF104" s="11"/>
      <c r="AG104" s="311" t="s">
        <v>688</v>
      </c>
      <c r="AH104" s="311" t="s">
        <v>688</v>
      </c>
      <c r="AI104" s="311" t="s">
        <v>688</v>
      </c>
      <c r="AJ104" s="15" t="s">
        <v>688</v>
      </c>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56">
        <v>2</v>
      </c>
      <c r="BJ104" s="56">
        <v>2</v>
      </c>
      <c r="BK104" s="56">
        <v>2</v>
      </c>
      <c r="BL104" s="56">
        <v>2</v>
      </c>
      <c r="BM104" s="56">
        <v>2</v>
      </c>
      <c r="BN104" s="56">
        <v>2</v>
      </c>
      <c r="BO104" s="56">
        <v>2</v>
      </c>
      <c r="BP104" s="56">
        <v>2</v>
      </c>
      <c r="BQ104" s="56">
        <v>2</v>
      </c>
      <c r="BR104" s="56">
        <v>2</v>
      </c>
      <c r="BS104" s="56">
        <v>2</v>
      </c>
      <c r="BT104" s="56">
        <v>2</v>
      </c>
      <c r="BU104" s="56">
        <v>2</v>
      </c>
      <c r="BV104" s="56">
        <v>2</v>
      </c>
      <c r="BW104" s="56">
        <v>2</v>
      </c>
      <c r="BX104" s="56">
        <v>2</v>
      </c>
      <c r="BY104" s="56">
        <v>2</v>
      </c>
      <c r="BZ104" s="56">
        <v>2</v>
      </c>
      <c r="CA104" s="56">
        <v>2</v>
      </c>
      <c r="CB104" s="56">
        <v>2</v>
      </c>
      <c r="CC104" s="56">
        <v>2</v>
      </c>
      <c r="CD104" s="56">
        <v>2</v>
      </c>
      <c r="CE104" s="56">
        <v>2</v>
      </c>
      <c r="CF104" s="56">
        <v>2</v>
      </c>
      <c r="CG104" s="56">
        <v>2</v>
      </c>
      <c r="CH104" s="56">
        <v>2</v>
      </c>
      <c r="CI104" s="56">
        <v>2</v>
      </c>
      <c r="CJ104" s="56">
        <v>2</v>
      </c>
      <c r="CK104" s="56">
        <v>2</v>
      </c>
      <c r="CL104" s="56">
        <v>2</v>
      </c>
      <c r="CM104" s="56">
        <v>2</v>
      </c>
      <c r="CN104" s="56">
        <v>2</v>
      </c>
      <c r="CO104" s="56">
        <v>2</v>
      </c>
      <c r="CP104" s="56">
        <v>2</v>
      </c>
      <c r="CQ104" s="56">
        <v>2</v>
      </c>
      <c r="CR104" s="56">
        <v>2</v>
      </c>
      <c r="CS104" s="56">
        <v>2</v>
      </c>
      <c r="CT104" s="56">
        <v>2</v>
      </c>
      <c r="CU104" s="56">
        <v>2</v>
      </c>
      <c r="CV104" s="73">
        <f t="shared" si="22"/>
        <v>39</v>
      </c>
      <c r="CW104" s="74">
        <f t="shared" si="23"/>
        <v>1</v>
      </c>
      <c r="CX104" s="73">
        <f t="shared" si="24"/>
        <v>0</v>
      </c>
      <c r="CY104" s="74">
        <f t="shared" si="25"/>
        <v>0</v>
      </c>
      <c r="CZ104" s="73">
        <f t="shared" si="26"/>
        <v>0</v>
      </c>
      <c r="DA104" s="74">
        <f t="shared" si="27"/>
        <v>0</v>
      </c>
      <c r="DB104" s="73">
        <f t="shared" si="28"/>
        <v>0</v>
      </c>
      <c r="DC104" s="74">
        <f t="shared" si="29"/>
        <v>0</v>
      </c>
      <c r="DD104" s="75">
        <f t="shared" si="30"/>
        <v>2</v>
      </c>
      <c r="DE104" s="75" t="str">
        <f t="shared" si="31"/>
        <v>Đạt mục tiêu</v>
      </c>
      <c r="DF104" s="2"/>
      <c r="DG104" s="2"/>
      <c r="DH104" s="2"/>
      <c r="DI104" s="2"/>
      <c r="DJ104" s="2"/>
      <c r="DK104" s="2"/>
      <c r="DL104" s="2"/>
      <c r="DM104" s="2"/>
      <c r="DN104" s="2"/>
      <c r="DO104" s="2"/>
      <c r="DP104" s="2"/>
      <c r="DQ104" s="2"/>
      <c r="DR104" s="2"/>
      <c r="DS104" s="2"/>
      <c r="DT104" s="2"/>
      <c r="DU104" s="2"/>
      <c r="DV104" s="2"/>
      <c r="DW104" s="2"/>
      <c r="DX104" s="2"/>
      <c r="DY104" s="2"/>
    </row>
    <row r="105" spans="1:129" ht="22.5" hidden="1" customHeight="1" x14ac:dyDescent="0.25">
      <c r="A105" s="53">
        <v>95</v>
      </c>
      <c r="B105" s="66">
        <v>174</v>
      </c>
      <c r="C105" s="60">
        <v>175</v>
      </c>
      <c r="D105" s="7" t="s">
        <v>134</v>
      </c>
      <c r="E105" s="14" t="s">
        <v>11</v>
      </c>
      <c r="F105" s="14" t="s">
        <v>135</v>
      </c>
      <c r="G105" s="68" t="s">
        <v>19</v>
      </c>
      <c r="H105" s="14" t="s">
        <v>705</v>
      </c>
      <c r="I105" s="68" t="s">
        <v>627</v>
      </c>
      <c r="J105" s="68" t="s">
        <v>14</v>
      </c>
      <c r="K105" s="15" t="s">
        <v>6</v>
      </c>
      <c r="L105" s="15" t="s">
        <v>15</v>
      </c>
      <c r="M105" s="10">
        <v>1</v>
      </c>
      <c r="N105" s="70"/>
      <c r="O105" s="70"/>
      <c r="P105" s="70"/>
      <c r="Q105" s="70"/>
      <c r="R105" s="70"/>
      <c r="S105" s="70"/>
      <c r="T105" s="70"/>
      <c r="U105" s="70" t="s">
        <v>15</v>
      </c>
      <c r="V105" s="70"/>
      <c r="W105" s="70"/>
      <c r="X105" s="71">
        <f t="shared" si="21"/>
        <v>1</v>
      </c>
      <c r="Y105" s="15"/>
      <c r="Z105" s="15"/>
      <c r="AA105" s="15"/>
      <c r="AB105" s="15"/>
      <c r="AC105" s="15"/>
      <c r="AD105" s="80"/>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t="s">
        <v>688</v>
      </c>
      <c r="BC105" s="15" t="s">
        <v>688</v>
      </c>
      <c r="BD105" s="15" t="s">
        <v>688</v>
      </c>
      <c r="BE105" s="15"/>
      <c r="BF105" s="15"/>
      <c r="BG105" s="15"/>
      <c r="BH105" s="15"/>
      <c r="BI105" s="15">
        <v>2</v>
      </c>
      <c r="BJ105" s="15">
        <v>2</v>
      </c>
      <c r="BK105" s="15">
        <v>2</v>
      </c>
      <c r="BL105" s="15">
        <v>2</v>
      </c>
      <c r="BM105" s="15"/>
      <c r="BN105" s="15"/>
      <c r="BO105" s="15"/>
      <c r="BP105" s="15"/>
      <c r="BQ105" s="15">
        <v>2</v>
      </c>
      <c r="BR105" s="15">
        <v>2</v>
      </c>
      <c r="BS105" s="15">
        <v>2</v>
      </c>
      <c r="BT105" s="15">
        <v>2</v>
      </c>
      <c r="BU105" s="15">
        <v>2</v>
      </c>
      <c r="BV105" s="15">
        <v>2</v>
      </c>
      <c r="BW105" s="15"/>
      <c r="BX105" s="15">
        <v>2</v>
      </c>
      <c r="BY105" s="15">
        <v>2</v>
      </c>
      <c r="BZ105" s="15">
        <v>2</v>
      </c>
      <c r="CA105" s="15">
        <v>2</v>
      </c>
      <c r="CB105" s="15">
        <v>2</v>
      </c>
      <c r="CC105" s="15">
        <v>2</v>
      </c>
      <c r="CD105" s="15">
        <v>2</v>
      </c>
      <c r="CE105" s="15">
        <v>2</v>
      </c>
      <c r="CF105" s="15">
        <v>2</v>
      </c>
      <c r="CG105" s="15">
        <v>2</v>
      </c>
      <c r="CH105" s="15">
        <v>2</v>
      </c>
      <c r="CI105" s="15">
        <v>2</v>
      </c>
      <c r="CJ105" s="15">
        <v>2</v>
      </c>
      <c r="CK105" s="15">
        <v>2</v>
      </c>
      <c r="CL105" s="15"/>
      <c r="CM105" s="15"/>
      <c r="CN105" s="15"/>
      <c r="CO105" s="15"/>
      <c r="CP105" s="15"/>
      <c r="CQ105" s="15"/>
      <c r="CR105" s="15"/>
      <c r="CS105" s="15">
        <v>2</v>
      </c>
      <c r="CT105" s="15">
        <v>2</v>
      </c>
      <c r="CU105" s="15">
        <v>2</v>
      </c>
      <c r="CV105" s="73">
        <f t="shared" si="22"/>
        <v>27</v>
      </c>
      <c r="CW105" s="74">
        <f t="shared" si="23"/>
        <v>1</v>
      </c>
      <c r="CX105" s="73">
        <f t="shared" si="24"/>
        <v>0</v>
      </c>
      <c r="CY105" s="74">
        <f t="shared" si="25"/>
        <v>0</v>
      </c>
      <c r="CZ105" s="73">
        <f t="shared" si="26"/>
        <v>0</v>
      </c>
      <c r="DA105" s="74">
        <f t="shared" si="27"/>
        <v>0</v>
      </c>
      <c r="DB105" s="73">
        <f t="shared" si="28"/>
        <v>0</v>
      </c>
      <c r="DC105" s="74">
        <f t="shared" si="29"/>
        <v>0</v>
      </c>
      <c r="DD105" s="75">
        <f t="shared" si="30"/>
        <v>2</v>
      </c>
      <c r="DE105" s="75" t="str">
        <f t="shared" si="31"/>
        <v>Đạt mục tiêu</v>
      </c>
      <c r="DF105" s="2"/>
      <c r="DG105" s="2"/>
      <c r="DH105" s="2"/>
      <c r="DI105" s="2"/>
      <c r="DJ105" s="2"/>
      <c r="DK105" s="2"/>
      <c r="DL105" s="2"/>
      <c r="DM105" s="2"/>
      <c r="DN105" s="2"/>
      <c r="DO105" s="2"/>
      <c r="DP105" s="2"/>
      <c r="DQ105" s="2"/>
      <c r="DR105" s="2"/>
      <c r="DS105" s="2"/>
      <c r="DT105" s="2"/>
      <c r="DU105" s="2"/>
      <c r="DV105" s="2"/>
      <c r="DW105" s="2"/>
      <c r="DX105" s="2"/>
      <c r="DY105" s="2"/>
    </row>
    <row r="106" spans="1:129" ht="15.75" customHeight="1" x14ac:dyDescent="0.3">
      <c r="A106" s="53">
        <v>96</v>
      </c>
      <c r="B106" s="59">
        <v>175</v>
      </c>
      <c r="C106" s="60">
        <v>176</v>
      </c>
      <c r="D106" s="386" t="s">
        <v>136</v>
      </c>
      <c r="E106" s="387"/>
      <c r="F106" s="387"/>
      <c r="G106" s="387"/>
      <c r="H106" s="388"/>
      <c r="I106" s="308"/>
      <c r="J106" s="312"/>
      <c r="K106" s="61" t="s">
        <v>8</v>
      </c>
      <c r="L106" s="61" t="s">
        <v>8</v>
      </c>
      <c r="M106" s="61" t="s">
        <v>8</v>
      </c>
      <c r="N106" s="62" t="s">
        <v>608</v>
      </c>
      <c r="O106" s="62" t="s">
        <v>608</v>
      </c>
      <c r="P106" s="312" t="s">
        <v>608</v>
      </c>
      <c r="Q106" s="62" t="s">
        <v>608</v>
      </c>
      <c r="R106" s="62" t="s">
        <v>608</v>
      </c>
      <c r="S106" s="62" t="s">
        <v>608</v>
      </c>
      <c r="T106" s="62" t="s">
        <v>608</v>
      </c>
      <c r="U106" s="62" t="s">
        <v>608</v>
      </c>
      <c r="V106" s="62" t="s">
        <v>608</v>
      </c>
      <c r="W106" s="62" t="s">
        <v>608</v>
      </c>
      <c r="X106" s="71">
        <f t="shared" si="21"/>
        <v>0</v>
      </c>
      <c r="Y106" s="61" t="s">
        <v>8</v>
      </c>
      <c r="Z106" s="61"/>
      <c r="AA106" s="61"/>
      <c r="AB106" s="61"/>
      <c r="AC106" s="61"/>
      <c r="AD106" s="61"/>
      <c r="AE106" s="61"/>
      <c r="AF106" s="61"/>
      <c r="AG106" s="314"/>
      <c r="AH106" s="314"/>
      <c r="AI106" s="314"/>
      <c r="AJ106" s="82"/>
      <c r="AK106" s="82"/>
      <c r="AL106" s="82"/>
      <c r="AM106" s="82"/>
      <c r="AN106" s="82"/>
      <c r="AO106" s="82"/>
      <c r="AP106" s="82"/>
      <c r="AQ106" s="82"/>
      <c r="AR106" s="82"/>
      <c r="AS106" s="82"/>
      <c r="AT106" s="61"/>
      <c r="AU106" s="61"/>
      <c r="AV106" s="61"/>
      <c r="AW106" s="61"/>
      <c r="AX106" s="82"/>
      <c r="AY106" s="82"/>
      <c r="AZ106" s="82"/>
      <c r="BA106" s="82"/>
      <c r="BB106" s="82"/>
      <c r="BC106" s="82"/>
      <c r="BD106" s="82"/>
      <c r="BE106" s="82"/>
      <c r="BF106" s="82"/>
      <c r="BG106" s="82"/>
      <c r="BH106" s="82"/>
      <c r="BI106" s="62" t="s">
        <v>8</v>
      </c>
      <c r="BJ106" s="62" t="s">
        <v>8</v>
      </c>
      <c r="BK106" s="62" t="s">
        <v>8</v>
      </c>
      <c r="BL106" s="62" t="s">
        <v>8</v>
      </c>
      <c r="BM106" s="62" t="s">
        <v>8</v>
      </c>
      <c r="BN106" s="62" t="s">
        <v>8</v>
      </c>
      <c r="BO106" s="62" t="s">
        <v>8</v>
      </c>
      <c r="BP106" s="62" t="s">
        <v>8</v>
      </c>
      <c r="BQ106" s="62" t="s">
        <v>8</v>
      </c>
      <c r="BR106" s="62" t="s">
        <v>8</v>
      </c>
      <c r="BS106" s="62" t="s">
        <v>8</v>
      </c>
      <c r="BT106" s="62" t="s">
        <v>8</v>
      </c>
      <c r="BU106" s="62" t="s">
        <v>8</v>
      </c>
      <c r="BV106" s="62" t="s">
        <v>8</v>
      </c>
      <c r="BW106" s="62" t="s">
        <v>8</v>
      </c>
      <c r="BX106" s="62" t="s">
        <v>8</v>
      </c>
      <c r="BY106" s="62" t="s">
        <v>8</v>
      </c>
      <c r="BZ106" s="62" t="s">
        <v>8</v>
      </c>
      <c r="CA106" s="62" t="s">
        <v>8</v>
      </c>
      <c r="CB106" s="62" t="s">
        <v>8</v>
      </c>
      <c r="CC106" s="62" t="s">
        <v>8</v>
      </c>
      <c r="CD106" s="62" t="s">
        <v>8</v>
      </c>
      <c r="CE106" s="62" t="s">
        <v>8</v>
      </c>
      <c r="CF106" s="62" t="s">
        <v>8</v>
      </c>
      <c r="CG106" s="62" t="s">
        <v>8</v>
      </c>
      <c r="CH106" s="62" t="s">
        <v>8</v>
      </c>
      <c r="CI106" s="62" t="s">
        <v>8</v>
      </c>
      <c r="CJ106" s="62" t="s">
        <v>8</v>
      </c>
      <c r="CK106" s="62" t="s">
        <v>8</v>
      </c>
      <c r="CL106" s="62" t="s">
        <v>8</v>
      </c>
      <c r="CM106" s="62" t="s">
        <v>8</v>
      </c>
      <c r="CN106" s="62" t="s">
        <v>8</v>
      </c>
      <c r="CO106" s="62" t="s">
        <v>8</v>
      </c>
      <c r="CP106" s="62" t="s">
        <v>8</v>
      </c>
      <c r="CQ106" s="62" t="s">
        <v>8</v>
      </c>
      <c r="CR106" s="62" t="s">
        <v>8</v>
      </c>
      <c r="CS106" s="62" t="s">
        <v>8</v>
      </c>
      <c r="CT106" s="62" t="s">
        <v>8</v>
      </c>
      <c r="CU106" s="62" t="s">
        <v>8</v>
      </c>
      <c r="CV106" s="73">
        <f t="shared" si="22"/>
        <v>0</v>
      </c>
      <c r="CW106" s="74" t="e">
        <f t="shared" si="23"/>
        <v>#DIV/0!</v>
      </c>
      <c r="CX106" s="73">
        <f t="shared" si="24"/>
        <v>0</v>
      </c>
      <c r="CY106" s="74" t="e">
        <f t="shared" si="25"/>
        <v>#DIV/0!</v>
      </c>
      <c r="CZ106" s="73">
        <f t="shared" si="26"/>
        <v>0</v>
      </c>
      <c r="DA106" s="74" t="e">
        <f t="shared" si="27"/>
        <v>#DIV/0!</v>
      </c>
      <c r="DB106" s="73">
        <f t="shared" si="28"/>
        <v>0</v>
      </c>
      <c r="DC106" s="74" t="e">
        <f t="shared" si="29"/>
        <v>#DIV/0!</v>
      </c>
      <c r="DD106" s="249" t="e">
        <f t="shared" si="30"/>
        <v>#DIV/0!</v>
      </c>
      <c r="DE106" s="75" t="e">
        <f t="shared" si="31"/>
        <v>#DIV/0!</v>
      </c>
      <c r="DF106" s="2"/>
      <c r="DG106" s="2"/>
      <c r="DH106" s="2"/>
      <c r="DI106" s="2"/>
      <c r="DJ106" s="2"/>
      <c r="DK106" s="2"/>
      <c r="DL106" s="2"/>
      <c r="DM106" s="2"/>
      <c r="DN106" s="2"/>
      <c r="DO106" s="2"/>
      <c r="DP106" s="2"/>
      <c r="DQ106" s="2"/>
      <c r="DR106" s="2"/>
      <c r="DS106" s="2"/>
      <c r="DT106" s="2"/>
      <c r="DU106" s="2"/>
      <c r="DV106" s="2"/>
      <c r="DW106" s="2"/>
      <c r="DX106" s="2"/>
      <c r="DY106" s="2"/>
    </row>
    <row r="107" spans="1:129" ht="39" hidden="1" customHeight="1" x14ac:dyDescent="0.25">
      <c r="A107" s="53">
        <v>97</v>
      </c>
      <c r="B107" s="66">
        <v>176</v>
      </c>
      <c r="C107" s="113">
        <v>179</v>
      </c>
      <c r="D107" s="7" t="s">
        <v>139</v>
      </c>
      <c r="E107" s="27" t="s">
        <v>11</v>
      </c>
      <c r="F107" s="14" t="s">
        <v>137</v>
      </c>
      <c r="G107" s="68" t="s">
        <v>11</v>
      </c>
      <c r="H107" s="114" t="s">
        <v>706</v>
      </c>
      <c r="I107" s="68" t="s">
        <v>627</v>
      </c>
      <c r="J107" s="68" t="s">
        <v>14</v>
      </c>
      <c r="K107" s="15" t="s">
        <v>6</v>
      </c>
      <c r="L107" s="15" t="s">
        <v>15</v>
      </c>
      <c r="M107" s="20"/>
      <c r="N107" s="115" t="s">
        <v>15</v>
      </c>
      <c r="O107" s="70"/>
      <c r="P107" s="115"/>
      <c r="Q107" s="115"/>
      <c r="R107" s="115"/>
      <c r="S107" s="115"/>
      <c r="T107" s="115"/>
      <c r="U107" s="115"/>
      <c r="V107" s="115"/>
      <c r="W107" s="115"/>
      <c r="X107" s="71">
        <f t="shared" si="21"/>
        <v>1</v>
      </c>
      <c r="Y107" s="15" t="s">
        <v>1100</v>
      </c>
      <c r="Z107" s="15" t="s">
        <v>688</v>
      </c>
      <c r="AA107" s="15" t="s">
        <v>688</v>
      </c>
      <c r="AB107" s="15" t="s">
        <v>688</v>
      </c>
      <c r="AC107" s="15" t="s">
        <v>688</v>
      </c>
      <c r="AD107" s="72"/>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5">
        <v>2</v>
      </c>
      <c r="BJ107" s="15">
        <v>2</v>
      </c>
      <c r="BK107" s="15">
        <v>2</v>
      </c>
      <c r="BL107" s="15">
        <v>2</v>
      </c>
      <c r="BM107" s="15">
        <v>2</v>
      </c>
      <c r="BN107" s="15">
        <v>2</v>
      </c>
      <c r="BO107" s="15">
        <v>2</v>
      </c>
      <c r="BP107" s="15">
        <v>2</v>
      </c>
      <c r="BQ107" s="15">
        <v>2</v>
      </c>
      <c r="BR107" s="15">
        <v>2</v>
      </c>
      <c r="BS107" s="15">
        <v>2</v>
      </c>
      <c r="BT107" s="15">
        <v>2</v>
      </c>
      <c r="BU107" s="15">
        <v>2</v>
      </c>
      <c r="BV107" s="15">
        <v>2</v>
      </c>
      <c r="BW107" s="15">
        <v>2</v>
      </c>
      <c r="BX107" s="15">
        <v>2</v>
      </c>
      <c r="BY107" s="15">
        <v>2</v>
      </c>
      <c r="BZ107" s="15">
        <v>1</v>
      </c>
      <c r="CA107" s="15">
        <v>1</v>
      </c>
      <c r="CB107" s="15">
        <v>1</v>
      </c>
      <c r="CC107" s="15">
        <v>1</v>
      </c>
      <c r="CD107" s="15">
        <v>1</v>
      </c>
      <c r="CE107" s="15">
        <v>1</v>
      </c>
      <c r="CF107" s="15">
        <v>1</v>
      </c>
      <c r="CG107" s="15">
        <v>1</v>
      </c>
      <c r="CH107" s="15">
        <v>1</v>
      </c>
      <c r="CI107" s="15">
        <v>1</v>
      </c>
      <c r="CJ107" s="15">
        <v>1</v>
      </c>
      <c r="CK107" s="15">
        <v>1</v>
      </c>
      <c r="CL107" s="15">
        <v>2</v>
      </c>
      <c r="CM107" s="15">
        <v>2</v>
      </c>
      <c r="CN107" s="15">
        <v>2</v>
      </c>
      <c r="CO107" s="15">
        <v>2</v>
      </c>
      <c r="CP107" s="15">
        <v>2</v>
      </c>
      <c r="CQ107" s="15">
        <v>2</v>
      </c>
      <c r="CR107" s="15">
        <v>2</v>
      </c>
      <c r="CS107" s="15">
        <v>2</v>
      </c>
      <c r="CT107" s="15">
        <v>2</v>
      </c>
      <c r="CU107" s="15">
        <v>2</v>
      </c>
      <c r="CV107" s="73">
        <f t="shared" si="22"/>
        <v>27</v>
      </c>
      <c r="CW107" s="74">
        <f t="shared" si="23"/>
        <v>0.69230769230769229</v>
      </c>
      <c r="CX107" s="73">
        <f t="shared" si="24"/>
        <v>12</v>
      </c>
      <c r="CY107" s="74">
        <f t="shared" si="25"/>
        <v>0.30769230769230771</v>
      </c>
      <c r="CZ107" s="73">
        <f t="shared" si="26"/>
        <v>0</v>
      </c>
      <c r="DA107" s="74">
        <f t="shared" si="27"/>
        <v>0</v>
      </c>
      <c r="DB107" s="73">
        <f t="shared" si="28"/>
        <v>0</v>
      </c>
      <c r="DC107" s="74">
        <f t="shared" si="29"/>
        <v>0</v>
      </c>
      <c r="DD107" s="249">
        <f t="shared" si="30"/>
        <v>1.6923076923076923</v>
      </c>
      <c r="DE107" s="75" t="str">
        <f t="shared" si="31"/>
        <v>Đạt mục tiêu</v>
      </c>
      <c r="DF107" s="2"/>
      <c r="DG107" s="2"/>
      <c r="DH107" s="2"/>
      <c r="DI107" s="2"/>
      <c r="DJ107" s="2"/>
      <c r="DK107" s="2"/>
      <c r="DL107" s="2"/>
      <c r="DM107" s="2"/>
      <c r="DN107" s="2"/>
      <c r="DO107" s="2"/>
      <c r="DP107" s="2"/>
      <c r="DQ107" s="2"/>
      <c r="DR107" s="2"/>
      <c r="DS107" s="2"/>
      <c r="DT107" s="2"/>
      <c r="DU107" s="2"/>
      <c r="DV107" s="2"/>
      <c r="DW107" s="2"/>
      <c r="DX107" s="2"/>
      <c r="DY107" s="2"/>
    </row>
    <row r="108" spans="1:129" ht="53.25" hidden="1" customHeight="1" x14ac:dyDescent="0.25">
      <c r="A108" s="53">
        <v>98</v>
      </c>
      <c r="B108" s="116">
        <v>179</v>
      </c>
      <c r="C108" s="117"/>
      <c r="D108" s="7" t="s">
        <v>139</v>
      </c>
      <c r="E108" s="27" t="s">
        <v>11</v>
      </c>
      <c r="F108" s="14" t="s">
        <v>140</v>
      </c>
      <c r="G108" s="68" t="s">
        <v>11</v>
      </c>
      <c r="H108" s="118" t="s">
        <v>707</v>
      </c>
      <c r="I108" s="68" t="s">
        <v>627</v>
      </c>
      <c r="J108" s="68" t="s">
        <v>14</v>
      </c>
      <c r="K108" s="15" t="s">
        <v>6</v>
      </c>
      <c r="L108" s="15" t="s">
        <v>15</v>
      </c>
      <c r="M108" s="20"/>
      <c r="N108" s="115"/>
      <c r="O108" s="115"/>
      <c r="P108" s="70"/>
      <c r="Q108" s="115"/>
      <c r="R108" s="115" t="s">
        <v>15</v>
      </c>
      <c r="S108" s="115"/>
      <c r="T108" s="115"/>
      <c r="U108" s="115"/>
      <c r="V108" s="115"/>
      <c r="W108" s="115"/>
      <c r="X108" s="71">
        <f t="shared" si="21"/>
        <v>1</v>
      </c>
      <c r="Y108" s="15"/>
      <c r="Z108" s="15"/>
      <c r="AA108" s="15"/>
      <c r="AB108" s="15"/>
      <c r="AC108" s="15"/>
      <c r="AD108" s="72"/>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5">
        <v>2</v>
      </c>
      <c r="BJ108" s="15">
        <v>2</v>
      </c>
      <c r="BK108" s="15">
        <v>2</v>
      </c>
      <c r="BL108" s="15">
        <v>2</v>
      </c>
      <c r="BM108" s="15"/>
      <c r="BN108" s="15"/>
      <c r="BO108" s="15"/>
      <c r="BP108" s="15"/>
      <c r="BQ108" s="15">
        <v>2</v>
      </c>
      <c r="BR108" s="15">
        <v>2</v>
      </c>
      <c r="BS108" s="15">
        <v>2</v>
      </c>
      <c r="BT108" s="15">
        <v>2</v>
      </c>
      <c r="BU108" s="15">
        <v>2</v>
      </c>
      <c r="BV108" s="15">
        <v>2</v>
      </c>
      <c r="BW108" s="15"/>
      <c r="BX108" s="15">
        <v>2</v>
      </c>
      <c r="BY108" s="15">
        <v>2</v>
      </c>
      <c r="BZ108" s="15">
        <v>2</v>
      </c>
      <c r="CA108" s="15">
        <v>2</v>
      </c>
      <c r="CB108" s="15">
        <v>2</v>
      </c>
      <c r="CC108" s="15">
        <v>2</v>
      </c>
      <c r="CD108" s="15">
        <v>2</v>
      </c>
      <c r="CE108" s="15">
        <v>2</v>
      </c>
      <c r="CF108" s="15">
        <v>2</v>
      </c>
      <c r="CG108" s="15">
        <v>2</v>
      </c>
      <c r="CH108" s="15">
        <v>2</v>
      </c>
      <c r="CI108" s="15">
        <v>2</v>
      </c>
      <c r="CJ108" s="15">
        <v>2</v>
      </c>
      <c r="CK108" s="15">
        <v>2</v>
      </c>
      <c r="CL108" s="15"/>
      <c r="CM108" s="15"/>
      <c r="CN108" s="15"/>
      <c r="CO108" s="15"/>
      <c r="CP108" s="15"/>
      <c r="CQ108" s="15"/>
      <c r="CR108" s="15"/>
      <c r="CS108" s="15">
        <v>2</v>
      </c>
      <c r="CT108" s="15">
        <v>2</v>
      </c>
      <c r="CU108" s="15">
        <v>2</v>
      </c>
      <c r="CV108" s="73">
        <f t="shared" si="22"/>
        <v>27</v>
      </c>
      <c r="CW108" s="74">
        <f t="shared" si="23"/>
        <v>1</v>
      </c>
      <c r="CX108" s="73">
        <f t="shared" si="24"/>
        <v>0</v>
      </c>
      <c r="CY108" s="74">
        <f t="shared" si="25"/>
        <v>0</v>
      </c>
      <c r="CZ108" s="73">
        <f t="shared" si="26"/>
        <v>0</v>
      </c>
      <c r="DA108" s="74">
        <f t="shared" si="27"/>
        <v>0</v>
      </c>
      <c r="DB108" s="73">
        <f t="shared" si="28"/>
        <v>0</v>
      </c>
      <c r="DC108" s="74">
        <f t="shared" si="29"/>
        <v>0</v>
      </c>
      <c r="DD108" s="75">
        <f t="shared" si="30"/>
        <v>2</v>
      </c>
      <c r="DE108" s="75" t="str">
        <f t="shared" si="31"/>
        <v>Đạt mục tiêu</v>
      </c>
      <c r="DF108" s="2"/>
      <c r="DG108" s="2"/>
      <c r="DH108" s="2"/>
      <c r="DI108" s="2"/>
      <c r="DJ108" s="2"/>
      <c r="DK108" s="2"/>
      <c r="DL108" s="2"/>
      <c r="DM108" s="2"/>
      <c r="DN108" s="2"/>
      <c r="DO108" s="2"/>
      <c r="DP108" s="2"/>
      <c r="DQ108" s="2"/>
      <c r="DR108" s="2"/>
      <c r="DS108" s="2"/>
      <c r="DT108" s="2"/>
      <c r="DU108" s="2"/>
      <c r="DV108" s="2"/>
      <c r="DW108" s="2"/>
      <c r="DX108" s="2"/>
      <c r="DY108" s="2"/>
    </row>
    <row r="109" spans="1:129" ht="42" hidden="1" customHeight="1" x14ac:dyDescent="0.25">
      <c r="A109" s="53">
        <v>99</v>
      </c>
      <c r="B109" s="116">
        <v>179</v>
      </c>
      <c r="C109" s="117"/>
      <c r="D109" s="7" t="s">
        <v>139</v>
      </c>
      <c r="E109" s="27" t="s">
        <v>11</v>
      </c>
      <c r="F109" s="14" t="s">
        <v>138</v>
      </c>
      <c r="G109" s="68" t="s">
        <v>38</v>
      </c>
      <c r="H109" s="14" t="s">
        <v>138</v>
      </c>
      <c r="I109" s="68" t="s">
        <v>627</v>
      </c>
      <c r="J109" s="68" t="s">
        <v>14</v>
      </c>
      <c r="K109" s="15" t="s">
        <v>6</v>
      </c>
      <c r="L109" s="15" t="s">
        <v>15</v>
      </c>
      <c r="M109" s="20"/>
      <c r="N109" s="115"/>
      <c r="O109" s="115"/>
      <c r="P109" s="115"/>
      <c r="Q109" s="70"/>
      <c r="R109" s="70" t="s">
        <v>15</v>
      </c>
      <c r="S109" s="115"/>
      <c r="T109" s="115"/>
      <c r="U109" s="115"/>
      <c r="V109" s="115"/>
      <c r="W109" s="115"/>
      <c r="X109" s="71">
        <f t="shared" si="21"/>
        <v>1</v>
      </c>
      <c r="Y109" s="15"/>
      <c r="Z109" s="15"/>
      <c r="AA109" s="15"/>
      <c r="AB109" s="15"/>
      <c r="AC109" s="15"/>
      <c r="AD109" s="72"/>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5">
        <v>2</v>
      </c>
      <c r="BJ109" s="15">
        <v>2</v>
      </c>
      <c r="BK109" s="15">
        <v>2</v>
      </c>
      <c r="BL109" s="15">
        <v>2</v>
      </c>
      <c r="BM109" s="15"/>
      <c r="BN109" s="15"/>
      <c r="BO109" s="15"/>
      <c r="BP109" s="15"/>
      <c r="BQ109" s="15">
        <v>2</v>
      </c>
      <c r="BR109" s="15">
        <v>2</v>
      </c>
      <c r="BS109" s="15">
        <v>2</v>
      </c>
      <c r="BT109" s="15">
        <v>2</v>
      </c>
      <c r="BU109" s="15">
        <v>2</v>
      </c>
      <c r="BV109" s="15">
        <v>2</v>
      </c>
      <c r="BW109" s="15"/>
      <c r="BX109" s="15">
        <v>2</v>
      </c>
      <c r="BY109" s="15">
        <v>2</v>
      </c>
      <c r="BZ109" s="15">
        <v>2</v>
      </c>
      <c r="CA109" s="15">
        <v>2</v>
      </c>
      <c r="CB109" s="15">
        <v>2</v>
      </c>
      <c r="CC109" s="15">
        <v>2</v>
      </c>
      <c r="CD109" s="15">
        <v>2</v>
      </c>
      <c r="CE109" s="15">
        <v>2</v>
      </c>
      <c r="CF109" s="15">
        <v>2</v>
      </c>
      <c r="CG109" s="15">
        <v>2</v>
      </c>
      <c r="CH109" s="15">
        <v>2</v>
      </c>
      <c r="CI109" s="15">
        <v>2</v>
      </c>
      <c r="CJ109" s="15">
        <v>2</v>
      </c>
      <c r="CK109" s="15">
        <v>2</v>
      </c>
      <c r="CL109" s="15"/>
      <c r="CM109" s="15"/>
      <c r="CN109" s="15"/>
      <c r="CO109" s="15"/>
      <c r="CP109" s="15"/>
      <c r="CQ109" s="15"/>
      <c r="CR109" s="15"/>
      <c r="CS109" s="15">
        <v>2</v>
      </c>
      <c r="CT109" s="15">
        <v>2</v>
      </c>
      <c r="CU109" s="15">
        <v>2</v>
      </c>
      <c r="CV109" s="73">
        <f t="shared" si="22"/>
        <v>27</v>
      </c>
      <c r="CW109" s="74">
        <f t="shared" si="23"/>
        <v>1</v>
      </c>
      <c r="CX109" s="73">
        <f t="shared" si="24"/>
        <v>0</v>
      </c>
      <c r="CY109" s="74">
        <f t="shared" si="25"/>
        <v>0</v>
      </c>
      <c r="CZ109" s="73">
        <f t="shared" si="26"/>
        <v>0</v>
      </c>
      <c r="DA109" s="74">
        <f t="shared" si="27"/>
        <v>0</v>
      </c>
      <c r="DB109" s="73">
        <f t="shared" si="28"/>
        <v>0</v>
      </c>
      <c r="DC109" s="74">
        <f t="shared" si="29"/>
        <v>0</v>
      </c>
      <c r="DD109" s="75">
        <f t="shared" si="30"/>
        <v>2</v>
      </c>
      <c r="DE109" s="75" t="str">
        <f t="shared" si="31"/>
        <v>Đạt mục tiêu</v>
      </c>
      <c r="DF109" s="2"/>
      <c r="DG109" s="2"/>
      <c r="DH109" s="2"/>
      <c r="DI109" s="2"/>
      <c r="DJ109" s="2"/>
      <c r="DK109" s="2"/>
      <c r="DL109" s="2"/>
      <c r="DM109" s="2"/>
      <c r="DN109" s="2"/>
      <c r="DO109" s="2"/>
      <c r="DP109" s="2"/>
      <c r="DQ109" s="2"/>
      <c r="DR109" s="2"/>
      <c r="DS109" s="2"/>
      <c r="DT109" s="2"/>
      <c r="DU109" s="2"/>
      <c r="DV109" s="2"/>
      <c r="DW109" s="2"/>
      <c r="DX109" s="2"/>
      <c r="DY109" s="2"/>
    </row>
    <row r="110" spans="1:129" ht="40.5" hidden="1" customHeight="1" x14ac:dyDescent="0.25">
      <c r="A110" s="53">
        <v>100</v>
      </c>
      <c r="B110" s="116">
        <v>179</v>
      </c>
      <c r="C110" s="119"/>
      <c r="D110" s="7" t="s">
        <v>139</v>
      </c>
      <c r="E110" s="27" t="s">
        <v>11</v>
      </c>
      <c r="F110" s="14" t="s">
        <v>141</v>
      </c>
      <c r="G110" s="68" t="s">
        <v>11</v>
      </c>
      <c r="H110" s="14" t="s">
        <v>141</v>
      </c>
      <c r="I110" s="68" t="s">
        <v>627</v>
      </c>
      <c r="J110" s="68" t="s">
        <v>14</v>
      </c>
      <c r="K110" s="15" t="s">
        <v>6</v>
      </c>
      <c r="L110" s="15" t="s">
        <v>15</v>
      </c>
      <c r="M110" s="10"/>
      <c r="N110" s="70"/>
      <c r="O110" s="70"/>
      <c r="P110" s="70"/>
      <c r="Q110" s="70"/>
      <c r="R110" s="70"/>
      <c r="S110" s="70"/>
      <c r="T110" s="70" t="s">
        <v>15</v>
      </c>
      <c r="U110" s="70"/>
      <c r="V110" s="70"/>
      <c r="W110" s="70"/>
      <c r="X110" s="71">
        <f t="shared" si="21"/>
        <v>1</v>
      </c>
      <c r="Y110" s="15"/>
      <c r="Z110" s="15"/>
      <c r="AA110" s="15"/>
      <c r="AB110" s="15"/>
      <c r="AC110" s="15"/>
      <c r="AD110" s="72"/>
      <c r="AE110" s="11"/>
      <c r="AF110" s="11"/>
      <c r="AG110" s="11"/>
      <c r="AH110" s="11"/>
      <c r="AI110" s="11"/>
      <c r="AJ110" s="11"/>
      <c r="AK110" s="11"/>
      <c r="AL110" s="11"/>
      <c r="AM110" s="11"/>
      <c r="AN110" s="11"/>
      <c r="AO110" s="11"/>
      <c r="AP110" s="11"/>
      <c r="AQ110" s="11"/>
      <c r="AR110" s="11"/>
      <c r="AS110" s="11"/>
      <c r="AT110" s="11"/>
      <c r="AU110" s="11"/>
      <c r="AV110" s="11"/>
      <c r="AW110" s="11"/>
      <c r="AX110" s="11" t="s">
        <v>688</v>
      </c>
      <c r="AY110" s="11"/>
      <c r="AZ110" s="11" t="s">
        <v>688</v>
      </c>
      <c r="BA110" s="11" t="s">
        <v>688</v>
      </c>
      <c r="BB110" s="11"/>
      <c r="BC110" s="11"/>
      <c r="BD110" s="11"/>
      <c r="BE110" s="11"/>
      <c r="BF110" s="11"/>
      <c r="BG110" s="11"/>
      <c r="BH110" s="11"/>
      <c r="BI110" s="15">
        <v>2</v>
      </c>
      <c r="BJ110" s="15">
        <v>2</v>
      </c>
      <c r="BK110" s="15">
        <v>2</v>
      </c>
      <c r="BL110" s="15">
        <v>2</v>
      </c>
      <c r="BM110" s="15"/>
      <c r="BN110" s="15"/>
      <c r="BO110" s="15"/>
      <c r="BP110" s="15"/>
      <c r="BQ110" s="15">
        <v>2</v>
      </c>
      <c r="BR110" s="15">
        <v>2</v>
      </c>
      <c r="BS110" s="15">
        <v>2</v>
      </c>
      <c r="BT110" s="15">
        <v>2</v>
      </c>
      <c r="BU110" s="15">
        <v>2</v>
      </c>
      <c r="BV110" s="15">
        <v>2</v>
      </c>
      <c r="BW110" s="15"/>
      <c r="BX110" s="15">
        <v>2</v>
      </c>
      <c r="BY110" s="15">
        <v>2</v>
      </c>
      <c r="BZ110" s="15">
        <v>2</v>
      </c>
      <c r="CA110" s="15">
        <v>2</v>
      </c>
      <c r="CB110" s="15">
        <v>2</v>
      </c>
      <c r="CC110" s="15">
        <v>2</v>
      </c>
      <c r="CD110" s="15">
        <v>2</v>
      </c>
      <c r="CE110" s="15">
        <v>2</v>
      </c>
      <c r="CF110" s="15">
        <v>2</v>
      </c>
      <c r="CG110" s="15">
        <v>2</v>
      </c>
      <c r="CH110" s="15">
        <v>2</v>
      </c>
      <c r="CI110" s="15">
        <v>2</v>
      </c>
      <c r="CJ110" s="15">
        <v>2</v>
      </c>
      <c r="CK110" s="15">
        <v>2</v>
      </c>
      <c r="CL110" s="15"/>
      <c r="CM110" s="15"/>
      <c r="CN110" s="15"/>
      <c r="CO110" s="15"/>
      <c r="CP110" s="15"/>
      <c r="CQ110" s="15"/>
      <c r="CR110" s="15"/>
      <c r="CS110" s="15">
        <v>2</v>
      </c>
      <c r="CT110" s="15">
        <v>2</v>
      </c>
      <c r="CU110" s="15">
        <v>2</v>
      </c>
      <c r="CV110" s="73">
        <f t="shared" si="22"/>
        <v>27</v>
      </c>
      <c r="CW110" s="74">
        <f t="shared" si="23"/>
        <v>1</v>
      </c>
      <c r="CX110" s="73">
        <f t="shared" si="24"/>
        <v>0</v>
      </c>
      <c r="CY110" s="74">
        <f t="shared" si="25"/>
        <v>0</v>
      </c>
      <c r="CZ110" s="73">
        <f t="shared" si="26"/>
        <v>0</v>
      </c>
      <c r="DA110" s="74">
        <f t="shared" si="27"/>
        <v>0</v>
      </c>
      <c r="DB110" s="73">
        <f t="shared" si="28"/>
        <v>0</v>
      </c>
      <c r="DC110" s="74">
        <f t="shared" si="29"/>
        <v>0</v>
      </c>
      <c r="DD110" s="75">
        <f t="shared" si="30"/>
        <v>2</v>
      </c>
      <c r="DE110" s="75" t="str">
        <f t="shared" si="31"/>
        <v>Đạt mục tiêu</v>
      </c>
      <c r="DF110" s="2"/>
      <c r="DG110" s="2"/>
      <c r="DH110" s="2"/>
      <c r="DI110" s="2"/>
      <c r="DJ110" s="2"/>
      <c r="DK110" s="2"/>
      <c r="DL110" s="2"/>
      <c r="DM110" s="2"/>
      <c r="DN110" s="2"/>
      <c r="DO110" s="2"/>
      <c r="DP110" s="2"/>
      <c r="DQ110" s="2"/>
      <c r="DR110" s="2"/>
      <c r="DS110" s="2"/>
      <c r="DT110" s="2"/>
      <c r="DU110" s="2"/>
      <c r="DV110" s="2"/>
      <c r="DW110" s="2"/>
      <c r="DX110" s="2"/>
      <c r="DY110" s="2"/>
    </row>
    <row r="111" spans="1:129" ht="39.75" hidden="1" customHeight="1" x14ac:dyDescent="0.25">
      <c r="A111" s="53">
        <v>101</v>
      </c>
      <c r="B111" s="116">
        <v>179</v>
      </c>
      <c r="C111" s="60">
        <v>181</v>
      </c>
      <c r="D111" s="7" t="s">
        <v>116</v>
      </c>
      <c r="E111" s="14" t="s">
        <v>36</v>
      </c>
      <c r="F111" s="14" t="s">
        <v>142</v>
      </c>
      <c r="G111" s="68" t="s">
        <v>36</v>
      </c>
      <c r="H111" s="7" t="s">
        <v>708</v>
      </c>
      <c r="I111" s="68" t="s">
        <v>627</v>
      </c>
      <c r="J111" s="68" t="s">
        <v>14</v>
      </c>
      <c r="K111" s="15" t="s">
        <v>6</v>
      </c>
      <c r="L111" s="15" t="s">
        <v>15</v>
      </c>
      <c r="M111" s="10">
        <v>1</v>
      </c>
      <c r="N111" s="70"/>
      <c r="O111" s="70"/>
      <c r="P111" s="70"/>
      <c r="Q111" s="70"/>
      <c r="R111" s="70"/>
      <c r="S111" s="70"/>
      <c r="T111" s="70"/>
      <c r="U111" s="70"/>
      <c r="V111" s="70" t="s">
        <v>15</v>
      </c>
      <c r="W111" s="70"/>
      <c r="X111" s="71">
        <f t="shared" si="21"/>
        <v>1</v>
      </c>
      <c r="Y111" s="15"/>
      <c r="Z111" s="15"/>
      <c r="AA111" s="15"/>
      <c r="AB111" s="15"/>
      <c r="AC111" s="15"/>
      <c r="AD111" s="72"/>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t="s">
        <v>688</v>
      </c>
      <c r="BF111" s="11" t="s">
        <v>688</v>
      </c>
      <c r="BG111" s="11" t="s">
        <v>688</v>
      </c>
      <c r="BH111" s="11"/>
      <c r="BI111" s="15">
        <v>2</v>
      </c>
      <c r="BJ111" s="15">
        <v>2</v>
      </c>
      <c r="BK111" s="15">
        <v>2</v>
      </c>
      <c r="BL111" s="15">
        <v>2</v>
      </c>
      <c r="BM111" s="15"/>
      <c r="BN111" s="15"/>
      <c r="BO111" s="15"/>
      <c r="BP111" s="15"/>
      <c r="BQ111" s="15">
        <v>2</v>
      </c>
      <c r="BR111" s="15">
        <v>2</v>
      </c>
      <c r="BS111" s="15">
        <v>2</v>
      </c>
      <c r="BT111" s="15">
        <v>2</v>
      </c>
      <c r="BU111" s="15">
        <v>2</v>
      </c>
      <c r="BV111" s="15">
        <v>2</v>
      </c>
      <c r="BW111" s="15"/>
      <c r="BX111" s="15">
        <v>2</v>
      </c>
      <c r="BY111" s="15">
        <v>2</v>
      </c>
      <c r="BZ111" s="15">
        <v>2</v>
      </c>
      <c r="CA111" s="15">
        <v>2</v>
      </c>
      <c r="CB111" s="15">
        <v>2</v>
      </c>
      <c r="CC111" s="15">
        <v>2</v>
      </c>
      <c r="CD111" s="15">
        <v>2</v>
      </c>
      <c r="CE111" s="15">
        <v>2</v>
      </c>
      <c r="CF111" s="15">
        <v>2</v>
      </c>
      <c r="CG111" s="15">
        <v>2</v>
      </c>
      <c r="CH111" s="15">
        <v>2</v>
      </c>
      <c r="CI111" s="15">
        <v>2</v>
      </c>
      <c r="CJ111" s="15">
        <v>2</v>
      </c>
      <c r="CK111" s="15">
        <v>2</v>
      </c>
      <c r="CL111" s="15"/>
      <c r="CM111" s="15"/>
      <c r="CN111" s="15"/>
      <c r="CO111" s="15"/>
      <c r="CP111" s="15"/>
      <c r="CQ111" s="15"/>
      <c r="CR111" s="15"/>
      <c r="CS111" s="15">
        <v>2</v>
      </c>
      <c r="CT111" s="15">
        <v>2</v>
      </c>
      <c r="CU111" s="15">
        <v>2</v>
      </c>
      <c r="CV111" s="73">
        <f t="shared" si="22"/>
        <v>27</v>
      </c>
      <c r="CW111" s="74">
        <f t="shared" si="23"/>
        <v>1</v>
      </c>
      <c r="CX111" s="73">
        <f t="shared" si="24"/>
        <v>0</v>
      </c>
      <c r="CY111" s="74">
        <f t="shared" si="25"/>
        <v>0</v>
      </c>
      <c r="CZ111" s="73">
        <f t="shared" si="26"/>
        <v>0</v>
      </c>
      <c r="DA111" s="74">
        <f t="shared" si="27"/>
        <v>0</v>
      </c>
      <c r="DB111" s="73">
        <f t="shared" si="28"/>
        <v>0</v>
      </c>
      <c r="DC111" s="74">
        <f t="shared" si="29"/>
        <v>0</v>
      </c>
      <c r="DD111" s="75">
        <f t="shared" si="30"/>
        <v>2</v>
      </c>
      <c r="DE111" s="75" t="str">
        <f t="shared" si="31"/>
        <v>Đạt mục tiêu</v>
      </c>
      <c r="DF111" s="2"/>
      <c r="DG111" s="2"/>
      <c r="DH111" s="2"/>
      <c r="DI111" s="2"/>
      <c r="DJ111" s="2"/>
      <c r="DK111" s="2"/>
      <c r="DL111" s="2"/>
      <c r="DM111" s="2"/>
      <c r="DN111" s="2"/>
      <c r="DO111" s="2"/>
      <c r="DP111" s="2"/>
      <c r="DQ111" s="2"/>
      <c r="DR111" s="2"/>
      <c r="DS111" s="2"/>
      <c r="DT111" s="2"/>
      <c r="DU111" s="2"/>
      <c r="DV111" s="2"/>
      <c r="DW111" s="2"/>
      <c r="DX111" s="2"/>
      <c r="DY111" s="2"/>
    </row>
    <row r="112" spans="1:129" ht="31.5" hidden="1" customHeight="1" x14ac:dyDescent="0.25">
      <c r="A112" s="53">
        <v>102</v>
      </c>
      <c r="B112" s="66">
        <v>181</v>
      </c>
      <c r="C112" s="60">
        <v>182</v>
      </c>
      <c r="D112" s="7" t="s">
        <v>143</v>
      </c>
      <c r="E112" s="14" t="s">
        <v>13</v>
      </c>
      <c r="F112" s="14" t="s">
        <v>144</v>
      </c>
      <c r="G112" s="68" t="s">
        <v>13</v>
      </c>
      <c r="H112" s="14" t="s">
        <v>144</v>
      </c>
      <c r="I112" s="68" t="s">
        <v>627</v>
      </c>
      <c r="J112" s="68" t="s">
        <v>14</v>
      </c>
      <c r="K112" s="15" t="s">
        <v>145</v>
      </c>
      <c r="L112" s="15" t="s">
        <v>15</v>
      </c>
      <c r="M112" s="10"/>
      <c r="N112" s="70"/>
      <c r="O112" s="70"/>
      <c r="P112" s="70"/>
      <c r="Q112" s="70" t="s">
        <v>15</v>
      </c>
      <c r="R112" s="70"/>
      <c r="S112" s="70"/>
      <c r="T112" s="70"/>
      <c r="U112" s="70"/>
      <c r="V112" s="70"/>
      <c r="W112" s="70"/>
      <c r="X112" s="71">
        <f t="shared" si="21"/>
        <v>1</v>
      </c>
      <c r="Y112" s="15" t="s">
        <v>1125</v>
      </c>
      <c r="Z112" s="15"/>
      <c r="AA112" s="15"/>
      <c r="AB112" s="15"/>
      <c r="AC112" s="15"/>
      <c r="AD112" s="72"/>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5">
        <v>2</v>
      </c>
      <c r="BJ112" s="15">
        <v>2</v>
      </c>
      <c r="BK112" s="15">
        <v>2</v>
      </c>
      <c r="BL112" s="15">
        <v>2</v>
      </c>
      <c r="BM112" s="15"/>
      <c r="BN112" s="15"/>
      <c r="BO112" s="15"/>
      <c r="BP112" s="15"/>
      <c r="BQ112" s="15">
        <v>2</v>
      </c>
      <c r="BR112" s="15">
        <v>2</v>
      </c>
      <c r="BS112" s="15">
        <v>2</v>
      </c>
      <c r="BT112" s="15">
        <v>2</v>
      </c>
      <c r="BU112" s="15">
        <v>2</v>
      </c>
      <c r="BV112" s="15">
        <v>2</v>
      </c>
      <c r="BW112" s="15"/>
      <c r="BX112" s="15">
        <v>2</v>
      </c>
      <c r="BY112" s="15">
        <v>2</v>
      </c>
      <c r="BZ112" s="15">
        <v>2</v>
      </c>
      <c r="CA112" s="15">
        <v>2</v>
      </c>
      <c r="CB112" s="15">
        <v>2</v>
      </c>
      <c r="CC112" s="15">
        <v>2</v>
      </c>
      <c r="CD112" s="15">
        <v>2</v>
      </c>
      <c r="CE112" s="15">
        <v>2</v>
      </c>
      <c r="CF112" s="15">
        <v>2</v>
      </c>
      <c r="CG112" s="15">
        <v>2</v>
      </c>
      <c r="CH112" s="15">
        <v>2</v>
      </c>
      <c r="CI112" s="15">
        <v>2</v>
      </c>
      <c r="CJ112" s="15">
        <v>2</v>
      </c>
      <c r="CK112" s="15">
        <v>2</v>
      </c>
      <c r="CL112" s="15"/>
      <c r="CM112" s="15"/>
      <c r="CN112" s="15"/>
      <c r="CO112" s="15"/>
      <c r="CP112" s="15"/>
      <c r="CQ112" s="15"/>
      <c r="CR112" s="15"/>
      <c r="CS112" s="15">
        <v>2</v>
      </c>
      <c r="CT112" s="15">
        <v>2</v>
      </c>
      <c r="CU112" s="15">
        <v>2</v>
      </c>
      <c r="CV112" s="73">
        <f t="shared" si="22"/>
        <v>27</v>
      </c>
      <c r="CW112" s="74">
        <f t="shared" si="23"/>
        <v>1</v>
      </c>
      <c r="CX112" s="73">
        <f t="shared" si="24"/>
        <v>0</v>
      </c>
      <c r="CY112" s="74">
        <f t="shared" si="25"/>
        <v>0</v>
      </c>
      <c r="CZ112" s="73">
        <f t="shared" si="26"/>
        <v>0</v>
      </c>
      <c r="DA112" s="74">
        <f t="shared" si="27"/>
        <v>0</v>
      </c>
      <c r="DB112" s="73">
        <f t="shared" si="28"/>
        <v>0</v>
      </c>
      <c r="DC112" s="74">
        <f t="shared" si="29"/>
        <v>0</v>
      </c>
      <c r="DD112" s="75">
        <f t="shared" si="30"/>
        <v>2</v>
      </c>
      <c r="DE112" s="75" t="str">
        <f t="shared" si="31"/>
        <v>Đạt mục tiêu</v>
      </c>
      <c r="DF112" s="2"/>
      <c r="DG112" s="2"/>
      <c r="DH112" s="2"/>
      <c r="DI112" s="2"/>
      <c r="DJ112" s="2"/>
      <c r="DK112" s="2"/>
      <c r="DL112" s="2"/>
      <c r="DM112" s="2"/>
      <c r="DN112" s="2"/>
      <c r="DO112" s="2"/>
      <c r="DP112" s="2"/>
      <c r="DQ112" s="2"/>
      <c r="DR112" s="2"/>
      <c r="DS112" s="2"/>
      <c r="DT112" s="2"/>
      <c r="DU112" s="2"/>
      <c r="DV112" s="2"/>
      <c r="DW112" s="2"/>
      <c r="DX112" s="2"/>
      <c r="DY112" s="2"/>
    </row>
    <row r="113" spans="1:129" ht="41.25" hidden="1" customHeight="1" x14ac:dyDescent="0.25">
      <c r="A113" s="53">
        <v>103</v>
      </c>
      <c r="B113" s="66">
        <v>182</v>
      </c>
      <c r="C113" s="60">
        <v>183</v>
      </c>
      <c r="D113" s="7" t="s">
        <v>146</v>
      </c>
      <c r="E113" s="14" t="s">
        <v>13</v>
      </c>
      <c r="F113" s="14" t="s">
        <v>147</v>
      </c>
      <c r="G113" s="68" t="s">
        <v>13</v>
      </c>
      <c r="H113" s="14" t="s">
        <v>147</v>
      </c>
      <c r="I113" s="68" t="s">
        <v>627</v>
      </c>
      <c r="J113" s="68" t="s">
        <v>14</v>
      </c>
      <c r="K113" s="15" t="s">
        <v>120</v>
      </c>
      <c r="L113" s="15" t="s">
        <v>15</v>
      </c>
      <c r="M113" s="10">
        <v>1</v>
      </c>
      <c r="N113" s="70"/>
      <c r="O113" s="70"/>
      <c r="P113" s="70"/>
      <c r="Q113" s="70"/>
      <c r="R113" s="70"/>
      <c r="S113" s="70"/>
      <c r="T113" s="70"/>
      <c r="U113" s="70"/>
      <c r="V113" s="70" t="s">
        <v>15</v>
      </c>
      <c r="W113" s="70"/>
      <c r="X113" s="71">
        <f t="shared" si="21"/>
        <v>1</v>
      </c>
      <c r="Y113" s="15"/>
      <c r="Z113" s="15"/>
      <c r="AA113" s="15"/>
      <c r="AB113" s="15"/>
      <c r="AC113" s="15"/>
      <c r="AD113" s="72"/>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t="s">
        <v>688</v>
      </c>
      <c r="BF113" s="11" t="s">
        <v>688</v>
      </c>
      <c r="BG113" s="11" t="s">
        <v>688</v>
      </c>
      <c r="BH113" s="11"/>
      <c r="BI113" s="15">
        <v>2</v>
      </c>
      <c r="BJ113" s="15">
        <v>2</v>
      </c>
      <c r="BK113" s="15">
        <v>2</v>
      </c>
      <c r="BL113" s="15">
        <v>2</v>
      </c>
      <c r="BM113" s="15"/>
      <c r="BN113" s="15"/>
      <c r="BO113" s="15"/>
      <c r="BP113" s="15"/>
      <c r="BQ113" s="15">
        <v>2</v>
      </c>
      <c r="BR113" s="15">
        <v>2</v>
      </c>
      <c r="BS113" s="15">
        <v>2</v>
      </c>
      <c r="BT113" s="15">
        <v>2</v>
      </c>
      <c r="BU113" s="15">
        <v>2</v>
      </c>
      <c r="BV113" s="15">
        <v>2</v>
      </c>
      <c r="BW113" s="15"/>
      <c r="BX113" s="15">
        <v>2</v>
      </c>
      <c r="BY113" s="15">
        <v>2</v>
      </c>
      <c r="BZ113" s="15">
        <v>2</v>
      </c>
      <c r="CA113" s="15">
        <v>2</v>
      </c>
      <c r="CB113" s="15">
        <v>2</v>
      </c>
      <c r="CC113" s="15">
        <v>2</v>
      </c>
      <c r="CD113" s="15">
        <v>2</v>
      </c>
      <c r="CE113" s="15">
        <v>2</v>
      </c>
      <c r="CF113" s="15">
        <v>2</v>
      </c>
      <c r="CG113" s="15">
        <v>2</v>
      </c>
      <c r="CH113" s="15">
        <v>2</v>
      </c>
      <c r="CI113" s="15">
        <v>2</v>
      </c>
      <c r="CJ113" s="15">
        <v>2</v>
      </c>
      <c r="CK113" s="15">
        <v>2</v>
      </c>
      <c r="CL113" s="15"/>
      <c r="CM113" s="15"/>
      <c r="CN113" s="15"/>
      <c r="CO113" s="15"/>
      <c r="CP113" s="15"/>
      <c r="CQ113" s="15"/>
      <c r="CR113" s="15"/>
      <c r="CS113" s="15">
        <v>2</v>
      </c>
      <c r="CT113" s="15">
        <v>2</v>
      </c>
      <c r="CU113" s="15">
        <v>2</v>
      </c>
      <c r="CV113" s="73">
        <f t="shared" si="22"/>
        <v>27</v>
      </c>
      <c r="CW113" s="74">
        <f t="shared" si="23"/>
        <v>1</v>
      </c>
      <c r="CX113" s="73">
        <f t="shared" si="24"/>
        <v>0</v>
      </c>
      <c r="CY113" s="74">
        <f t="shared" si="25"/>
        <v>0</v>
      </c>
      <c r="CZ113" s="73">
        <f t="shared" si="26"/>
        <v>0</v>
      </c>
      <c r="DA113" s="74">
        <f t="shared" si="27"/>
        <v>0</v>
      </c>
      <c r="DB113" s="73">
        <f t="shared" si="28"/>
        <v>0</v>
      </c>
      <c r="DC113" s="74">
        <f t="shared" si="29"/>
        <v>0</v>
      </c>
      <c r="DD113" s="75">
        <f t="shared" si="30"/>
        <v>2</v>
      </c>
      <c r="DE113" s="75" t="str">
        <f t="shared" si="31"/>
        <v>Đạt mục tiêu</v>
      </c>
      <c r="DF113" s="2"/>
      <c r="DG113" s="2"/>
      <c r="DH113" s="2"/>
      <c r="DI113" s="2"/>
      <c r="DJ113" s="2"/>
      <c r="DK113" s="2"/>
      <c r="DL113" s="2"/>
      <c r="DM113" s="2"/>
      <c r="DN113" s="2"/>
      <c r="DO113" s="2"/>
      <c r="DP113" s="2"/>
      <c r="DQ113" s="2"/>
      <c r="DR113" s="2"/>
      <c r="DS113" s="2"/>
      <c r="DT113" s="2"/>
      <c r="DU113" s="2"/>
      <c r="DV113" s="2"/>
      <c r="DW113" s="2"/>
      <c r="DX113" s="2"/>
      <c r="DY113" s="2"/>
    </row>
    <row r="114" spans="1:129" ht="36.75" hidden="1" customHeight="1" x14ac:dyDescent="0.25">
      <c r="A114" s="53">
        <v>104</v>
      </c>
      <c r="B114" s="59">
        <v>183</v>
      </c>
      <c r="C114" s="113">
        <v>185</v>
      </c>
      <c r="D114" s="7" t="s">
        <v>150</v>
      </c>
      <c r="E114" s="27" t="s">
        <v>11</v>
      </c>
      <c r="F114" s="14" t="s">
        <v>148</v>
      </c>
      <c r="G114" s="68" t="s">
        <v>11</v>
      </c>
      <c r="H114" s="14" t="s">
        <v>709</v>
      </c>
      <c r="I114" s="68" t="s">
        <v>627</v>
      </c>
      <c r="J114" s="68" t="s">
        <v>14</v>
      </c>
      <c r="K114" s="15" t="s">
        <v>6</v>
      </c>
      <c r="L114" s="15" t="s">
        <v>15</v>
      </c>
      <c r="M114" s="10"/>
      <c r="N114" s="70"/>
      <c r="O114" s="70" t="s">
        <v>15</v>
      </c>
      <c r="P114" s="120"/>
      <c r="Q114" s="70"/>
      <c r="R114" s="70"/>
      <c r="S114" s="70"/>
      <c r="T114" s="70"/>
      <c r="U114" s="70"/>
      <c r="V114" s="70"/>
      <c r="W114" s="70"/>
      <c r="X114" s="71">
        <f t="shared" si="21"/>
        <v>1</v>
      </c>
      <c r="Y114" s="15" t="s">
        <v>1101</v>
      </c>
      <c r="Z114" s="11"/>
      <c r="AA114" s="11"/>
      <c r="AB114" s="11"/>
      <c r="AC114" s="11"/>
      <c r="AD114" s="15" t="s">
        <v>688</v>
      </c>
      <c r="AE114" s="15" t="s">
        <v>688</v>
      </c>
      <c r="AF114" s="15" t="s">
        <v>688</v>
      </c>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5">
        <v>2</v>
      </c>
      <c r="BJ114" s="15">
        <v>2</v>
      </c>
      <c r="BK114" s="15">
        <v>2</v>
      </c>
      <c r="BL114" s="15">
        <v>2</v>
      </c>
      <c r="BM114" s="15">
        <v>2</v>
      </c>
      <c r="BN114" s="15">
        <v>2</v>
      </c>
      <c r="BO114" s="15">
        <v>2</v>
      </c>
      <c r="BP114" s="15">
        <v>2</v>
      </c>
      <c r="BQ114" s="15">
        <v>2</v>
      </c>
      <c r="BR114" s="15">
        <v>2</v>
      </c>
      <c r="BS114" s="15">
        <v>2</v>
      </c>
      <c r="BT114" s="15">
        <v>2</v>
      </c>
      <c r="BU114" s="15">
        <v>2</v>
      </c>
      <c r="BV114" s="15">
        <v>2</v>
      </c>
      <c r="BW114" s="15">
        <v>2</v>
      </c>
      <c r="BX114" s="15">
        <v>2</v>
      </c>
      <c r="BY114" s="15">
        <v>2</v>
      </c>
      <c r="BZ114" s="15">
        <v>2</v>
      </c>
      <c r="CA114" s="15">
        <v>2</v>
      </c>
      <c r="CB114" s="15">
        <v>2</v>
      </c>
      <c r="CC114" s="15">
        <v>2</v>
      </c>
      <c r="CD114" s="15">
        <v>2</v>
      </c>
      <c r="CE114" s="15">
        <v>2</v>
      </c>
      <c r="CF114" s="15">
        <v>2</v>
      </c>
      <c r="CG114" s="15">
        <v>2</v>
      </c>
      <c r="CH114" s="15">
        <v>2</v>
      </c>
      <c r="CI114" s="15">
        <v>2</v>
      </c>
      <c r="CJ114" s="15">
        <v>2</v>
      </c>
      <c r="CK114" s="15">
        <v>2</v>
      </c>
      <c r="CL114" s="15">
        <v>2</v>
      </c>
      <c r="CM114" s="15">
        <v>2</v>
      </c>
      <c r="CN114" s="15">
        <v>2</v>
      </c>
      <c r="CO114" s="15">
        <v>2</v>
      </c>
      <c r="CP114" s="15">
        <v>2</v>
      </c>
      <c r="CQ114" s="15">
        <v>2</v>
      </c>
      <c r="CR114" s="15">
        <v>2</v>
      </c>
      <c r="CS114" s="15">
        <v>2</v>
      </c>
      <c r="CT114" s="15">
        <v>2</v>
      </c>
      <c r="CU114" s="15">
        <v>2</v>
      </c>
      <c r="CV114" s="73">
        <f t="shared" si="22"/>
        <v>39</v>
      </c>
      <c r="CW114" s="74">
        <f t="shared" si="23"/>
        <v>1</v>
      </c>
      <c r="CX114" s="73">
        <f t="shared" si="24"/>
        <v>0</v>
      </c>
      <c r="CY114" s="74">
        <f t="shared" si="25"/>
        <v>0</v>
      </c>
      <c r="CZ114" s="73">
        <f t="shared" si="26"/>
        <v>0</v>
      </c>
      <c r="DA114" s="74">
        <f t="shared" si="27"/>
        <v>0</v>
      </c>
      <c r="DB114" s="73">
        <f t="shared" si="28"/>
        <v>0</v>
      </c>
      <c r="DC114" s="74">
        <f t="shared" si="29"/>
        <v>0</v>
      </c>
      <c r="DD114" s="75">
        <f t="shared" si="30"/>
        <v>2</v>
      </c>
      <c r="DE114" s="75" t="str">
        <f t="shared" si="31"/>
        <v>Đạt mục tiêu</v>
      </c>
      <c r="DF114" s="2"/>
      <c r="DG114" s="2"/>
      <c r="DH114" s="2"/>
      <c r="DI114" s="2"/>
      <c r="DJ114" s="2"/>
      <c r="DK114" s="2"/>
      <c r="DL114" s="2"/>
      <c r="DM114" s="2"/>
      <c r="DN114" s="2"/>
      <c r="DO114" s="2"/>
      <c r="DP114" s="2"/>
      <c r="DQ114" s="2"/>
      <c r="DR114" s="2"/>
      <c r="DS114" s="2"/>
      <c r="DT114" s="2"/>
      <c r="DU114" s="2"/>
      <c r="DV114" s="2"/>
      <c r="DW114" s="2"/>
      <c r="DX114" s="2"/>
      <c r="DY114" s="2"/>
    </row>
    <row r="115" spans="1:129" ht="31.5" hidden="1" customHeight="1" x14ac:dyDescent="0.25">
      <c r="A115" s="53">
        <v>105</v>
      </c>
      <c r="B115" s="116">
        <v>185</v>
      </c>
      <c r="C115" s="117"/>
      <c r="D115" s="7" t="s">
        <v>150</v>
      </c>
      <c r="E115" s="27" t="s">
        <v>11</v>
      </c>
      <c r="F115" s="14" t="s">
        <v>151</v>
      </c>
      <c r="G115" s="68" t="s">
        <v>38</v>
      </c>
      <c r="H115" s="14" t="s">
        <v>710</v>
      </c>
      <c r="I115" s="68" t="s">
        <v>627</v>
      </c>
      <c r="J115" s="68" t="s">
        <v>14</v>
      </c>
      <c r="K115" s="15" t="s">
        <v>6</v>
      </c>
      <c r="L115" s="15" t="s">
        <v>15</v>
      </c>
      <c r="M115" s="10"/>
      <c r="N115" s="70" t="s">
        <v>15</v>
      </c>
      <c r="O115" s="70"/>
      <c r="P115" s="70"/>
      <c r="Q115" s="70"/>
      <c r="R115" s="70"/>
      <c r="S115" s="120"/>
      <c r="T115" s="70"/>
      <c r="U115" s="70"/>
      <c r="V115" s="70"/>
      <c r="W115" s="70"/>
      <c r="X115" s="71">
        <f t="shared" si="21"/>
        <v>1</v>
      </c>
      <c r="Y115" s="15" t="s">
        <v>1100</v>
      </c>
      <c r="Z115" s="15" t="s">
        <v>688</v>
      </c>
      <c r="AA115" s="15" t="s">
        <v>688</v>
      </c>
      <c r="AB115" s="15" t="s">
        <v>688</v>
      </c>
      <c r="AC115" s="15" t="s">
        <v>688</v>
      </c>
      <c r="AD115" s="72"/>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5">
        <v>2</v>
      </c>
      <c r="BJ115" s="15">
        <v>2</v>
      </c>
      <c r="BK115" s="15">
        <v>2</v>
      </c>
      <c r="BL115" s="15">
        <v>2</v>
      </c>
      <c r="BM115" s="15">
        <v>2</v>
      </c>
      <c r="BN115" s="15">
        <v>2</v>
      </c>
      <c r="BO115" s="15">
        <v>2</v>
      </c>
      <c r="BP115" s="15">
        <v>2</v>
      </c>
      <c r="BQ115" s="15">
        <v>2</v>
      </c>
      <c r="BR115" s="15">
        <v>2</v>
      </c>
      <c r="BS115" s="15">
        <v>2</v>
      </c>
      <c r="BT115" s="15">
        <v>2</v>
      </c>
      <c r="BU115" s="15">
        <v>2</v>
      </c>
      <c r="BV115" s="15">
        <v>2</v>
      </c>
      <c r="BW115" s="15">
        <v>2</v>
      </c>
      <c r="BX115" s="15">
        <v>2</v>
      </c>
      <c r="BY115" s="15">
        <v>2</v>
      </c>
      <c r="BZ115" s="15">
        <v>2</v>
      </c>
      <c r="CA115" s="15">
        <v>0</v>
      </c>
      <c r="CB115" s="15">
        <v>2</v>
      </c>
      <c r="CC115" s="15">
        <v>2</v>
      </c>
      <c r="CD115" s="15">
        <v>2</v>
      </c>
      <c r="CE115" s="15">
        <v>2</v>
      </c>
      <c r="CF115" s="15">
        <v>2</v>
      </c>
      <c r="CG115" s="15">
        <v>2</v>
      </c>
      <c r="CH115" s="15">
        <v>2</v>
      </c>
      <c r="CI115" s="15">
        <v>2</v>
      </c>
      <c r="CJ115" s="15">
        <v>2</v>
      </c>
      <c r="CK115" s="15">
        <v>2</v>
      </c>
      <c r="CL115" s="15">
        <v>1</v>
      </c>
      <c r="CM115" s="15">
        <v>1</v>
      </c>
      <c r="CN115" s="15">
        <v>1</v>
      </c>
      <c r="CO115" s="15">
        <v>1</v>
      </c>
      <c r="CP115" s="15">
        <v>1</v>
      </c>
      <c r="CQ115" s="15">
        <v>1</v>
      </c>
      <c r="CR115" s="15">
        <v>1</v>
      </c>
      <c r="CS115" s="15">
        <v>2</v>
      </c>
      <c r="CT115" s="15">
        <v>2</v>
      </c>
      <c r="CU115" s="15">
        <v>2</v>
      </c>
      <c r="CV115" s="73">
        <f t="shared" si="22"/>
        <v>31</v>
      </c>
      <c r="CW115" s="74">
        <f t="shared" si="23"/>
        <v>0.79487179487179482</v>
      </c>
      <c r="CX115" s="73">
        <f t="shared" si="24"/>
        <v>7</v>
      </c>
      <c r="CY115" s="74">
        <f t="shared" si="25"/>
        <v>0.17948717948717949</v>
      </c>
      <c r="CZ115" s="73">
        <f t="shared" si="26"/>
        <v>1</v>
      </c>
      <c r="DA115" s="74">
        <f t="shared" si="27"/>
        <v>2.564102564102564E-2</v>
      </c>
      <c r="DB115" s="73">
        <f t="shared" si="28"/>
        <v>0</v>
      </c>
      <c r="DC115" s="74">
        <f t="shared" si="29"/>
        <v>0</v>
      </c>
      <c r="DD115" s="249">
        <f t="shared" si="30"/>
        <v>1.7692307692307692</v>
      </c>
      <c r="DE115" s="75" t="str">
        <f t="shared" si="31"/>
        <v>Đạt mục tiêu</v>
      </c>
      <c r="DF115" s="2"/>
      <c r="DG115" s="2"/>
      <c r="DH115" s="2"/>
      <c r="DI115" s="2"/>
      <c r="DJ115" s="2"/>
      <c r="DK115" s="2"/>
      <c r="DL115" s="2"/>
      <c r="DM115" s="2"/>
      <c r="DN115" s="2"/>
      <c r="DO115" s="2"/>
      <c r="DP115" s="2"/>
      <c r="DQ115" s="2"/>
      <c r="DR115" s="2"/>
      <c r="DS115" s="2"/>
      <c r="DT115" s="2"/>
      <c r="DU115" s="2"/>
      <c r="DV115" s="2"/>
      <c r="DW115" s="2"/>
      <c r="DX115" s="2"/>
      <c r="DY115" s="2"/>
    </row>
    <row r="116" spans="1:129" ht="30" hidden="1" customHeight="1" x14ac:dyDescent="0.25">
      <c r="A116" s="53">
        <v>106</v>
      </c>
      <c r="B116" s="116">
        <v>185</v>
      </c>
      <c r="C116" s="117"/>
      <c r="D116" s="7" t="s">
        <v>150</v>
      </c>
      <c r="E116" s="27" t="s">
        <v>11</v>
      </c>
      <c r="F116" s="14" t="s">
        <v>149</v>
      </c>
      <c r="G116" s="68" t="s">
        <v>11</v>
      </c>
      <c r="H116" s="14" t="s">
        <v>711</v>
      </c>
      <c r="I116" s="68" t="s">
        <v>627</v>
      </c>
      <c r="J116" s="68" t="s">
        <v>14</v>
      </c>
      <c r="K116" s="15" t="s">
        <v>6</v>
      </c>
      <c r="L116" s="15" t="s">
        <v>15</v>
      </c>
      <c r="M116" s="10"/>
      <c r="N116" s="70" t="s">
        <v>15</v>
      </c>
      <c r="O116" s="70"/>
      <c r="P116" s="70"/>
      <c r="Q116" s="70"/>
      <c r="R116" s="70"/>
      <c r="S116" s="70"/>
      <c r="T116" s="70"/>
      <c r="U116" s="70"/>
      <c r="V116" s="70"/>
      <c r="W116" s="70"/>
      <c r="X116" s="71">
        <f t="shared" si="21"/>
        <v>1</v>
      </c>
      <c r="Y116" s="15" t="s">
        <v>1100</v>
      </c>
      <c r="Z116" s="15" t="s">
        <v>688</v>
      </c>
      <c r="AA116" s="15" t="s">
        <v>688</v>
      </c>
      <c r="AB116" s="15" t="s">
        <v>688</v>
      </c>
      <c r="AC116" s="15" t="s">
        <v>688</v>
      </c>
      <c r="AD116" s="72"/>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5">
        <v>2</v>
      </c>
      <c r="BJ116" s="15">
        <v>2</v>
      </c>
      <c r="BK116" s="15">
        <v>2</v>
      </c>
      <c r="BL116" s="15">
        <v>2</v>
      </c>
      <c r="BM116" s="15">
        <v>2</v>
      </c>
      <c r="BN116" s="15">
        <v>2</v>
      </c>
      <c r="BO116" s="15">
        <v>2</v>
      </c>
      <c r="BP116" s="15">
        <v>2</v>
      </c>
      <c r="BQ116" s="15">
        <v>2</v>
      </c>
      <c r="BR116" s="15">
        <v>2</v>
      </c>
      <c r="BS116" s="15">
        <v>2</v>
      </c>
      <c r="BT116" s="15">
        <v>2</v>
      </c>
      <c r="BU116" s="15">
        <v>2</v>
      </c>
      <c r="BV116" s="15">
        <v>2</v>
      </c>
      <c r="BW116" s="15">
        <v>2</v>
      </c>
      <c r="BX116" s="15">
        <v>2</v>
      </c>
      <c r="BY116" s="15">
        <v>2</v>
      </c>
      <c r="BZ116" s="15">
        <v>2</v>
      </c>
      <c r="CA116" s="15">
        <v>0</v>
      </c>
      <c r="CB116" s="15">
        <v>2</v>
      </c>
      <c r="CC116" s="15">
        <v>2</v>
      </c>
      <c r="CD116" s="15">
        <v>2</v>
      </c>
      <c r="CE116" s="15">
        <v>2</v>
      </c>
      <c r="CF116" s="15">
        <v>2</v>
      </c>
      <c r="CG116" s="15">
        <v>2</v>
      </c>
      <c r="CH116" s="15">
        <v>2</v>
      </c>
      <c r="CI116" s="15">
        <v>2</v>
      </c>
      <c r="CJ116" s="15">
        <v>2</v>
      </c>
      <c r="CK116" s="15">
        <v>2</v>
      </c>
      <c r="CL116" s="15">
        <v>2</v>
      </c>
      <c r="CM116" s="15">
        <v>2</v>
      </c>
      <c r="CN116" s="15">
        <v>2</v>
      </c>
      <c r="CO116" s="15">
        <v>2</v>
      </c>
      <c r="CP116" s="15">
        <v>2</v>
      </c>
      <c r="CQ116" s="15">
        <v>2</v>
      </c>
      <c r="CR116" s="15">
        <v>2</v>
      </c>
      <c r="CS116" s="15">
        <v>2</v>
      </c>
      <c r="CT116" s="15">
        <v>2</v>
      </c>
      <c r="CU116" s="15">
        <v>0</v>
      </c>
      <c r="CV116" s="73">
        <f t="shared" si="22"/>
        <v>37</v>
      </c>
      <c r="CW116" s="74">
        <f t="shared" si="23"/>
        <v>0.94871794871794868</v>
      </c>
      <c r="CX116" s="73">
        <f t="shared" si="24"/>
        <v>0</v>
      </c>
      <c r="CY116" s="74">
        <f t="shared" si="25"/>
        <v>0</v>
      </c>
      <c r="CZ116" s="73">
        <f t="shared" si="26"/>
        <v>2</v>
      </c>
      <c r="DA116" s="74">
        <f t="shared" si="27"/>
        <v>5.128205128205128E-2</v>
      </c>
      <c r="DB116" s="73">
        <f t="shared" si="28"/>
        <v>0</v>
      </c>
      <c r="DC116" s="74">
        <f t="shared" si="29"/>
        <v>0</v>
      </c>
      <c r="DD116" s="249">
        <f t="shared" si="30"/>
        <v>1.8974358974358974</v>
      </c>
      <c r="DE116" s="75" t="str">
        <f t="shared" si="31"/>
        <v>Đạt mục tiêu</v>
      </c>
      <c r="DF116" s="2"/>
      <c r="DG116" s="2"/>
      <c r="DH116" s="2"/>
      <c r="DI116" s="2"/>
      <c r="DJ116" s="2"/>
      <c r="DK116" s="2"/>
      <c r="DL116" s="2"/>
      <c r="DM116" s="2"/>
      <c r="DN116" s="2"/>
      <c r="DO116" s="2"/>
      <c r="DP116" s="2"/>
      <c r="DQ116" s="2"/>
      <c r="DR116" s="2"/>
      <c r="DS116" s="2"/>
      <c r="DT116" s="2"/>
      <c r="DU116" s="2"/>
      <c r="DV116" s="2"/>
      <c r="DW116" s="2"/>
      <c r="DX116" s="2"/>
      <c r="DY116" s="2"/>
    </row>
    <row r="117" spans="1:129" ht="30" hidden="1" customHeight="1" x14ac:dyDescent="0.25">
      <c r="A117" s="53">
        <v>107</v>
      </c>
      <c r="B117" s="116">
        <v>185</v>
      </c>
      <c r="C117" s="119"/>
      <c r="D117" s="7" t="s">
        <v>150</v>
      </c>
      <c r="E117" s="27" t="s">
        <v>11</v>
      </c>
      <c r="F117" s="14" t="s">
        <v>152</v>
      </c>
      <c r="G117" s="68" t="s">
        <v>11</v>
      </c>
      <c r="H117" s="14" t="s">
        <v>152</v>
      </c>
      <c r="I117" s="68" t="s">
        <v>627</v>
      </c>
      <c r="J117" s="68" t="s">
        <v>14</v>
      </c>
      <c r="K117" s="15" t="s">
        <v>6</v>
      </c>
      <c r="L117" s="15" t="s">
        <v>15</v>
      </c>
      <c r="M117" s="10"/>
      <c r="N117" s="70"/>
      <c r="O117" s="70"/>
      <c r="P117" s="70"/>
      <c r="Q117" s="70"/>
      <c r="R117" s="70" t="s">
        <v>15</v>
      </c>
      <c r="S117" s="70"/>
      <c r="T117" s="70"/>
      <c r="U117" s="70"/>
      <c r="V117" s="70"/>
      <c r="W117" s="70"/>
      <c r="X117" s="71">
        <f t="shared" si="21"/>
        <v>1</v>
      </c>
      <c r="Y117" s="15"/>
      <c r="Z117" s="15"/>
      <c r="AA117" s="15"/>
      <c r="AB117" s="15"/>
      <c r="AC117" s="15"/>
      <c r="AD117" s="72"/>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5">
        <v>2</v>
      </c>
      <c r="BJ117" s="15">
        <v>2</v>
      </c>
      <c r="BK117" s="15">
        <v>2</v>
      </c>
      <c r="BL117" s="15">
        <v>2</v>
      </c>
      <c r="BM117" s="15"/>
      <c r="BN117" s="15"/>
      <c r="BO117" s="15"/>
      <c r="BP117" s="15"/>
      <c r="BQ117" s="15">
        <v>2</v>
      </c>
      <c r="BR117" s="15">
        <v>2</v>
      </c>
      <c r="BS117" s="15">
        <v>2</v>
      </c>
      <c r="BT117" s="15">
        <v>2</v>
      </c>
      <c r="BU117" s="15">
        <v>2</v>
      </c>
      <c r="BV117" s="15">
        <v>2</v>
      </c>
      <c r="BW117" s="15"/>
      <c r="BX117" s="15">
        <v>2</v>
      </c>
      <c r="BY117" s="15">
        <v>2</v>
      </c>
      <c r="BZ117" s="15">
        <v>2</v>
      </c>
      <c r="CA117" s="15">
        <v>2</v>
      </c>
      <c r="CB117" s="15">
        <v>2</v>
      </c>
      <c r="CC117" s="15">
        <v>2</v>
      </c>
      <c r="CD117" s="15">
        <v>2</v>
      </c>
      <c r="CE117" s="15">
        <v>2</v>
      </c>
      <c r="CF117" s="15">
        <v>2</v>
      </c>
      <c r="CG117" s="15">
        <v>2</v>
      </c>
      <c r="CH117" s="15">
        <v>2</v>
      </c>
      <c r="CI117" s="15">
        <v>2</v>
      </c>
      <c r="CJ117" s="15">
        <v>2</v>
      </c>
      <c r="CK117" s="15">
        <v>2</v>
      </c>
      <c r="CL117" s="15"/>
      <c r="CM117" s="15"/>
      <c r="CN117" s="15"/>
      <c r="CO117" s="15"/>
      <c r="CP117" s="15"/>
      <c r="CQ117" s="15"/>
      <c r="CR117" s="15"/>
      <c r="CS117" s="15">
        <v>2</v>
      </c>
      <c r="CT117" s="15">
        <v>2</v>
      </c>
      <c r="CU117" s="15">
        <v>2</v>
      </c>
      <c r="CV117" s="73">
        <f t="shared" si="22"/>
        <v>27</v>
      </c>
      <c r="CW117" s="74">
        <f t="shared" si="23"/>
        <v>1</v>
      </c>
      <c r="CX117" s="73">
        <f t="shared" si="24"/>
        <v>0</v>
      </c>
      <c r="CY117" s="74">
        <f t="shared" si="25"/>
        <v>0</v>
      </c>
      <c r="CZ117" s="73">
        <f t="shared" si="26"/>
        <v>0</v>
      </c>
      <c r="DA117" s="74">
        <f t="shared" si="27"/>
        <v>0</v>
      </c>
      <c r="DB117" s="73">
        <f t="shared" si="28"/>
        <v>0</v>
      </c>
      <c r="DC117" s="74">
        <f t="shared" si="29"/>
        <v>0</v>
      </c>
      <c r="DD117" s="75">
        <f t="shared" si="30"/>
        <v>2</v>
      </c>
      <c r="DE117" s="75" t="str">
        <f t="shared" si="31"/>
        <v>Đạt mục tiêu</v>
      </c>
      <c r="DF117" s="2"/>
      <c r="DG117" s="2"/>
      <c r="DH117" s="2"/>
      <c r="DI117" s="2"/>
      <c r="DJ117" s="2"/>
      <c r="DK117" s="2"/>
      <c r="DL117" s="2"/>
      <c r="DM117" s="2"/>
      <c r="DN117" s="2"/>
      <c r="DO117" s="2"/>
      <c r="DP117" s="2"/>
      <c r="DQ117" s="2"/>
      <c r="DR117" s="2"/>
      <c r="DS117" s="2"/>
      <c r="DT117" s="2"/>
      <c r="DU117" s="2"/>
      <c r="DV117" s="2"/>
      <c r="DW117" s="2"/>
      <c r="DX117" s="2"/>
      <c r="DY117" s="2"/>
    </row>
    <row r="118" spans="1:129" ht="70.5" customHeight="1" x14ac:dyDescent="0.25">
      <c r="A118" s="53">
        <v>108</v>
      </c>
      <c r="B118" s="116">
        <v>185</v>
      </c>
      <c r="C118" s="60">
        <v>186</v>
      </c>
      <c r="D118" s="306" t="s">
        <v>153</v>
      </c>
      <c r="E118" s="307" t="s">
        <v>19</v>
      </c>
      <c r="F118" s="307" t="s">
        <v>154</v>
      </c>
      <c r="G118" s="308" t="s">
        <v>19</v>
      </c>
      <c r="H118" s="306" t="s">
        <v>712</v>
      </c>
      <c r="I118" s="308" t="s">
        <v>627</v>
      </c>
      <c r="J118" s="308" t="s">
        <v>14</v>
      </c>
      <c r="K118" s="15" t="s">
        <v>6</v>
      </c>
      <c r="L118" s="15" t="s">
        <v>15</v>
      </c>
      <c r="M118" s="10">
        <v>1</v>
      </c>
      <c r="N118" s="70"/>
      <c r="O118" s="70"/>
      <c r="P118" s="310" t="s">
        <v>15</v>
      </c>
      <c r="Q118" s="70"/>
      <c r="R118" s="70"/>
      <c r="S118" s="70"/>
      <c r="T118" s="70"/>
      <c r="U118" s="70"/>
      <c r="V118" s="70"/>
      <c r="W118" s="70"/>
      <c r="X118" s="71">
        <f t="shared" si="21"/>
        <v>1</v>
      </c>
      <c r="Y118" s="15" t="s">
        <v>1105</v>
      </c>
      <c r="Z118" s="15"/>
      <c r="AA118" s="15"/>
      <c r="AB118" s="15"/>
      <c r="AC118" s="15"/>
      <c r="AD118" s="72"/>
      <c r="AE118" s="11"/>
      <c r="AF118" s="11"/>
      <c r="AG118" s="311" t="s">
        <v>713</v>
      </c>
      <c r="AH118" s="311" t="s">
        <v>713</v>
      </c>
      <c r="AI118" s="311" t="s">
        <v>644</v>
      </c>
      <c r="AJ118" s="15" t="s">
        <v>644</v>
      </c>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56">
        <v>2</v>
      </c>
      <c r="BJ118" s="56">
        <v>2</v>
      </c>
      <c r="BK118" s="56">
        <v>2</v>
      </c>
      <c r="BL118" s="56">
        <v>2</v>
      </c>
      <c r="BM118" s="56">
        <v>2</v>
      </c>
      <c r="BN118" s="56">
        <v>2</v>
      </c>
      <c r="BO118" s="56">
        <v>2</v>
      </c>
      <c r="BP118" s="56">
        <v>2</v>
      </c>
      <c r="BQ118" s="56">
        <v>2</v>
      </c>
      <c r="BR118" s="56">
        <v>2</v>
      </c>
      <c r="BS118" s="56">
        <v>2</v>
      </c>
      <c r="BT118" s="56">
        <v>2</v>
      </c>
      <c r="BU118" s="56">
        <v>2</v>
      </c>
      <c r="BV118" s="56">
        <v>2</v>
      </c>
      <c r="BW118" s="56">
        <v>2</v>
      </c>
      <c r="BX118" s="56">
        <v>2</v>
      </c>
      <c r="BY118" s="56">
        <v>2</v>
      </c>
      <c r="BZ118" s="56">
        <v>2</v>
      </c>
      <c r="CA118" s="56">
        <v>2</v>
      </c>
      <c r="CB118" s="56">
        <v>2</v>
      </c>
      <c r="CC118" s="56">
        <v>2</v>
      </c>
      <c r="CD118" s="56">
        <v>2</v>
      </c>
      <c r="CE118" s="56">
        <v>2</v>
      </c>
      <c r="CF118" s="56">
        <v>2</v>
      </c>
      <c r="CG118" s="56">
        <v>2</v>
      </c>
      <c r="CH118" s="56">
        <v>2</v>
      </c>
      <c r="CI118" s="56">
        <v>2</v>
      </c>
      <c r="CJ118" s="56">
        <v>2</v>
      </c>
      <c r="CK118" s="56">
        <v>2</v>
      </c>
      <c r="CL118" s="56">
        <v>2</v>
      </c>
      <c r="CM118" s="56">
        <v>2</v>
      </c>
      <c r="CN118" s="56">
        <v>2</v>
      </c>
      <c r="CO118" s="56">
        <v>2</v>
      </c>
      <c r="CP118" s="56">
        <v>2</v>
      </c>
      <c r="CQ118" s="56">
        <v>2</v>
      </c>
      <c r="CR118" s="56">
        <v>2</v>
      </c>
      <c r="CS118" s="56">
        <v>2</v>
      </c>
      <c r="CT118" s="56">
        <v>2</v>
      </c>
      <c r="CU118" s="56">
        <v>2</v>
      </c>
      <c r="CV118" s="73">
        <f t="shared" si="22"/>
        <v>39</v>
      </c>
      <c r="CW118" s="74">
        <f t="shared" si="23"/>
        <v>1</v>
      </c>
      <c r="CX118" s="73">
        <f t="shared" si="24"/>
        <v>0</v>
      </c>
      <c r="CY118" s="74">
        <f t="shared" si="25"/>
        <v>0</v>
      </c>
      <c r="CZ118" s="73">
        <f t="shared" si="26"/>
        <v>0</v>
      </c>
      <c r="DA118" s="74">
        <f t="shared" si="27"/>
        <v>0</v>
      </c>
      <c r="DB118" s="73">
        <f t="shared" si="28"/>
        <v>0</v>
      </c>
      <c r="DC118" s="74">
        <f t="shared" si="29"/>
        <v>0</v>
      </c>
      <c r="DD118" s="75">
        <f t="shared" si="30"/>
        <v>2</v>
      </c>
      <c r="DE118" s="75" t="str">
        <f t="shared" si="31"/>
        <v>Đạt mục tiêu</v>
      </c>
      <c r="DF118" s="2"/>
      <c r="DG118" s="2"/>
      <c r="DH118" s="2"/>
      <c r="DI118" s="2"/>
      <c r="DJ118" s="2"/>
      <c r="DK118" s="2"/>
      <c r="DL118" s="2"/>
      <c r="DM118" s="2"/>
      <c r="DN118" s="2"/>
      <c r="DO118" s="2"/>
      <c r="DP118" s="2"/>
      <c r="DQ118" s="2"/>
      <c r="DR118" s="2"/>
      <c r="DS118" s="2"/>
      <c r="DT118" s="2"/>
      <c r="DU118" s="2"/>
      <c r="DV118" s="2"/>
      <c r="DW118" s="2"/>
      <c r="DX118" s="2"/>
      <c r="DY118" s="2"/>
    </row>
    <row r="119" spans="1:129" ht="34.5" hidden="1" customHeight="1" x14ac:dyDescent="0.25">
      <c r="A119" s="53">
        <v>109</v>
      </c>
      <c r="B119" s="66">
        <v>186</v>
      </c>
      <c r="C119" s="60">
        <v>189</v>
      </c>
      <c r="D119" s="8" t="s">
        <v>155</v>
      </c>
      <c r="E119" s="27" t="s">
        <v>19</v>
      </c>
      <c r="F119" s="14" t="s">
        <v>156</v>
      </c>
      <c r="G119" s="68" t="s">
        <v>19</v>
      </c>
      <c r="H119" s="14" t="s">
        <v>714</v>
      </c>
      <c r="I119" s="68" t="s">
        <v>627</v>
      </c>
      <c r="J119" s="68" t="s">
        <v>14</v>
      </c>
      <c r="K119" s="15" t="s">
        <v>6</v>
      </c>
      <c r="L119" s="15" t="s">
        <v>15</v>
      </c>
      <c r="M119" s="10"/>
      <c r="N119" s="70"/>
      <c r="O119" s="70"/>
      <c r="P119" s="70"/>
      <c r="Q119" s="70" t="s">
        <v>15</v>
      </c>
      <c r="R119" s="70"/>
      <c r="S119" s="70"/>
      <c r="T119" s="70"/>
      <c r="U119" s="70"/>
      <c r="V119" s="70"/>
      <c r="W119" s="70"/>
      <c r="X119" s="71">
        <f t="shared" si="21"/>
        <v>1</v>
      </c>
      <c r="Y119" s="15" t="s">
        <v>1125</v>
      </c>
      <c r="Z119" s="15"/>
      <c r="AA119" s="15"/>
      <c r="AB119" s="15"/>
      <c r="AC119" s="15"/>
      <c r="AD119" s="72"/>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5">
        <v>2</v>
      </c>
      <c r="BJ119" s="15">
        <v>2</v>
      </c>
      <c r="BK119" s="15">
        <v>2</v>
      </c>
      <c r="BL119" s="15">
        <v>2</v>
      </c>
      <c r="BM119" s="15"/>
      <c r="BN119" s="15"/>
      <c r="BO119" s="15"/>
      <c r="BP119" s="15"/>
      <c r="BQ119" s="15">
        <v>2</v>
      </c>
      <c r="BR119" s="15">
        <v>2</v>
      </c>
      <c r="BS119" s="15">
        <v>2</v>
      </c>
      <c r="BT119" s="15">
        <v>2</v>
      </c>
      <c r="BU119" s="15">
        <v>2</v>
      </c>
      <c r="BV119" s="15">
        <v>2</v>
      </c>
      <c r="BW119" s="15"/>
      <c r="BX119" s="15">
        <v>2</v>
      </c>
      <c r="BY119" s="15">
        <v>2</v>
      </c>
      <c r="BZ119" s="15">
        <v>2</v>
      </c>
      <c r="CA119" s="15">
        <v>2</v>
      </c>
      <c r="CB119" s="15">
        <v>2</v>
      </c>
      <c r="CC119" s="15">
        <v>2</v>
      </c>
      <c r="CD119" s="15">
        <v>2</v>
      </c>
      <c r="CE119" s="15">
        <v>2</v>
      </c>
      <c r="CF119" s="15">
        <v>2</v>
      </c>
      <c r="CG119" s="15">
        <v>2</v>
      </c>
      <c r="CH119" s="15">
        <v>2</v>
      </c>
      <c r="CI119" s="15">
        <v>2</v>
      </c>
      <c r="CJ119" s="15">
        <v>2</v>
      </c>
      <c r="CK119" s="15">
        <v>2</v>
      </c>
      <c r="CL119" s="15"/>
      <c r="CM119" s="15"/>
      <c r="CN119" s="15"/>
      <c r="CO119" s="15"/>
      <c r="CP119" s="15"/>
      <c r="CQ119" s="15"/>
      <c r="CR119" s="15"/>
      <c r="CS119" s="15">
        <v>2</v>
      </c>
      <c r="CT119" s="15">
        <v>2</v>
      </c>
      <c r="CU119" s="15">
        <v>2</v>
      </c>
      <c r="CV119" s="73">
        <f t="shared" si="22"/>
        <v>27</v>
      </c>
      <c r="CW119" s="74">
        <f t="shared" si="23"/>
        <v>1</v>
      </c>
      <c r="CX119" s="73">
        <f t="shared" si="24"/>
        <v>0</v>
      </c>
      <c r="CY119" s="74">
        <f t="shared" si="25"/>
        <v>0</v>
      </c>
      <c r="CZ119" s="73">
        <f t="shared" si="26"/>
        <v>0</v>
      </c>
      <c r="DA119" s="74">
        <f t="shared" si="27"/>
        <v>0</v>
      </c>
      <c r="DB119" s="73">
        <f t="shared" si="28"/>
        <v>0</v>
      </c>
      <c r="DC119" s="74">
        <f t="shared" si="29"/>
        <v>0</v>
      </c>
      <c r="DD119" s="75">
        <f t="shared" si="30"/>
        <v>2</v>
      </c>
      <c r="DE119" s="75" t="str">
        <f t="shared" si="31"/>
        <v>Đạt mục tiêu</v>
      </c>
      <c r="DF119" s="2"/>
      <c r="DG119" s="2"/>
      <c r="DH119" s="2"/>
      <c r="DI119" s="2"/>
      <c r="DJ119" s="2"/>
      <c r="DK119" s="2"/>
      <c r="DL119" s="2"/>
      <c r="DM119" s="2"/>
      <c r="DN119" s="2"/>
      <c r="DO119" s="2"/>
      <c r="DP119" s="2"/>
      <c r="DQ119" s="2"/>
      <c r="DR119" s="2"/>
      <c r="DS119" s="2"/>
      <c r="DT119" s="2"/>
      <c r="DU119" s="2"/>
      <c r="DV119" s="2"/>
      <c r="DW119" s="2"/>
      <c r="DX119" s="2"/>
      <c r="DY119" s="2"/>
    </row>
    <row r="120" spans="1:129" ht="53.25" hidden="1" customHeight="1" x14ac:dyDescent="0.25">
      <c r="A120" s="53">
        <v>110</v>
      </c>
      <c r="B120" s="66">
        <v>189</v>
      </c>
      <c r="C120" s="60">
        <v>191</v>
      </c>
      <c r="D120" s="7" t="s">
        <v>157</v>
      </c>
      <c r="E120" s="14" t="s">
        <v>11</v>
      </c>
      <c r="F120" s="14" t="s">
        <v>158</v>
      </c>
      <c r="G120" s="68" t="s">
        <v>19</v>
      </c>
      <c r="H120" s="14" t="s">
        <v>715</v>
      </c>
      <c r="I120" s="68" t="s">
        <v>627</v>
      </c>
      <c r="J120" s="68" t="s">
        <v>14</v>
      </c>
      <c r="K120" s="15" t="s">
        <v>145</v>
      </c>
      <c r="L120" s="15" t="s">
        <v>15</v>
      </c>
      <c r="M120" s="10">
        <v>1</v>
      </c>
      <c r="N120" s="70"/>
      <c r="O120" s="70"/>
      <c r="P120" s="70"/>
      <c r="Q120" s="70"/>
      <c r="R120" s="70"/>
      <c r="S120" s="70" t="s">
        <v>15</v>
      </c>
      <c r="T120" s="70"/>
      <c r="U120" s="70"/>
      <c r="V120" s="70"/>
      <c r="W120" s="70"/>
      <c r="X120" s="71">
        <f t="shared" si="21"/>
        <v>1</v>
      </c>
      <c r="Y120" s="15"/>
      <c r="Z120" s="11"/>
      <c r="AA120" s="11"/>
      <c r="AB120" s="11"/>
      <c r="AC120" s="11"/>
      <c r="AD120" s="80"/>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v>2</v>
      </c>
      <c r="BJ120" s="15">
        <v>2</v>
      </c>
      <c r="BK120" s="15">
        <v>2</v>
      </c>
      <c r="BL120" s="15">
        <v>2</v>
      </c>
      <c r="BM120" s="15"/>
      <c r="BN120" s="15"/>
      <c r="BO120" s="15"/>
      <c r="BP120" s="15"/>
      <c r="BQ120" s="15">
        <v>2</v>
      </c>
      <c r="BR120" s="15">
        <v>2</v>
      </c>
      <c r="BS120" s="15">
        <v>2</v>
      </c>
      <c r="BT120" s="15">
        <v>2</v>
      </c>
      <c r="BU120" s="15">
        <v>2</v>
      </c>
      <c r="BV120" s="15">
        <v>2</v>
      </c>
      <c r="BW120" s="15"/>
      <c r="BX120" s="15">
        <v>2</v>
      </c>
      <c r="BY120" s="15">
        <v>2</v>
      </c>
      <c r="BZ120" s="15">
        <v>2</v>
      </c>
      <c r="CA120" s="15">
        <v>2</v>
      </c>
      <c r="CB120" s="15">
        <v>2</v>
      </c>
      <c r="CC120" s="15">
        <v>2</v>
      </c>
      <c r="CD120" s="15">
        <v>2</v>
      </c>
      <c r="CE120" s="15">
        <v>2</v>
      </c>
      <c r="CF120" s="15">
        <v>2</v>
      </c>
      <c r="CG120" s="15">
        <v>2</v>
      </c>
      <c r="CH120" s="15">
        <v>2</v>
      </c>
      <c r="CI120" s="15">
        <v>2</v>
      </c>
      <c r="CJ120" s="15">
        <v>2</v>
      </c>
      <c r="CK120" s="15">
        <v>2</v>
      </c>
      <c r="CL120" s="15"/>
      <c r="CM120" s="15"/>
      <c r="CN120" s="15"/>
      <c r="CO120" s="15"/>
      <c r="CP120" s="15"/>
      <c r="CQ120" s="15"/>
      <c r="CR120" s="15"/>
      <c r="CS120" s="15">
        <v>2</v>
      </c>
      <c r="CT120" s="15">
        <v>2</v>
      </c>
      <c r="CU120" s="15">
        <v>2</v>
      </c>
      <c r="CV120" s="73">
        <f t="shared" si="22"/>
        <v>27</v>
      </c>
      <c r="CW120" s="74">
        <f t="shared" si="23"/>
        <v>1</v>
      </c>
      <c r="CX120" s="73">
        <f t="shared" si="24"/>
        <v>0</v>
      </c>
      <c r="CY120" s="74">
        <f t="shared" si="25"/>
        <v>0</v>
      </c>
      <c r="CZ120" s="73">
        <f t="shared" si="26"/>
        <v>0</v>
      </c>
      <c r="DA120" s="74">
        <f t="shared" si="27"/>
        <v>0</v>
      </c>
      <c r="DB120" s="73">
        <f t="shared" si="28"/>
        <v>0</v>
      </c>
      <c r="DC120" s="74">
        <f t="shared" si="29"/>
        <v>0</v>
      </c>
      <c r="DD120" s="75">
        <f t="shared" si="30"/>
        <v>2</v>
      </c>
      <c r="DE120" s="75" t="str">
        <f t="shared" si="31"/>
        <v>Đạt mục tiêu</v>
      </c>
      <c r="DF120" s="2"/>
      <c r="DG120" s="2"/>
      <c r="DH120" s="2"/>
      <c r="DI120" s="2"/>
      <c r="DJ120" s="2"/>
      <c r="DK120" s="2"/>
      <c r="DL120" s="2"/>
      <c r="DM120" s="2"/>
      <c r="DN120" s="2"/>
      <c r="DO120" s="2"/>
      <c r="DP120" s="2"/>
      <c r="DQ120" s="2"/>
      <c r="DR120" s="2"/>
      <c r="DS120" s="2"/>
      <c r="DT120" s="2"/>
      <c r="DU120" s="2"/>
      <c r="DV120" s="2"/>
      <c r="DW120" s="2"/>
      <c r="DX120" s="2"/>
      <c r="DY120" s="2"/>
    </row>
    <row r="121" spans="1:129" ht="27.75" customHeight="1" x14ac:dyDescent="0.3">
      <c r="A121" s="53">
        <v>111</v>
      </c>
      <c r="B121" s="59">
        <v>191</v>
      </c>
      <c r="C121" s="60">
        <v>192</v>
      </c>
      <c r="D121" s="386" t="s">
        <v>159</v>
      </c>
      <c r="E121" s="387"/>
      <c r="F121" s="387"/>
      <c r="G121" s="387"/>
      <c r="H121" s="388"/>
      <c r="I121" s="308" t="s">
        <v>627</v>
      </c>
      <c r="J121" s="312"/>
      <c r="K121" s="61" t="s">
        <v>8</v>
      </c>
      <c r="L121" s="61" t="s">
        <v>8</v>
      </c>
      <c r="M121" s="61" t="s">
        <v>8</v>
      </c>
      <c r="N121" s="62" t="s">
        <v>608</v>
      </c>
      <c r="O121" s="62" t="s">
        <v>608</v>
      </c>
      <c r="P121" s="312" t="s">
        <v>608</v>
      </c>
      <c r="Q121" s="62" t="s">
        <v>608</v>
      </c>
      <c r="R121" s="62" t="s">
        <v>608</v>
      </c>
      <c r="S121" s="62" t="s">
        <v>608</v>
      </c>
      <c r="T121" s="62" t="s">
        <v>608</v>
      </c>
      <c r="U121" s="62" t="s">
        <v>608</v>
      </c>
      <c r="V121" s="62" t="s">
        <v>608</v>
      </c>
      <c r="W121" s="62" t="s">
        <v>608</v>
      </c>
      <c r="X121" s="71">
        <f t="shared" si="21"/>
        <v>0</v>
      </c>
      <c r="Y121" s="61" t="s">
        <v>8</v>
      </c>
      <c r="Z121" s="61"/>
      <c r="AA121" s="61"/>
      <c r="AB121" s="61"/>
      <c r="AC121" s="61"/>
      <c r="AD121" s="81"/>
      <c r="AE121" s="82"/>
      <c r="AF121" s="82"/>
      <c r="AG121" s="314"/>
      <c r="AH121" s="314"/>
      <c r="AI121" s="314"/>
      <c r="AJ121" s="82"/>
      <c r="AK121" s="82"/>
      <c r="AL121" s="82"/>
      <c r="AM121" s="82"/>
      <c r="AN121" s="82"/>
      <c r="AO121" s="82"/>
      <c r="AP121" s="82"/>
      <c r="AQ121" s="82"/>
      <c r="AR121" s="82"/>
      <c r="AS121" s="82"/>
      <c r="AT121" s="82"/>
      <c r="AU121" s="82"/>
      <c r="AV121" s="82"/>
      <c r="AW121" s="82"/>
      <c r="AX121" s="61"/>
      <c r="AY121" s="61"/>
      <c r="AZ121" s="61"/>
      <c r="BA121" s="61"/>
      <c r="BB121" s="82"/>
      <c r="BC121" s="82"/>
      <c r="BD121" s="82"/>
      <c r="BE121" s="82"/>
      <c r="BF121" s="82"/>
      <c r="BG121" s="82"/>
      <c r="BH121" s="82"/>
      <c r="BI121" s="62" t="s">
        <v>8</v>
      </c>
      <c r="BJ121" s="62" t="s">
        <v>8</v>
      </c>
      <c r="BK121" s="62" t="s">
        <v>8</v>
      </c>
      <c r="BL121" s="62" t="s">
        <v>8</v>
      </c>
      <c r="BM121" s="62" t="s">
        <v>8</v>
      </c>
      <c r="BN121" s="62" t="s">
        <v>8</v>
      </c>
      <c r="BO121" s="62" t="s">
        <v>8</v>
      </c>
      <c r="BP121" s="62" t="s">
        <v>8</v>
      </c>
      <c r="BQ121" s="62" t="s">
        <v>8</v>
      </c>
      <c r="BR121" s="62" t="s">
        <v>8</v>
      </c>
      <c r="BS121" s="62" t="s">
        <v>8</v>
      </c>
      <c r="BT121" s="62" t="s">
        <v>8</v>
      </c>
      <c r="BU121" s="62" t="s">
        <v>8</v>
      </c>
      <c r="BV121" s="62" t="s">
        <v>8</v>
      </c>
      <c r="BW121" s="62" t="s">
        <v>8</v>
      </c>
      <c r="BX121" s="62" t="s">
        <v>8</v>
      </c>
      <c r="BY121" s="62" t="s">
        <v>8</v>
      </c>
      <c r="BZ121" s="62" t="s">
        <v>8</v>
      </c>
      <c r="CA121" s="62" t="s">
        <v>8</v>
      </c>
      <c r="CB121" s="62" t="s">
        <v>8</v>
      </c>
      <c r="CC121" s="62" t="s">
        <v>8</v>
      </c>
      <c r="CD121" s="62" t="s">
        <v>8</v>
      </c>
      <c r="CE121" s="62" t="s">
        <v>8</v>
      </c>
      <c r="CF121" s="62" t="s">
        <v>8</v>
      </c>
      <c r="CG121" s="62" t="s">
        <v>8</v>
      </c>
      <c r="CH121" s="62" t="s">
        <v>8</v>
      </c>
      <c r="CI121" s="62" t="s">
        <v>8</v>
      </c>
      <c r="CJ121" s="62" t="s">
        <v>8</v>
      </c>
      <c r="CK121" s="62" t="s">
        <v>8</v>
      </c>
      <c r="CL121" s="62" t="s">
        <v>8</v>
      </c>
      <c r="CM121" s="62" t="s">
        <v>8</v>
      </c>
      <c r="CN121" s="62" t="s">
        <v>8</v>
      </c>
      <c r="CO121" s="62" t="s">
        <v>8</v>
      </c>
      <c r="CP121" s="62" t="s">
        <v>8</v>
      </c>
      <c r="CQ121" s="62" t="s">
        <v>8</v>
      </c>
      <c r="CR121" s="62" t="s">
        <v>8</v>
      </c>
      <c r="CS121" s="62" t="s">
        <v>8</v>
      </c>
      <c r="CT121" s="62" t="s">
        <v>8</v>
      </c>
      <c r="CU121" s="62" t="s">
        <v>8</v>
      </c>
      <c r="CV121" s="61" t="s">
        <v>8</v>
      </c>
      <c r="CW121" s="61" t="s">
        <v>8</v>
      </c>
      <c r="CX121" s="61" t="s">
        <v>8</v>
      </c>
      <c r="CY121" s="61" t="s">
        <v>8</v>
      </c>
      <c r="CZ121" s="61" t="s">
        <v>8</v>
      </c>
      <c r="DA121" s="61" t="s">
        <v>8</v>
      </c>
      <c r="DB121" s="61" t="s">
        <v>8</v>
      </c>
      <c r="DC121" s="61" t="s">
        <v>8</v>
      </c>
      <c r="DD121" s="250" t="s">
        <v>8</v>
      </c>
      <c r="DE121" s="61" t="s">
        <v>8</v>
      </c>
      <c r="DF121" s="2"/>
      <c r="DG121" s="2"/>
      <c r="DH121" s="2"/>
      <c r="DI121" s="2"/>
      <c r="DJ121" s="2"/>
      <c r="DK121" s="2"/>
      <c r="DL121" s="2"/>
      <c r="DM121" s="2"/>
      <c r="DN121" s="2"/>
      <c r="DO121" s="2"/>
      <c r="DP121" s="2"/>
      <c r="DQ121" s="2"/>
      <c r="DR121" s="2"/>
      <c r="DS121" s="2"/>
      <c r="DT121" s="2"/>
      <c r="DU121" s="2"/>
      <c r="DV121" s="2"/>
      <c r="DW121" s="2"/>
      <c r="DX121" s="2"/>
      <c r="DY121" s="2"/>
    </row>
    <row r="122" spans="1:129" ht="63" customHeight="1" x14ac:dyDescent="0.25">
      <c r="A122" s="53">
        <v>112</v>
      </c>
      <c r="B122" s="66">
        <v>192</v>
      </c>
      <c r="C122" s="60">
        <v>195</v>
      </c>
      <c r="D122" s="306" t="s">
        <v>160</v>
      </c>
      <c r="E122" s="320" t="s">
        <v>11</v>
      </c>
      <c r="F122" s="316" t="s">
        <v>1115</v>
      </c>
      <c r="G122" s="316" t="s">
        <v>19</v>
      </c>
      <c r="H122" s="306" t="s">
        <v>716</v>
      </c>
      <c r="I122" s="308" t="s">
        <v>627</v>
      </c>
      <c r="J122" s="308" t="s">
        <v>14</v>
      </c>
      <c r="K122" s="15" t="s">
        <v>6</v>
      </c>
      <c r="L122" s="15" t="s">
        <v>15</v>
      </c>
      <c r="M122" s="10"/>
      <c r="N122" s="70"/>
      <c r="O122" s="70"/>
      <c r="P122" s="310" t="s">
        <v>15</v>
      </c>
      <c r="Q122" s="70"/>
      <c r="R122" s="70"/>
      <c r="S122" s="70"/>
      <c r="T122" s="70"/>
      <c r="U122" s="70"/>
      <c r="V122" s="70"/>
      <c r="W122" s="70"/>
      <c r="X122" s="71">
        <f t="shared" si="21"/>
        <v>1</v>
      </c>
      <c r="Y122" s="15" t="s">
        <v>1105</v>
      </c>
      <c r="Z122" s="15"/>
      <c r="AA122" s="15"/>
      <c r="AB122" s="15"/>
      <c r="AC122" s="15"/>
      <c r="AD122" s="72"/>
      <c r="AE122" s="11"/>
      <c r="AF122" s="11"/>
      <c r="AG122" s="315" t="s">
        <v>644</v>
      </c>
      <c r="AH122" s="315" t="s">
        <v>653</v>
      </c>
      <c r="AI122" s="315"/>
      <c r="AJ122" s="11" t="s">
        <v>625</v>
      </c>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56">
        <v>2</v>
      </c>
      <c r="BJ122" s="56">
        <v>2</v>
      </c>
      <c r="BK122" s="56">
        <v>2</v>
      </c>
      <c r="BL122" s="56">
        <v>2</v>
      </c>
      <c r="BM122" s="56">
        <v>2</v>
      </c>
      <c r="BN122" s="56">
        <v>2</v>
      </c>
      <c r="BO122" s="56">
        <v>2</v>
      </c>
      <c r="BP122" s="56">
        <v>2</v>
      </c>
      <c r="BQ122" s="56">
        <v>2</v>
      </c>
      <c r="BR122" s="56">
        <v>2</v>
      </c>
      <c r="BS122" s="56">
        <v>2</v>
      </c>
      <c r="BT122" s="56">
        <v>2</v>
      </c>
      <c r="BU122" s="56">
        <v>2</v>
      </c>
      <c r="BV122" s="56">
        <v>2</v>
      </c>
      <c r="BW122" s="56">
        <v>2</v>
      </c>
      <c r="BX122" s="56">
        <v>2</v>
      </c>
      <c r="BY122" s="56">
        <v>2</v>
      </c>
      <c r="BZ122" s="56">
        <v>2</v>
      </c>
      <c r="CA122" s="56">
        <v>2</v>
      </c>
      <c r="CB122" s="56">
        <v>2</v>
      </c>
      <c r="CC122" s="56">
        <v>2</v>
      </c>
      <c r="CD122" s="56">
        <v>2</v>
      </c>
      <c r="CE122" s="56">
        <v>2</v>
      </c>
      <c r="CF122" s="56">
        <v>2</v>
      </c>
      <c r="CG122" s="56">
        <v>2</v>
      </c>
      <c r="CH122" s="56">
        <v>2</v>
      </c>
      <c r="CI122" s="56">
        <v>2</v>
      </c>
      <c r="CJ122" s="56">
        <v>2</v>
      </c>
      <c r="CK122" s="56">
        <v>2</v>
      </c>
      <c r="CL122" s="56">
        <v>2</v>
      </c>
      <c r="CM122" s="56">
        <v>2</v>
      </c>
      <c r="CN122" s="56">
        <v>2</v>
      </c>
      <c r="CO122" s="56">
        <v>2</v>
      </c>
      <c r="CP122" s="56">
        <v>2</v>
      </c>
      <c r="CQ122" s="56">
        <v>2</v>
      </c>
      <c r="CR122" s="56">
        <v>2</v>
      </c>
      <c r="CS122" s="56">
        <v>2</v>
      </c>
      <c r="CT122" s="56">
        <v>2</v>
      </c>
      <c r="CU122" s="56">
        <v>2</v>
      </c>
      <c r="CV122" s="73">
        <f t="shared" ref="CV122:CV131" si="32">COUNTIF(BI122:CU122,"2")</f>
        <v>39</v>
      </c>
      <c r="CW122" s="74">
        <f t="shared" ref="CW122:CW131" si="33">CV122/(CV122+CX122+CZ122+DB122)</f>
        <v>1</v>
      </c>
      <c r="CX122" s="73">
        <f t="shared" ref="CX122:CX131" si="34">COUNTIF(BI122:CU122,"1")</f>
        <v>0</v>
      </c>
      <c r="CY122" s="74">
        <f t="shared" ref="CY122:CY131" si="35">CX122/(CV122+CX122+CZ122+DB122)</f>
        <v>0</v>
      </c>
      <c r="CZ122" s="73">
        <f t="shared" ref="CZ122:CZ131" si="36">COUNTIF(BI122:CU122,"0")</f>
        <v>0</v>
      </c>
      <c r="DA122" s="74">
        <f t="shared" ref="DA122:DA131" si="37">CZ122/(CV122+CX122+CZ122+DB122)</f>
        <v>0</v>
      </c>
      <c r="DB122" s="73">
        <f t="shared" ref="DB122:DB131" si="38">COUNTIF(BI122:CU122,"KĐG")</f>
        <v>0</v>
      </c>
      <c r="DC122" s="74">
        <f t="shared" ref="DC122:DC131" si="39">DB122/(CV122+CX122+CZ122+DB122)</f>
        <v>0</v>
      </c>
      <c r="DD122" s="75">
        <f t="shared" ref="DD122:DD131" si="40">(((CV122*2)+(CX122*1)+(CZ122*0)))/(CV122+CX122+CZ122)</f>
        <v>2</v>
      </c>
      <c r="DE122" s="75" t="str">
        <f t="shared" ref="DE122:DE131" si="41">IF(DC122&gt;=50%,"KĐG",IF(DD122&gt;=1.6,"Đạt mục tiêu",IF(DD122&gt;=1,"Cần cố gắng","Chưa đạt")))</f>
        <v>Đạt mục tiêu</v>
      </c>
      <c r="DF122" s="2"/>
      <c r="DG122" s="2"/>
      <c r="DH122" s="2"/>
      <c r="DI122" s="2"/>
      <c r="DJ122" s="2"/>
      <c r="DK122" s="2"/>
      <c r="DL122" s="2"/>
      <c r="DM122" s="2"/>
      <c r="DN122" s="2"/>
      <c r="DO122" s="2"/>
      <c r="DP122" s="2"/>
      <c r="DQ122" s="2"/>
      <c r="DR122" s="2"/>
      <c r="DS122" s="2"/>
      <c r="DT122" s="2"/>
      <c r="DU122" s="2"/>
      <c r="DV122" s="2"/>
      <c r="DW122" s="2"/>
      <c r="DX122" s="2"/>
      <c r="DY122" s="2"/>
    </row>
    <row r="123" spans="1:129" ht="35.25" hidden="1" customHeight="1" x14ac:dyDescent="0.25">
      <c r="A123" s="53">
        <v>113</v>
      </c>
      <c r="B123" s="59">
        <v>195</v>
      </c>
      <c r="C123" s="60">
        <v>198</v>
      </c>
      <c r="D123" s="7" t="s">
        <v>162</v>
      </c>
      <c r="E123" s="27" t="s">
        <v>11</v>
      </c>
      <c r="F123" s="7" t="s">
        <v>161</v>
      </c>
      <c r="G123" s="8" t="s">
        <v>19</v>
      </c>
      <c r="H123" s="7" t="s">
        <v>717</v>
      </c>
      <c r="I123" s="68" t="s">
        <v>627</v>
      </c>
      <c r="J123" s="68" t="s">
        <v>14</v>
      </c>
      <c r="K123" s="15" t="s">
        <v>6</v>
      </c>
      <c r="L123" s="15" t="s">
        <v>15</v>
      </c>
      <c r="M123" s="10"/>
      <c r="N123" s="70"/>
      <c r="O123" s="70" t="s">
        <v>15</v>
      </c>
      <c r="P123" s="70"/>
      <c r="Q123" s="70"/>
      <c r="R123" s="70"/>
      <c r="S123" s="70"/>
      <c r="T123" s="70"/>
      <c r="U123" s="70"/>
      <c r="V123" s="70"/>
      <c r="W123" s="70"/>
      <c r="X123" s="71">
        <f t="shared" si="21"/>
        <v>1</v>
      </c>
      <c r="Y123" s="15" t="s">
        <v>1101</v>
      </c>
      <c r="Z123" s="15"/>
      <c r="AA123" s="15"/>
      <c r="AB123" s="15"/>
      <c r="AC123" s="15"/>
      <c r="AD123" s="72" t="s">
        <v>622</v>
      </c>
      <c r="AE123" s="72" t="s">
        <v>622</v>
      </c>
      <c r="AF123" s="72" t="s">
        <v>622</v>
      </c>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5">
        <v>1</v>
      </c>
      <c r="BJ123" s="15">
        <v>1</v>
      </c>
      <c r="BK123" s="15">
        <v>1</v>
      </c>
      <c r="BL123" s="15">
        <v>1</v>
      </c>
      <c r="BM123" s="15">
        <v>1</v>
      </c>
      <c r="BN123" s="15">
        <v>1</v>
      </c>
      <c r="BO123" s="15">
        <v>1</v>
      </c>
      <c r="BP123" s="15">
        <v>1</v>
      </c>
      <c r="BQ123" s="15">
        <v>1</v>
      </c>
      <c r="BR123" s="15">
        <v>1</v>
      </c>
      <c r="BS123" s="15">
        <v>1</v>
      </c>
      <c r="BT123" s="15">
        <v>1</v>
      </c>
      <c r="BU123" s="15">
        <v>1</v>
      </c>
      <c r="BV123" s="15">
        <v>1</v>
      </c>
      <c r="BW123" s="15">
        <v>1</v>
      </c>
      <c r="BX123" s="15">
        <v>1</v>
      </c>
      <c r="BY123" s="15">
        <v>1</v>
      </c>
      <c r="BZ123" s="15">
        <v>1</v>
      </c>
      <c r="CA123" s="15">
        <v>1</v>
      </c>
      <c r="CB123" s="15">
        <v>1</v>
      </c>
      <c r="CC123" s="15">
        <v>1</v>
      </c>
      <c r="CD123" s="15">
        <v>1</v>
      </c>
      <c r="CE123" s="15">
        <v>1</v>
      </c>
      <c r="CF123" s="15">
        <v>1</v>
      </c>
      <c r="CG123" s="15">
        <v>1</v>
      </c>
      <c r="CH123" s="15">
        <v>1</v>
      </c>
      <c r="CI123" s="15">
        <v>1</v>
      </c>
      <c r="CJ123" s="15">
        <v>1</v>
      </c>
      <c r="CK123" s="15">
        <v>1</v>
      </c>
      <c r="CL123" s="15">
        <v>1</v>
      </c>
      <c r="CM123" s="15">
        <v>1</v>
      </c>
      <c r="CN123" s="15">
        <v>1</v>
      </c>
      <c r="CO123" s="15">
        <v>1</v>
      </c>
      <c r="CP123" s="15">
        <v>1</v>
      </c>
      <c r="CQ123" s="15">
        <v>1</v>
      </c>
      <c r="CR123" s="15">
        <v>1</v>
      </c>
      <c r="CS123" s="15">
        <v>1</v>
      </c>
      <c r="CT123" s="15">
        <v>1</v>
      </c>
      <c r="CU123" s="15">
        <v>1</v>
      </c>
      <c r="CV123" s="73">
        <f t="shared" si="32"/>
        <v>0</v>
      </c>
      <c r="CW123" s="74">
        <f t="shared" si="33"/>
        <v>0</v>
      </c>
      <c r="CX123" s="73">
        <f t="shared" si="34"/>
        <v>39</v>
      </c>
      <c r="CY123" s="74">
        <f t="shared" si="35"/>
        <v>1</v>
      </c>
      <c r="CZ123" s="73">
        <f t="shared" si="36"/>
        <v>0</v>
      </c>
      <c r="DA123" s="74">
        <f t="shared" si="37"/>
        <v>0</v>
      </c>
      <c r="DB123" s="73">
        <f t="shared" si="38"/>
        <v>0</v>
      </c>
      <c r="DC123" s="74">
        <f t="shared" si="39"/>
        <v>0</v>
      </c>
      <c r="DD123" s="75">
        <f t="shared" si="40"/>
        <v>1</v>
      </c>
      <c r="DE123" s="75" t="str">
        <f t="shared" si="41"/>
        <v>Cần cố gắng</v>
      </c>
      <c r="DF123" s="2"/>
      <c r="DG123" s="2"/>
      <c r="DH123" s="2"/>
      <c r="DI123" s="2"/>
      <c r="DJ123" s="2"/>
      <c r="DK123" s="2"/>
      <c r="DL123" s="2"/>
      <c r="DM123" s="2"/>
      <c r="DN123" s="2"/>
      <c r="DO123" s="2"/>
      <c r="DP123" s="2"/>
      <c r="DQ123" s="2"/>
      <c r="DR123" s="2"/>
      <c r="DS123" s="2"/>
      <c r="DT123" s="2"/>
      <c r="DU123" s="2"/>
      <c r="DV123" s="2"/>
      <c r="DW123" s="2"/>
      <c r="DX123" s="2"/>
      <c r="DY123" s="2"/>
    </row>
    <row r="124" spans="1:129" ht="129.75" customHeight="1" x14ac:dyDescent="0.25">
      <c r="A124" s="53">
        <v>114</v>
      </c>
      <c r="B124" s="66">
        <v>198</v>
      </c>
      <c r="C124" s="60">
        <v>199</v>
      </c>
      <c r="D124" s="306" t="s">
        <v>163</v>
      </c>
      <c r="E124" s="307" t="s">
        <v>11</v>
      </c>
      <c r="F124" s="321" t="s">
        <v>164</v>
      </c>
      <c r="G124" s="308" t="s">
        <v>19</v>
      </c>
      <c r="H124" s="322" t="s">
        <v>718</v>
      </c>
      <c r="I124" s="308" t="s">
        <v>627</v>
      </c>
      <c r="J124" s="318" t="s">
        <v>14</v>
      </c>
      <c r="K124" s="11" t="s">
        <v>120</v>
      </c>
      <c r="L124" s="11" t="s">
        <v>15</v>
      </c>
      <c r="M124" s="10">
        <v>1</v>
      </c>
      <c r="N124" s="85"/>
      <c r="O124" s="85"/>
      <c r="P124" s="323" t="s">
        <v>15</v>
      </c>
      <c r="Q124" s="70"/>
      <c r="R124" s="70"/>
      <c r="S124" s="70"/>
      <c r="T124" s="85"/>
      <c r="U124" s="70"/>
      <c r="V124" s="70"/>
      <c r="W124" s="70"/>
      <c r="X124" s="71">
        <f t="shared" si="21"/>
        <v>1</v>
      </c>
      <c r="Y124" s="15" t="s">
        <v>1105</v>
      </c>
      <c r="Z124" s="15" t="s">
        <v>622</v>
      </c>
      <c r="AA124" s="15" t="s">
        <v>622</v>
      </c>
      <c r="AB124" s="15" t="s">
        <v>622</v>
      </c>
      <c r="AC124" s="15"/>
      <c r="AD124" s="72"/>
      <c r="AE124" s="11"/>
      <c r="AF124" s="11"/>
      <c r="AG124" s="311" t="s">
        <v>644</v>
      </c>
      <c r="AH124" s="311" t="s">
        <v>644</v>
      </c>
      <c r="AI124" s="311" t="s">
        <v>644</v>
      </c>
      <c r="AJ124" s="15"/>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56">
        <v>2</v>
      </c>
      <c r="BJ124" s="56">
        <v>2</v>
      </c>
      <c r="BK124" s="56">
        <v>2</v>
      </c>
      <c r="BL124" s="56">
        <v>2</v>
      </c>
      <c r="BM124" s="56">
        <v>2</v>
      </c>
      <c r="BN124" s="56">
        <v>2</v>
      </c>
      <c r="BO124" s="56">
        <v>2</v>
      </c>
      <c r="BP124" s="56">
        <v>2</v>
      </c>
      <c r="BQ124" s="56">
        <v>2</v>
      </c>
      <c r="BR124" s="56">
        <v>2</v>
      </c>
      <c r="BS124" s="56">
        <v>2</v>
      </c>
      <c r="BT124" s="56">
        <v>2</v>
      </c>
      <c r="BU124" s="56">
        <v>2</v>
      </c>
      <c r="BV124" s="56">
        <v>2</v>
      </c>
      <c r="BW124" s="56">
        <v>2</v>
      </c>
      <c r="BX124" s="56">
        <v>2</v>
      </c>
      <c r="BY124" s="56">
        <v>2</v>
      </c>
      <c r="BZ124" s="56">
        <v>2</v>
      </c>
      <c r="CA124" s="56">
        <v>2</v>
      </c>
      <c r="CB124" s="56">
        <v>2</v>
      </c>
      <c r="CC124" s="56">
        <v>2</v>
      </c>
      <c r="CD124" s="56">
        <v>2</v>
      </c>
      <c r="CE124" s="56">
        <v>2</v>
      </c>
      <c r="CF124" s="56">
        <v>2</v>
      </c>
      <c r="CG124" s="56">
        <v>2</v>
      </c>
      <c r="CH124" s="56">
        <v>2</v>
      </c>
      <c r="CI124" s="56">
        <v>2</v>
      </c>
      <c r="CJ124" s="56">
        <v>2</v>
      </c>
      <c r="CK124" s="56">
        <v>2</v>
      </c>
      <c r="CL124" s="56">
        <v>2</v>
      </c>
      <c r="CM124" s="56">
        <v>2</v>
      </c>
      <c r="CN124" s="56">
        <v>2</v>
      </c>
      <c r="CO124" s="56">
        <v>2</v>
      </c>
      <c r="CP124" s="56">
        <v>2</v>
      </c>
      <c r="CQ124" s="56">
        <v>2</v>
      </c>
      <c r="CR124" s="56">
        <v>2</v>
      </c>
      <c r="CS124" s="56">
        <v>2</v>
      </c>
      <c r="CT124" s="56">
        <v>2</v>
      </c>
      <c r="CU124" s="56">
        <v>2</v>
      </c>
      <c r="CV124" s="73">
        <f t="shared" si="32"/>
        <v>39</v>
      </c>
      <c r="CW124" s="74">
        <f t="shared" si="33"/>
        <v>1</v>
      </c>
      <c r="CX124" s="73">
        <f t="shared" si="34"/>
        <v>0</v>
      </c>
      <c r="CY124" s="74">
        <f t="shared" si="35"/>
        <v>0</v>
      </c>
      <c r="CZ124" s="73">
        <f t="shared" si="36"/>
        <v>0</v>
      </c>
      <c r="DA124" s="74">
        <f t="shared" si="37"/>
        <v>0</v>
      </c>
      <c r="DB124" s="73">
        <f t="shared" si="38"/>
        <v>0</v>
      </c>
      <c r="DC124" s="74">
        <f t="shared" si="39"/>
        <v>0</v>
      </c>
      <c r="DD124" s="75">
        <f t="shared" si="40"/>
        <v>2</v>
      </c>
      <c r="DE124" s="75" t="str">
        <f t="shared" si="41"/>
        <v>Đạt mục tiêu</v>
      </c>
      <c r="DF124" s="2"/>
      <c r="DG124" s="2"/>
      <c r="DH124" s="2"/>
      <c r="DI124" s="2"/>
      <c r="DJ124" s="2"/>
      <c r="DK124" s="2"/>
      <c r="DL124" s="2"/>
      <c r="DM124" s="2"/>
      <c r="DN124" s="2"/>
      <c r="DO124" s="2"/>
      <c r="DP124" s="2"/>
      <c r="DQ124" s="2"/>
      <c r="DR124" s="2"/>
      <c r="DS124" s="2"/>
      <c r="DT124" s="2"/>
      <c r="DU124" s="2"/>
      <c r="DV124" s="2"/>
      <c r="DW124" s="2"/>
      <c r="DX124" s="2"/>
      <c r="DY124" s="2"/>
    </row>
    <row r="125" spans="1:129" ht="44.25" hidden="1" customHeight="1" x14ac:dyDescent="0.25">
      <c r="A125" s="53">
        <v>115</v>
      </c>
      <c r="B125" s="66">
        <v>199</v>
      </c>
      <c r="C125" s="60">
        <v>202</v>
      </c>
      <c r="D125" s="7" t="s">
        <v>166</v>
      </c>
      <c r="E125" s="14" t="s">
        <v>11</v>
      </c>
      <c r="F125" s="14" t="s">
        <v>165</v>
      </c>
      <c r="G125" s="68" t="s">
        <v>19</v>
      </c>
      <c r="H125" s="121" t="s">
        <v>719</v>
      </c>
      <c r="I125" s="68" t="s">
        <v>627</v>
      </c>
      <c r="J125" s="68" t="s">
        <v>14</v>
      </c>
      <c r="K125" s="15" t="s">
        <v>6</v>
      </c>
      <c r="L125" s="15" t="s">
        <v>15</v>
      </c>
      <c r="M125" s="10">
        <v>1</v>
      </c>
      <c r="N125" s="70"/>
      <c r="O125" s="70"/>
      <c r="P125" s="70"/>
      <c r="Q125" s="70" t="s">
        <v>15</v>
      </c>
      <c r="R125" s="70"/>
      <c r="S125" s="70"/>
      <c r="T125" s="70"/>
      <c r="U125" s="70"/>
      <c r="V125" s="70"/>
      <c r="W125" s="70"/>
      <c r="X125" s="71">
        <f t="shared" si="21"/>
        <v>1</v>
      </c>
      <c r="Y125" s="15" t="s">
        <v>1125</v>
      </c>
      <c r="Z125" s="15"/>
      <c r="AA125" s="15"/>
      <c r="AB125" s="15"/>
      <c r="AC125" s="15"/>
      <c r="AD125" s="72"/>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5">
        <v>2</v>
      </c>
      <c r="BJ125" s="15">
        <v>2</v>
      </c>
      <c r="BK125" s="15">
        <v>2</v>
      </c>
      <c r="BL125" s="15">
        <v>2</v>
      </c>
      <c r="BM125" s="15"/>
      <c r="BN125" s="15"/>
      <c r="BO125" s="15"/>
      <c r="BP125" s="15"/>
      <c r="BQ125" s="15">
        <v>2</v>
      </c>
      <c r="BR125" s="15">
        <v>2</v>
      </c>
      <c r="BS125" s="15">
        <v>2</v>
      </c>
      <c r="BT125" s="15">
        <v>2</v>
      </c>
      <c r="BU125" s="15">
        <v>2</v>
      </c>
      <c r="BV125" s="15">
        <v>2</v>
      </c>
      <c r="BW125" s="15"/>
      <c r="BX125" s="15">
        <v>2</v>
      </c>
      <c r="BY125" s="15">
        <v>2</v>
      </c>
      <c r="BZ125" s="15">
        <v>2</v>
      </c>
      <c r="CA125" s="15">
        <v>2</v>
      </c>
      <c r="CB125" s="15">
        <v>2</v>
      </c>
      <c r="CC125" s="15">
        <v>2</v>
      </c>
      <c r="CD125" s="15">
        <v>2</v>
      </c>
      <c r="CE125" s="15">
        <v>2</v>
      </c>
      <c r="CF125" s="15">
        <v>2</v>
      </c>
      <c r="CG125" s="15">
        <v>2</v>
      </c>
      <c r="CH125" s="15">
        <v>2</v>
      </c>
      <c r="CI125" s="15">
        <v>2</v>
      </c>
      <c r="CJ125" s="15">
        <v>2</v>
      </c>
      <c r="CK125" s="15">
        <v>2</v>
      </c>
      <c r="CL125" s="15"/>
      <c r="CM125" s="15"/>
      <c r="CN125" s="15"/>
      <c r="CO125" s="15"/>
      <c r="CP125" s="15"/>
      <c r="CQ125" s="15"/>
      <c r="CR125" s="15"/>
      <c r="CS125" s="15">
        <v>2</v>
      </c>
      <c r="CT125" s="15">
        <v>2</v>
      </c>
      <c r="CU125" s="15">
        <v>2</v>
      </c>
      <c r="CV125" s="73">
        <f t="shared" si="32"/>
        <v>27</v>
      </c>
      <c r="CW125" s="74">
        <f t="shared" si="33"/>
        <v>1</v>
      </c>
      <c r="CX125" s="73">
        <f t="shared" si="34"/>
        <v>0</v>
      </c>
      <c r="CY125" s="74">
        <f t="shared" si="35"/>
        <v>0</v>
      </c>
      <c r="CZ125" s="73">
        <f t="shared" si="36"/>
        <v>0</v>
      </c>
      <c r="DA125" s="74">
        <f t="shared" si="37"/>
        <v>0</v>
      </c>
      <c r="DB125" s="73">
        <f t="shared" si="38"/>
        <v>0</v>
      </c>
      <c r="DC125" s="74">
        <f t="shared" si="39"/>
        <v>0</v>
      </c>
      <c r="DD125" s="75">
        <f t="shared" si="40"/>
        <v>2</v>
      </c>
      <c r="DE125" s="75" t="str">
        <f t="shared" si="41"/>
        <v>Đạt mục tiêu</v>
      </c>
      <c r="DF125" s="2"/>
      <c r="DG125" s="2"/>
      <c r="DH125" s="2"/>
      <c r="DI125" s="2"/>
      <c r="DJ125" s="2"/>
      <c r="DK125" s="2"/>
      <c r="DL125" s="2"/>
      <c r="DM125" s="2"/>
      <c r="DN125" s="2"/>
      <c r="DO125" s="2"/>
      <c r="DP125" s="2"/>
      <c r="DQ125" s="2"/>
      <c r="DR125" s="2"/>
      <c r="DS125" s="2"/>
      <c r="DT125" s="2"/>
      <c r="DU125" s="2"/>
      <c r="DV125" s="2"/>
      <c r="DW125" s="2"/>
      <c r="DX125" s="2"/>
      <c r="DY125" s="2"/>
    </row>
    <row r="126" spans="1:129" ht="62.25" hidden="1" customHeight="1" x14ac:dyDescent="0.25">
      <c r="A126" s="53">
        <v>116</v>
      </c>
      <c r="B126" s="59">
        <v>202</v>
      </c>
      <c r="C126" s="60">
        <v>203</v>
      </c>
      <c r="D126" s="7" t="s">
        <v>167</v>
      </c>
      <c r="E126" s="14" t="s">
        <v>11</v>
      </c>
      <c r="F126" s="14" t="s">
        <v>168</v>
      </c>
      <c r="G126" s="68" t="s">
        <v>13</v>
      </c>
      <c r="H126" s="14" t="s">
        <v>1103</v>
      </c>
      <c r="I126" s="68" t="s">
        <v>627</v>
      </c>
      <c r="J126" s="68" t="s">
        <v>14</v>
      </c>
      <c r="K126" s="15" t="s">
        <v>6</v>
      </c>
      <c r="L126" s="15" t="s">
        <v>15</v>
      </c>
      <c r="M126" s="10">
        <v>1</v>
      </c>
      <c r="N126" s="70"/>
      <c r="O126" s="70" t="s">
        <v>15</v>
      </c>
      <c r="P126" s="70"/>
      <c r="Q126" s="70"/>
      <c r="R126" s="70"/>
      <c r="S126" s="70"/>
      <c r="T126" s="70"/>
      <c r="U126" s="70"/>
      <c r="V126" s="70"/>
      <c r="W126" s="70"/>
      <c r="X126" s="71">
        <f t="shared" si="21"/>
        <v>1</v>
      </c>
      <c r="Y126" s="15" t="s">
        <v>1101</v>
      </c>
      <c r="Z126" s="15"/>
      <c r="AA126" s="15"/>
      <c r="AB126" s="15"/>
      <c r="AC126" s="15"/>
      <c r="AD126" s="15"/>
      <c r="AE126" s="15" t="s">
        <v>713</v>
      </c>
      <c r="AF126" s="15" t="s">
        <v>625</v>
      </c>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5">
        <v>2</v>
      </c>
      <c r="BJ126" s="15">
        <v>2</v>
      </c>
      <c r="BK126" s="15">
        <v>2</v>
      </c>
      <c r="BL126" s="15">
        <v>2</v>
      </c>
      <c r="BM126" s="15">
        <v>2</v>
      </c>
      <c r="BN126" s="15">
        <v>2</v>
      </c>
      <c r="BO126" s="15">
        <v>2</v>
      </c>
      <c r="BP126" s="15">
        <v>2</v>
      </c>
      <c r="BQ126" s="15">
        <v>2</v>
      </c>
      <c r="BR126" s="15">
        <v>2</v>
      </c>
      <c r="BS126" s="15">
        <v>2</v>
      </c>
      <c r="BT126" s="15">
        <v>2</v>
      </c>
      <c r="BU126" s="15">
        <v>2</v>
      </c>
      <c r="BV126" s="15">
        <v>2</v>
      </c>
      <c r="BW126" s="15">
        <v>2</v>
      </c>
      <c r="BX126" s="15">
        <v>2</v>
      </c>
      <c r="BY126" s="15">
        <v>2</v>
      </c>
      <c r="BZ126" s="15">
        <v>2</v>
      </c>
      <c r="CA126" s="15">
        <v>2</v>
      </c>
      <c r="CB126" s="15">
        <v>2</v>
      </c>
      <c r="CC126" s="15">
        <v>2</v>
      </c>
      <c r="CD126" s="15">
        <v>2</v>
      </c>
      <c r="CE126" s="15">
        <v>2</v>
      </c>
      <c r="CF126" s="15">
        <v>2</v>
      </c>
      <c r="CG126" s="15">
        <v>2</v>
      </c>
      <c r="CH126" s="15">
        <v>2</v>
      </c>
      <c r="CI126" s="15">
        <v>2</v>
      </c>
      <c r="CJ126" s="15">
        <v>2</v>
      </c>
      <c r="CK126" s="15">
        <v>2</v>
      </c>
      <c r="CL126" s="15">
        <v>2</v>
      </c>
      <c r="CM126" s="15">
        <v>2</v>
      </c>
      <c r="CN126" s="15">
        <v>2</v>
      </c>
      <c r="CO126" s="15">
        <v>2</v>
      </c>
      <c r="CP126" s="15">
        <v>2</v>
      </c>
      <c r="CQ126" s="15">
        <v>2</v>
      </c>
      <c r="CR126" s="15">
        <v>2</v>
      </c>
      <c r="CS126" s="15">
        <v>2</v>
      </c>
      <c r="CT126" s="15">
        <v>2</v>
      </c>
      <c r="CU126" s="15">
        <v>2</v>
      </c>
      <c r="CV126" s="73">
        <f t="shared" si="32"/>
        <v>39</v>
      </c>
      <c r="CW126" s="74">
        <f t="shared" si="33"/>
        <v>1</v>
      </c>
      <c r="CX126" s="73">
        <f t="shared" si="34"/>
        <v>0</v>
      </c>
      <c r="CY126" s="74">
        <f t="shared" si="35"/>
        <v>0</v>
      </c>
      <c r="CZ126" s="73">
        <f t="shared" si="36"/>
        <v>0</v>
      </c>
      <c r="DA126" s="74">
        <f t="shared" si="37"/>
        <v>0</v>
      </c>
      <c r="DB126" s="73">
        <f t="shared" si="38"/>
        <v>0</v>
      </c>
      <c r="DC126" s="74">
        <f t="shared" si="39"/>
        <v>0</v>
      </c>
      <c r="DD126" s="75">
        <f t="shared" si="40"/>
        <v>2</v>
      </c>
      <c r="DE126" s="75" t="str">
        <f t="shared" si="41"/>
        <v>Đạt mục tiêu</v>
      </c>
      <c r="DF126" s="2"/>
      <c r="DG126" s="2"/>
      <c r="DH126" s="2"/>
      <c r="DI126" s="2"/>
      <c r="DJ126" s="2"/>
      <c r="DK126" s="2"/>
      <c r="DL126" s="2"/>
      <c r="DM126" s="2"/>
      <c r="DN126" s="2"/>
      <c r="DO126" s="2"/>
      <c r="DP126" s="2"/>
      <c r="DQ126" s="2"/>
      <c r="DR126" s="2"/>
      <c r="DS126" s="2"/>
      <c r="DT126" s="2"/>
      <c r="DU126" s="2"/>
      <c r="DV126" s="2"/>
      <c r="DW126" s="2"/>
      <c r="DX126" s="2"/>
      <c r="DY126" s="2"/>
    </row>
    <row r="127" spans="1:129" ht="69" hidden="1" customHeight="1" x14ac:dyDescent="0.25">
      <c r="A127" s="53">
        <v>117</v>
      </c>
      <c r="B127" s="59"/>
      <c r="C127" s="60"/>
      <c r="D127" s="7" t="s">
        <v>167</v>
      </c>
      <c r="E127" s="14" t="s">
        <v>11</v>
      </c>
      <c r="F127" s="14" t="s">
        <v>168</v>
      </c>
      <c r="G127" s="68" t="s">
        <v>13</v>
      </c>
      <c r="H127" s="14" t="s">
        <v>1005</v>
      </c>
      <c r="I127" s="68"/>
      <c r="J127" s="68"/>
      <c r="K127" s="15"/>
      <c r="L127" s="15"/>
      <c r="M127" s="10"/>
      <c r="N127" s="70"/>
      <c r="O127" s="70"/>
      <c r="P127" s="70"/>
      <c r="Q127" s="70"/>
      <c r="R127" s="70"/>
      <c r="S127" s="70"/>
      <c r="T127" s="70"/>
      <c r="U127" s="70"/>
      <c r="V127" s="70" t="s">
        <v>15</v>
      </c>
      <c r="W127" s="70"/>
      <c r="X127" s="71">
        <f t="shared" si="21"/>
        <v>1</v>
      </c>
      <c r="Y127" s="15"/>
      <c r="Z127" s="15"/>
      <c r="AA127" s="15"/>
      <c r="AB127" s="15"/>
      <c r="AC127" s="15"/>
      <c r="AD127" s="72"/>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73"/>
      <c r="CW127" s="74"/>
      <c r="CX127" s="73"/>
      <c r="CY127" s="74"/>
      <c r="CZ127" s="73"/>
      <c r="DA127" s="74"/>
      <c r="DB127" s="73"/>
      <c r="DC127" s="74"/>
      <c r="DD127" s="75"/>
      <c r="DE127" s="75"/>
      <c r="DF127" s="246"/>
      <c r="DG127" s="246"/>
      <c r="DH127" s="246"/>
      <c r="DI127" s="246"/>
      <c r="DJ127" s="246"/>
      <c r="DK127" s="246"/>
      <c r="DL127" s="246"/>
      <c r="DM127" s="246"/>
      <c r="DN127" s="246"/>
      <c r="DO127" s="246"/>
      <c r="DP127" s="246"/>
      <c r="DQ127" s="246"/>
      <c r="DR127" s="246"/>
      <c r="DS127" s="246"/>
      <c r="DT127" s="246"/>
      <c r="DU127" s="246"/>
      <c r="DV127" s="246"/>
      <c r="DW127" s="246"/>
      <c r="DX127" s="246"/>
      <c r="DY127" s="246"/>
    </row>
    <row r="128" spans="1:129" ht="79.5" hidden="1" customHeight="1" x14ac:dyDescent="0.25">
      <c r="A128" s="53">
        <v>118</v>
      </c>
      <c r="B128" s="59"/>
      <c r="C128" s="60"/>
      <c r="D128" s="7" t="s">
        <v>167</v>
      </c>
      <c r="E128" s="14" t="s">
        <v>11</v>
      </c>
      <c r="F128" s="14" t="s">
        <v>168</v>
      </c>
      <c r="G128" s="68" t="s">
        <v>13</v>
      </c>
      <c r="H128" s="14" t="s">
        <v>1001</v>
      </c>
      <c r="I128" s="68" t="s">
        <v>627</v>
      </c>
      <c r="J128" s="68" t="s">
        <v>14</v>
      </c>
      <c r="K128" s="15"/>
      <c r="L128" s="15"/>
      <c r="M128" s="10"/>
      <c r="N128" s="70"/>
      <c r="O128" s="70"/>
      <c r="P128" s="70"/>
      <c r="Q128" s="70"/>
      <c r="R128" s="70"/>
      <c r="S128" s="70"/>
      <c r="T128" s="70" t="s">
        <v>15</v>
      </c>
      <c r="U128" s="70"/>
      <c r="V128" s="70"/>
      <c r="W128" s="70"/>
      <c r="X128" s="71">
        <f t="shared" si="21"/>
        <v>1</v>
      </c>
      <c r="Y128" s="15"/>
      <c r="Z128" s="15"/>
      <c r="AA128" s="15"/>
      <c r="AB128" s="15"/>
      <c r="AC128" s="15"/>
      <c r="AD128" s="72"/>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73"/>
      <c r="CW128" s="74"/>
      <c r="CX128" s="73"/>
      <c r="CY128" s="74"/>
      <c r="CZ128" s="73"/>
      <c r="DA128" s="74"/>
      <c r="DB128" s="73"/>
      <c r="DC128" s="74"/>
      <c r="DD128" s="75"/>
      <c r="DE128" s="75"/>
      <c r="DF128" s="246"/>
      <c r="DG128" s="246"/>
      <c r="DH128" s="246"/>
      <c r="DI128" s="246"/>
      <c r="DJ128" s="246"/>
      <c r="DK128" s="246"/>
      <c r="DL128" s="246"/>
      <c r="DM128" s="246"/>
      <c r="DN128" s="246"/>
      <c r="DO128" s="246"/>
      <c r="DP128" s="246"/>
      <c r="DQ128" s="246"/>
      <c r="DR128" s="246"/>
      <c r="DS128" s="246"/>
      <c r="DT128" s="246"/>
      <c r="DU128" s="246"/>
      <c r="DV128" s="246"/>
      <c r="DW128" s="246"/>
      <c r="DX128" s="246"/>
      <c r="DY128" s="246"/>
    </row>
    <row r="129" spans="1:129" ht="40.5" hidden="1" customHeight="1" x14ac:dyDescent="0.25">
      <c r="A129" s="53">
        <v>119</v>
      </c>
      <c r="B129" s="66">
        <v>203</v>
      </c>
      <c r="C129" s="60">
        <v>204</v>
      </c>
      <c r="D129" s="7" t="s">
        <v>169</v>
      </c>
      <c r="E129" s="14" t="s">
        <v>11</v>
      </c>
      <c r="F129" s="14" t="s">
        <v>170</v>
      </c>
      <c r="G129" s="68" t="s">
        <v>38</v>
      </c>
      <c r="H129" s="121" t="s">
        <v>720</v>
      </c>
      <c r="I129" s="68" t="s">
        <v>627</v>
      </c>
      <c r="J129" s="68" t="s">
        <v>14</v>
      </c>
      <c r="K129" s="15" t="s">
        <v>6</v>
      </c>
      <c r="L129" s="15" t="s">
        <v>15</v>
      </c>
      <c r="M129" s="10">
        <v>1</v>
      </c>
      <c r="N129" s="70"/>
      <c r="O129" s="70"/>
      <c r="P129" s="70"/>
      <c r="Q129" s="70"/>
      <c r="R129" s="70"/>
      <c r="S129" s="70"/>
      <c r="T129" s="70" t="s">
        <v>15</v>
      </c>
      <c r="U129" s="70"/>
      <c r="V129" s="70"/>
      <c r="W129" s="70"/>
      <c r="X129" s="71">
        <f t="shared" si="21"/>
        <v>1</v>
      </c>
      <c r="Y129" s="15"/>
      <c r="Z129" s="15"/>
      <c r="AA129" s="15"/>
      <c r="AB129" s="15"/>
      <c r="AC129" s="15"/>
      <c r="AD129" s="72"/>
      <c r="AE129" s="11"/>
      <c r="AF129" s="11"/>
      <c r="AG129" s="11"/>
      <c r="AH129" s="11"/>
      <c r="AI129" s="11"/>
      <c r="AJ129" s="11"/>
      <c r="AK129" s="11"/>
      <c r="AL129" s="11"/>
      <c r="AM129" s="11"/>
      <c r="AN129" s="11"/>
      <c r="AO129" s="11"/>
      <c r="AP129" s="11"/>
      <c r="AQ129" s="11"/>
      <c r="AR129" s="11"/>
      <c r="AS129" s="11"/>
      <c r="AT129" s="11"/>
      <c r="AU129" s="11"/>
      <c r="AV129" s="11"/>
      <c r="AW129" s="11"/>
      <c r="AX129" s="11" t="s">
        <v>644</v>
      </c>
      <c r="AY129" s="11"/>
      <c r="AZ129" s="11"/>
      <c r="BA129" s="11"/>
      <c r="BB129" s="11"/>
      <c r="BC129" s="11"/>
      <c r="BD129" s="11"/>
      <c r="BE129" s="11"/>
      <c r="BF129" s="11"/>
      <c r="BG129" s="11"/>
      <c r="BH129" s="11"/>
      <c r="BI129" s="15">
        <v>2</v>
      </c>
      <c r="BJ129" s="15">
        <v>2</v>
      </c>
      <c r="BK129" s="15">
        <v>2</v>
      </c>
      <c r="BL129" s="15">
        <v>2</v>
      </c>
      <c r="BM129" s="15"/>
      <c r="BN129" s="15"/>
      <c r="BO129" s="15"/>
      <c r="BP129" s="15"/>
      <c r="BQ129" s="15">
        <v>2</v>
      </c>
      <c r="BR129" s="15">
        <v>2</v>
      </c>
      <c r="BS129" s="15">
        <v>2</v>
      </c>
      <c r="BT129" s="15">
        <v>2</v>
      </c>
      <c r="BU129" s="15">
        <v>2</v>
      </c>
      <c r="BV129" s="15">
        <v>2</v>
      </c>
      <c r="BW129" s="15"/>
      <c r="BX129" s="15">
        <v>2</v>
      </c>
      <c r="BY129" s="15">
        <v>2</v>
      </c>
      <c r="BZ129" s="15">
        <v>2</v>
      </c>
      <c r="CA129" s="15">
        <v>2</v>
      </c>
      <c r="CB129" s="15">
        <v>2</v>
      </c>
      <c r="CC129" s="15">
        <v>2</v>
      </c>
      <c r="CD129" s="15">
        <v>2</v>
      </c>
      <c r="CE129" s="15">
        <v>2</v>
      </c>
      <c r="CF129" s="15">
        <v>2</v>
      </c>
      <c r="CG129" s="15">
        <v>2</v>
      </c>
      <c r="CH129" s="15">
        <v>2</v>
      </c>
      <c r="CI129" s="15">
        <v>2</v>
      </c>
      <c r="CJ129" s="15">
        <v>2</v>
      </c>
      <c r="CK129" s="15">
        <v>2</v>
      </c>
      <c r="CL129" s="15"/>
      <c r="CM129" s="15"/>
      <c r="CN129" s="15"/>
      <c r="CO129" s="15"/>
      <c r="CP129" s="15"/>
      <c r="CQ129" s="15"/>
      <c r="CR129" s="15"/>
      <c r="CS129" s="15">
        <v>2</v>
      </c>
      <c r="CT129" s="15">
        <v>2</v>
      </c>
      <c r="CU129" s="15">
        <v>2</v>
      </c>
      <c r="CV129" s="73">
        <f t="shared" si="32"/>
        <v>27</v>
      </c>
      <c r="CW129" s="74">
        <f t="shared" si="33"/>
        <v>1</v>
      </c>
      <c r="CX129" s="73">
        <f t="shared" si="34"/>
        <v>0</v>
      </c>
      <c r="CY129" s="74">
        <f t="shared" si="35"/>
        <v>0</v>
      </c>
      <c r="CZ129" s="73">
        <f t="shared" si="36"/>
        <v>0</v>
      </c>
      <c r="DA129" s="74">
        <f t="shared" si="37"/>
        <v>0</v>
      </c>
      <c r="DB129" s="73">
        <f t="shared" si="38"/>
        <v>0</v>
      </c>
      <c r="DC129" s="74">
        <f t="shared" si="39"/>
        <v>0</v>
      </c>
      <c r="DD129" s="75">
        <f t="shared" si="40"/>
        <v>2</v>
      </c>
      <c r="DE129" s="75" t="str">
        <f t="shared" si="41"/>
        <v>Đạt mục tiêu</v>
      </c>
      <c r="DF129" s="2"/>
      <c r="DG129" s="2"/>
      <c r="DH129" s="2"/>
      <c r="DI129" s="2"/>
      <c r="DJ129" s="2"/>
      <c r="DK129" s="2"/>
      <c r="DL129" s="2"/>
      <c r="DM129" s="2"/>
      <c r="DN129" s="2"/>
      <c r="DO129" s="2"/>
      <c r="DP129" s="2"/>
      <c r="DQ129" s="2"/>
      <c r="DR129" s="2"/>
      <c r="DS129" s="2"/>
      <c r="DT129" s="2"/>
      <c r="DU129" s="2"/>
      <c r="DV129" s="2"/>
      <c r="DW129" s="2"/>
      <c r="DX129" s="2"/>
      <c r="DY129" s="2"/>
    </row>
    <row r="130" spans="1:129" ht="27.75" hidden="1" customHeight="1" x14ac:dyDescent="0.25">
      <c r="A130" s="53">
        <v>120</v>
      </c>
      <c r="B130" s="66">
        <v>204</v>
      </c>
      <c r="C130" s="60">
        <v>207</v>
      </c>
      <c r="D130" s="7" t="s">
        <v>171</v>
      </c>
      <c r="E130" s="14" t="s">
        <v>11</v>
      </c>
      <c r="F130" s="14" t="s">
        <v>172</v>
      </c>
      <c r="G130" s="68" t="s">
        <v>11</v>
      </c>
      <c r="H130" s="14" t="s">
        <v>721</v>
      </c>
      <c r="I130" s="68" t="s">
        <v>627</v>
      </c>
      <c r="J130" s="8" t="s">
        <v>14</v>
      </c>
      <c r="K130" s="15" t="s">
        <v>6</v>
      </c>
      <c r="L130" s="11" t="s">
        <v>15</v>
      </c>
      <c r="M130" s="10"/>
      <c r="N130" s="70"/>
      <c r="O130" s="70"/>
      <c r="P130" s="70"/>
      <c r="Q130" s="70"/>
      <c r="R130" s="70"/>
      <c r="S130" s="70"/>
      <c r="T130" s="70"/>
      <c r="U130" s="70" t="s">
        <v>15</v>
      </c>
      <c r="V130" s="70"/>
      <c r="W130" s="70"/>
      <c r="X130" s="71">
        <f t="shared" si="21"/>
        <v>1</v>
      </c>
      <c r="Y130" s="15"/>
      <c r="Z130" s="15"/>
      <c r="AA130" s="15" t="s">
        <v>653</v>
      </c>
      <c r="AB130" s="15"/>
      <c r="AC130" s="15" t="s">
        <v>653</v>
      </c>
      <c r="AD130" s="72"/>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t="s">
        <v>622</v>
      </c>
      <c r="BC130" s="11" t="s">
        <v>622</v>
      </c>
      <c r="BD130" s="11" t="s">
        <v>644</v>
      </c>
      <c r="BE130" s="11"/>
      <c r="BF130" s="11"/>
      <c r="BG130" s="11"/>
      <c r="BH130" s="11"/>
      <c r="BI130" s="15">
        <v>2</v>
      </c>
      <c r="BJ130" s="15">
        <v>2</v>
      </c>
      <c r="BK130" s="15">
        <v>2</v>
      </c>
      <c r="BL130" s="15">
        <v>2</v>
      </c>
      <c r="BM130" s="15"/>
      <c r="BN130" s="15"/>
      <c r="BO130" s="15"/>
      <c r="BP130" s="15"/>
      <c r="BQ130" s="15">
        <v>2</v>
      </c>
      <c r="BR130" s="15">
        <v>2</v>
      </c>
      <c r="BS130" s="15">
        <v>2</v>
      </c>
      <c r="BT130" s="15">
        <v>2</v>
      </c>
      <c r="BU130" s="15">
        <v>2</v>
      </c>
      <c r="BV130" s="15">
        <v>2</v>
      </c>
      <c r="BW130" s="15"/>
      <c r="BX130" s="15">
        <v>2</v>
      </c>
      <c r="BY130" s="15">
        <v>2</v>
      </c>
      <c r="BZ130" s="15">
        <v>2</v>
      </c>
      <c r="CA130" s="15">
        <v>2</v>
      </c>
      <c r="CB130" s="15">
        <v>2</v>
      </c>
      <c r="CC130" s="15">
        <v>2</v>
      </c>
      <c r="CD130" s="15">
        <v>2</v>
      </c>
      <c r="CE130" s="15">
        <v>2</v>
      </c>
      <c r="CF130" s="15">
        <v>2</v>
      </c>
      <c r="CG130" s="15">
        <v>2</v>
      </c>
      <c r="CH130" s="15">
        <v>2</v>
      </c>
      <c r="CI130" s="15">
        <v>2</v>
      </c>
      <c r="CJ130" s="15">
        <v>2</v>
      </c>
      <c r="CK130" s="15">
        <v>2</v>
      </c>
      <c r="CL130" s="15"/>
      <c r="CM130" s="15"/>
      <c r="CN130" s="15"/>
      <c r="CO130" s="15"/>
      <c r="CP130" s="15"/>
      <c r="CQ130" s="15"/>
      <c r="CR130" s="15"/>
      <c r="CS130" s="15">
        <v>2</v>
      </c>
      <c r="CT130" s="15">
        <v>2</v>
      </c>
      <c r="CU130" s="15">
        <v>2</v>
      </c>
      <c r="CV130" s="73">
        <f t="shared" si="32"/>
        <v>27</v>
      </c>
      <c r="CW130" s="74">
        <f t="shared" si="33"/>
        <v>1</v>
      </c>
      <c r="CX130" s="73">
        <f t="shared" si="34"/>
        <v>0</v>
      </c>
      <c r="CY130" s="74">
        <f t="shared" si="35"/>
        <v>0</v>
      </c>
      <c r="CZ130" s="73">
        <f t="shared" si="36"/>
        <v>0</v>
      </c>
      <c r="DA130" s="74">
        <f t="shared" si="37"/>
        <v>0</v>
      </c>
      <c r="DB130" s="73">
        <f t="shared" si="38"/>
        <v>0</v>
      </c>
      <c r="DC130" s="74">
        <f t="shared" si="39"/>
        <v>0</v>
      </c>
      <c r="DD130" s="75">
        <f t="shared" si="40"/>
        <v>2</v>
      </c>
      <c r="DE130" s="75" t="str">
        <f t="shared" si="41"/>
        <v>Đạt mục tiêu</v>
      </c>
      <c r="DF130" s="2"/>
      <c r="DG130" s="2"/>
      <c r="DH130" s="2"/>
      <c r="DI130" s="2"/>
      <c r="DJ130" s="2"/>
      <c r="DK130" s="2"/>
      <c r="DL130" s="2"/>
      <c r="DM130" s="2"/>
      <c r="DN130" s="2"/>
      <c r="DO130" s="2"/>
      <c r="DP130" s="2"/>
      <c r="DQ130" s="2"/>
      <c r="DR130" s="2"/>
      <c r="DS130" s="2"/>
      <c r="DT130" s="2"/>
      <c r="DU130" s="2"/>
      <c r="DV130" s="2"/>
      <c r="DW130" s="2"/>
      <c r="DX130" s="2"/>
      <c r="DY130" s="2"/>
    </row>
    <row r="131" spans="1:129" ht="45.75" hidden="1" customHeight="1" x14ac:dyDescent="0.25">
      <c r="A131" s="53">
        <v>121</v>
      </c>
      <c r="B131" s="66">
        <v>207</v>
      </c>
      <c r="C131" s="60">
        <v>208</v>
      </c>
      <c r="D131" s="7" t="s">
        <v>173</v>
      </c>
      <c r="E131" s="14" t="s">
        <v>11</v>
      </c>
      <c r="F131" s="14" t="s">
        <v>1075</v>
      </c>
      <c r="G131" s="68" t="s">
        <v>11</v>
      </c>
      <c r="H131" s="7" t="s">
        <v>1003</v>
      </c>
      <c r="I131" s="68" t="s">
        <v>627</v>
      </c>
      <c r="J131" s="68" t="s">
        <v>14</v>
      </c>
      <c r="K131" s="15" t="s">
        <v>6</v>
      </c>
      <c r="L131" s="15" t="s">
        <v>15</v>
      </c>
      <c r="M131" s="10">
        <v>1</v>
      </c>
      <c r="N131" s="70" t="s">
        <v>15</v>
      </c>
      <c r="O131" s="70"/>
      <c r="P131" s="70"/>
      <c r="Q131" s="70"/>
      <c r="R131" s="70"/>
      <c r="S131" s="85"/>
      <c r="T131" s="70"/>
      <c r="U131" s="70"/>
      <c r="V131" s="70"/>
      <c r="W131" s="70"/>
      <c r="X131" s="71">
        <f t="shared" si="21"/>
        <v>1</v>
      </c>
      <c r="Y131" s="15" t="s">
        <v>1100</v>
      </c>
      <c r="Z131" s="15" t="s">
        <v>625</v>
      </c>
      <c r="AA131" s="15" t="s">
        <v>622</v>
      </c>
      <c r="AB131" s="15" t="s">
        <v>622</v>
      </c>
      <c r="AC131" s="15" t="s">
        <v>622</v>
      </c>
      <c r="AD131" s="80"/>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v>2</v>
      </c>
      <c r="BJ131" s="15">
        <v>2</v>
      </c>
      <c r="BK131" s="15">
        <v>2</v>
      </c>
      <c r="BL131" s="15">
        <v>2</v>
      </c>
      <c r="BM131" s="15">
        <v>2</v>
      </c>
      <c r="BN131" s="15">
        <v>2</v>
      </c>
      <c r="BO131" s="15">
        <v>2</v>
      </c>
      <c r="BP131" s="15">
        <v>2</v>
      </c>
      <c r="BQ131" s="15">
        <v>2</v>
      </c>
      <c r="BR131" s="15">
        <v>2</v>
      </c>
      <c r="BS131" s="15">
        <v>2</v>
      </c>
      <c r="BT131" s="15">
        <v>2</v>
      </c>
      <c r="BU131" s="15">
        <v>2</v>
      </c>
      <c r="BV131" s="15">
        <v>2</v>
      </c>
      <c r="BW131" s="15">
        <v>2</v>
      </c>
      <c r="BX131" s="15">
        <v>2</v>
      </c>
      <c r="BY131" s="15">
        <v>2</v>
      </c>
      <c r="BZ131" s="15">
        <v>2</v>
      </c>
      <c r="CA131" s="15">
        <v>0</v>
      </c>
      <c r="CB131" s="15">
        <v>2</v>
      </c>
      <c r="CC131" s="15">
        <v>2</v>
      </c>
      <c r="CD131" s="15">
        <v>2</v>
      </c>
      <c r="CE131" s="15">
        <v>2</v>
      </c>
      <c r="CF131" s="15">
        <v>2</v>
      </c>
      <c r="CG131" s="15">
        <v>2</v>
      </c>
      <c r="CH131" s="15">
        <v>2</v>
      </c>
      <c r="CI131" s="15">
        <v>2</v>
      </c>
      <c r="CJ131" s="15">
        <v>2</v>
      </c>
      <c r="CK131" s="15">
        <v>1</v>
      </c>
      <c r="CL131" s="15">
        <v>2</v>
      </c>
      <c r="CM131" s="15">
        <v>2</v>
      </c>
      <c r="CN131" s="15">
        <v>2</v>
      </c>
      <c r="CO131" s="15">
        <v>2</v>
      </c>
      <c r="CP131" s="15">
        <v>2</v>
      </c>
      <c r="CQ131" s="15">
        <v>2</v>
      </c>
      <c r="CR131" s="15">
        <v>2</v>
      </c>
      <c r="CS131" s="15">
        <v>2</v>
      </c>
      <c r="CT131" s="15">
        <v>2</v>
      </c>
      <c r="CU131" s="15">
        <v>2</v>
      </c>
      <c r="CV131" s="73">
        <f t="shared" si="32"/>
        <v>37</v>
      </c>
      <c r="CW131" s="74">
        <f t="shared" si="33"/>
        <v>0.94871794871794868</v>
      </c>
      <c r="CX131" s="73">
        <f t="shared" si="34"/>
        <v>1</v>
      </c>
      <c r="CY131" s="74">
        <f t="shared" si="35"/>
        <v>2.564102564102564E-2</v>
      </c>
      <c r="CZ131" s="73">
        <f t="shared" si="36"/>
        <v>1</v>
      </c>
      <c r="DA131" s="74">
        <f t="shared" si="37"/>
        <v>2.564102564102564E-2</v>
      </c>
      <c r="DB131" s="73">
        <f t="shared" si="38"/>
        <v>0</v>
      </c>
      <c r="DC131" s="74">
        <f t="shared" si="39"/>
        <v>0</v>
      </c>
      <c r="DD131" s="249">
        <f t="shared" si="40"/>
        <v>1.9230769230769231</v>
      </c>
      <c r="DE131" s="75" t="str">
        <f t="shared" si="41"/>
        <v>Đạt mục tiêu</v>
      </c>
      <c r="DF131" s="2"/>
      <c r="DG131" s="2"/>
      <c r="DH131" s="2"/>
      <c r="DI131" s="2"/>
      <c r="DJ131" s="2"/>
      <c r="DK131" s="2"/>
      <c r="DL131" s="2"/>
      <c r="DM131" s="2"/>
      <c r="DN131" s="2"/>
      <c r="DO131" s="2"/>
      <c r="DP131" s="2"/>
      <c r="DQ131" s="2"/>
      <c r="DR131" s="2"/>
      <c r="DS131" s="2"/>
      <c r="DT131" s="2"/>
      <c r="DU131" s="2"/>
      <c r="DV131" s="2"/>
      <c r="DW131" s="2"/>
      <c r="DX131" s="2"/>
      <c r="DY131" s="2"/>
    </row>
    <row r="132" spans="1:129" ht="35.25" customHeight="1" x14ac:dyDescent="0.3">
      <c r="A132" s="53">
        <v>122</v>
      </c>
      <c r="B132" s="59">
        <v>208</v>
      </c>
      <c r="C132" s="60">
        <v>209</v>
      </c>
      <c r="D132" s="386" t="s">
        <v>722</v>
      </c>
      <c r="E132" s="387"/>
      <c r="F132" s="387"/>
      <c r="G132" s="387"/>
      <c r="H132" s="388"/>
      <c r="I132" s="308"/>
      <c r="J132" s="312"/>
      <c r="K132" s="61" t="s">
        <v>8</v>
      </c>
      <c r="L132" s="61" t="s">
        <v>8</v>
      </c>
      <c r="M132" s="61" t="s">
        <v>8</v>
      </c>
      <c r="N132" s="62" t="s">
        <v>608</v>
      </c>
      <c r="O132" s="62" t="s">
        <v>608</v>
      </c>
      <c r="P132" s="312" t="s">
        <v>608</v>
      </c>
      <c r="Q132" s="62" t="s">
        <v>608</v>
      </c>
      <c r="R132" s="62" t="s">
        <v>608</v>
      </c>
      <c r="S132" s="62" t="s">
        <v>608</v>
      </c>
      <c r="T132" s="62" t="s">
        <v>608</v>
      </c>
      <c r="U132" s="62" t="s">
        <v>608</v>
      </c>
      <c r="V132" s="62" t="s">
        <v>608</v>
      </c>
      <c r="W132" s="62" t="s">
        <v>608</v>
      </c>
      <c r="X132" s="71">
        <f t="shared" si="21"/>
        <v>0</v>
      </c>
      <c r="Y132" s="61"/>
      <c r="Z132" s="61"/>
      <c r="AA132" s="61"/>
      <c r="AB132" s="61"/>
      <c r="AC132" s="61"/>
      <c r="AD132" s="81"/>
      <c r="AE132" s="82"/>
      <c r="AF132" s="82"/>
      <c r="AG132" s="314"/>
      <c r="AH132" s="314"/>
      <c r="AI132" s="314"/>
      <c r="AJ132" s="82"/>
      <c r="AK132" s="82"/>
      <c r="AL132" s="82"/>
      <c r="AM132" s="82"/>
      <c r="AN132" s="82"/>
      <c r="AO132" s="82"/>
      <c r="AP132" s="82"/>
      <c r="AQ132" s="82"/>
      <c r="AR132" s="82"/>
      <c r="AS132" s="82"/>
      <c r="AT132" s="82"/>
      <c r="AU132" s="82"/>
      <c r="AV132" s="82"/>
      <c r="AW132" s="82"/>
      <c r="AX132" s="61"/>
      <c r="AY132" s="61"/>
      <c r="AZ132" s="61"/>
      <c r="BA132" s="61"/>
      <c r="BB132" s="82"/>
      <c r="BC132" s="82"/>
      <c r="BD132" s="82"/>
      <c r="BE132" s="82"/>
      <c r="BF132" s="82"/>
      <c r="BG132" s="82"/>
      <c r="BH132" s="82"/>
      <c r="BI132" s="62" t="s">
        <v>8</v>
      </c>
      <c r="BJ132" s="62" t="s">
        <v>8</v>
      </c>
      <c r="BK132" s="62" t="s">
        <v>8</v>
      </c>
      <c r="BL132" s="62" t="s">
        <v>8</v>
      </c>
      <c r="BM132" s="62" t="s">
        <v>8</v>
      </c>
      <c r="BN132" s="62" t="s">
        <v>8</v>
      </c>
      <c r="BO132" s="62" t="s">
        <v>8</v>
      </c>
      <c r="BP132" s="62" t="s">
        <v>8</v>
      </c>
      <c r="BQ132" s="62" t="s">
        <v>8</v>
      </c>
      <c r="BR132" s="62" t="s">
        <v>8</v>
      </c>
      <c r="BS132" s="62" t="s">
        <v>8</v>
      </c>
      <c r="BT132" s="62" t="s">
        <v>8</v>
      </c>
      <c r="BU132" s="62" t="s">
        <v>8</v>
      </c>
      <c r="BV132" s="62" t="s">
        <v>8</v>
      </c>
      <c r="BW132" s="62" t="s">
        <v>8</v>
      </c>
      <c r="BX132" s="62" t="s">
        <v>8</v>
      </c>
      <c r="BY132" s="62" t="s">
        <v>8</v>
      </c>
      <c r="BZ132" s="62" t="s">
        <v>8</v>
      </c>
      <c r="CA132" s="62" t="s">
        <v>8</v>
      </c>
      <c r="CB132" s="62" t="s">
        <v>8</v>
      </c>
      <c r="CC132" s="62" t="s">
        <v>8</v>
      </c>
      <c r="CD132" s="62" t="s">
        <v>8</v>
      </c>
      <c r="CE132" s="62" t="s">
        <v>8</v>
      </c>
      <c r="CF132" s="62" t="s">
        <v>8</v>
      </c>
      <c r="CG132" s="62" t="s">
        <v>8</v>
      </c>
      <c r="CH132" s="62" t="s">
        <v>8</v>
      </c>
      <c r="CI132" s="62" t="s">
        <v>8</v>
      </c>
      <c r="CJ132" s="62" t="s">
        <v>8</v>
      </c>
      <c r="CK132" s="62" t="s">
        <v>8</v>
      </c>
      <c r="CL132" s="62" t="s">
        <v>8</v>
      </c>
      <c r="CM132" s="62" t="s">
        <v>8</v>
      </c>
      <c r="CN132" s="62" t="s">
        <v>8</v>
      </c>
      <c r="CO132" s="62" t="s">
        <v>8</v>
      </c>
      <c r="CP132" s="62" t="s">
        <v>8</v>
      </c>
      <c r="CQ132" s="62" t="s">
        <v>8</v>
      </c>
      <c r="CR132" s="62" t="s">
        <v>8</v>
      </c>
      <c r="CS132" s="62" t="s">
        <v>8</v>
      </c>
      <c r="CT132" s="62" t="s">
        <v>8</v>
      </c>
      <c r="CU132" s="62" t="s">
        <v>8</v>
      </c>
      <c r="CV132" s="61" t="s">
        <v>8</v>
      </c>
      <c r="CW132" s="61" t="s">
        <v>8</v>
      </c>
      <c r="CX132" s="61" t="s">
        <v>8</v>
      </c>
      <c r="CY132" s="61" t="s">
        <v>8</v>
      </c>
      <c r="CZ132" s="61" t="s">
        <v>8</v>
      </c>
      <c r="DA132" s="61" t="s">
        <v>8</v>
      </c>
      <c r="DB132" s="61" t="s">
        <v>8</v>
      </c>
      <c r="DC132" s="61" t="s">
        <v>8</v>
      </c>
      <c r="DD132" s="250" t="s">
        <v>8</v>
      </c>
      <c r="DE132" s="61" t="s">
        <v>8</v>
      </c>
      <c r="DF132" s="2"/>
      <c r="DG132" s="2"/>
      <c r="DH132" s="2"/>
      <c r="DI132" s="2"/>
      <c r="DJ132" s="2"/>
      <c r="DK132" s="2"/>
      <c r="DL132" s="2"/>
      <c r="DM132" s="2"/>
      <c r="DN132" s="2"/>
      <c r="DO132" s="2"/>
      <c r="DP132" s="2"/>
      <c r="DQ132" s="2"/>
      <c r="DR132" s="2"/>
      <c r="DS132" s="2"/>
      <c r="DT132" s="2"/>
      <c r="DU132" s="2"/>
      <c r="DV132" s="2"/>
      <c r="DW132" s="2"/>
      <c r="DX132" s="2"/>
      <c r="DY132" s="2"/>
    </row>
    <row r="133" spans="1:129" ht="15.75" customHeight="1" x14ac:dyDescent="0.25">
      <c r="A133" s="53">
        <v>123</v>
      </c>
      <c r="B133" s="59">
        <v>209</v>
      </c>
      <c r="C133" s="60">
        <v>210</v>
      </c>
      <c r="D133" s="324" t="s">
        <v>174</v>
      </c>
      <c r="E133" s="325"/>
      <c r="F133" s="326"/>
      <c r="G133" s="312"/>
      <c r="H133" s="312"/>
      <c r="I133" s="314"/>
      <c r="J133" s="312"/>
      <c r="K133" s="61" t="s">
        <v>8</v>
      </c>
      <c r="L133" s="61" t="s">
        <v>8</v>
      </c>
      <c r="M133" s="61" t="s">
        <v>8</v>
      </c>
      <c r="N133" s="62" t="s">
        <v>608</v>
      </c>
      <c r="O133" s="62" t="s">
        <v>608</v>
      </c>
      <c r="P133" s="312" t="s">
        <v>608</v>
      </c>
      <c r="Q133" s="62" t="s">
        <v>608</v>
      </c>
      <c r="R133" s="62" t="s">
        <v>608</v>
      </c>
      <c r="S133" s="62" t="s">
        <v>608</v>
      </c>
      <c r="T133" s="62" t="s">
        <v>608</v>
      </c>
      <c r="U133" s="62" t="s">
        <v>608</v>
      </c>
      <c r="V133" s="62" t="s">
        <v>608</v>
      </c>
      <c r="W133" s="62" t="s">
        <v>608</v>
      </c>
      <c r="X133" s="71">
        <f t="shared" si="21"/>
        <v>0</v>
      </c>
      <c r="Y133" s="61"/>
      <c r="Z133" s="61"/>
      <c r="AA133" s="61"/>
      <c r="AB133" s="61"/>
      <c r="AC133" s="61"/>
      <c r="AD133" s="83"/>
      <c r="AE133" s="61"/>
      <c r="AF133" s="61"/>
      <c r="AG133" s="312"/>
      <c r="AH133" s="312"/>
      <c r="AI133" s="312"/>
      <c r="AJ133" s="61"/>
      <c r="AK133" s="61"/>
      <c r="AL133" s="61"/>
      <c r="AM133" s="61"/>
      <c r="AN133" s="61"/>
      <c r="AO133" s="61"/>
      <c r="AP133" s="61"/>
      <c r="AQ133" s="61"/>
      <c r="AR133" s="61"/>
      <c r="AS133" s="61"/>
      <c r="AT133" s="61"/>
      <c r="AU133" s="61"/>
      <c r="AV133" s="61"/>
      <c r="AW133" s="61"/>
      <c r="AX133" s="61"/>
      <c r="AY133" s="61"/>
      <c r="AZ133" s="61"/>
      <c r="BA133" s="61"/>
      <c r="BB133" s="61"/>
      <c r="BC133" s="61"/>
      <c r="BD133" s="61"/>
      <c r="BE133" s="61"/>
      <c r="BF133" s="61"/>
      <c r="BG133" s="61"/>
      <c r="BH133" s="61"/>
      <c r="BI133" s="62" t="s">
        <v>8</v>
      </c>
      <c r="BJ133" s="62" t="s">
        <v>8</v>
      </c>
      <c r="BK133" s="62" t="s">
        <v>8</v>
      </c>
      <c r="BL133" s="62" t="s">
        <v>8</v>
      </c>
      <c r="BM133" s="62" t="s">
        <v>8</v>
      </c>
      <c r="BN133" s="62" t="s">
        <v>8</v>
      </c>
      <c r="BO133" s="62" t="s">
        <v>8</v>
      </c>
      <c r="BP133" s="62" t="s">
        <v>8</v>
      </c>
      <c r="BQ133" s="62" t="s">
        <v>8</v>
      </c>
      <c r="BR133" s="62" t="s">
        <v>8</v>
      </c>
      <c r="BS133" s="62" t="s">
        <v>8</v>
      </c>
      <c r="BT133" s="62" t="s">
        <v>8</v>
      </c>
      <c r="BU133" s="62" t="s">
        <v>8</v>
      </c>
      <c r="BV133" s="62" t="s">
        <v>8</v>
      </c>
      <c r="BW133" s="62" t="s">
        <v>8</v>
      </c>
      <c r="BX133" s="62" t="s">
        <v>8</v>
      </c>
      <c r="BY133" s="62" t="s">
        <v>8</v>
      </c>
      <c r="BZ133" s="62" t="s">
        <v>8</v>
      </c>
      <c r="CA133" s="62" t="s">
        <v>8</v>
      </c>
      <c r="CB133" s="62" t="s">
        <v>8</v>
      </c>
      <c r="CC133" s="62" t="s">
        <v>8</v>
      </c>
      <c r="CD133" s="62" t="s">
        <v>8</v>
      </c>
      <c r="CE133" s="62" t="s">
        <v>8</v>
      </c>
      <c r="CF133" s="62" t="s">
        <v>8</v>
      </c>
      <c r="CG133" s="62" t="s">
        <v>8</v>
      </c>
      <c r="CH133" s="62" t="s">
        <v>8</v>
      </c>
      <c r="CI133" s="62" t="s">
        <v>8</v>
      </c>
      <c r="CJ133" s="62" t="s">
        <v>8</v>
      </c>
      <c r="CK133" s="62" t="s">
        <v>8</v>
      </c>
      <c r="CL133" s="62" t="s">
        <v>8</v>
      </c>
      <c r="CM133" s="62" t="s">
        <v>8</v>
      </c>
      <c r="CN133" s="62" t="s">
        <v>8</v>
      </c>
      <c r="CO133" s="62" t="s">
        <v>8</v>
      </c>
      <c r="CP133" s="62" t="s">
        <v>8</v>
      </c>
      <c r="CQ133" s="62" t="s">
        <v>8</v>
      </c>
      <c r="CR133" s="62" t="s">
        <v>8</v>
      </c>
      <c r="CS133" s="62" t="s">
        <v>8</v>
      </c>
      <c r="CT133" s="62" t="s">
        <v>8</v>
      </c>
      <c r="CU133" s="62" t="s">
        <v>8</v>
      </c>
      <c r="CV133" s="61" t="s">
        <v>8</v>
      </c>
      <c r="CW133" s="61" t="s">
        <v>8</v>
      </c>
      <c r="CX133" s="61" t="s">
        <v>8</v>
      </c>
      <c r="CY133" s="61" t="s">
        <v>8</v>
      </c>
      <c r="CZ133" s="61" t="s">
        <v>8</v>
      </c>
      <c r="DA133" s="61" t="s">
        <v>8</v>
      </c>
      <c r="DB133" s="61" t="s">
        <v>8</v>
      </c>
      <c r="DC133" s="61" t="s">
        <v>8</v>
      </c>
      <c r="DD133" s="250" t="s">
        <v>8</v>
      </c>
      <c r="DE133" s="61" t="s">
        <v>8</v>
      </c>
      <c r="DF133" s="2"/>
      <c r="DG133" s="2"/>
      <c r="DH133" s="2"/>
      <c r="DI133" s="2"/>
      <c r="DJ133" s="2"/>
      <c r="DK133" s="2"/>
      <c r="DL133" s="2"/>
      <c r="DM133" s="2"/>
      <c r="DN133" s="2"/>
      <c r="DO133" s="2"/>
      <c r="DP133" s="2"/>
      <c r="DQ133" s="2"/>
      <c r="DR133" s="2"/>
      <c r="DS133" s="2"/>
      <c r="DT133" s="2"/>
      <c r="DU133" s="2"/>
      <c r="DV133" s="2"/>
      <c r="DW133" s="2"/>
      <c r="DX133" s="2"/>
      <c r="DY133" s="2"/>
    </row>
    <row r="134" spans="1:129" ht="15.75" customHeight="1" x14ac:dyDescent="0.3">
      <c r="A134" s="53">
        <v>124</v>
      </c>
      <c r="B134" s="59">
        <v>210</v>
      </c>
      <c r="C134" s="60">
        <v>211</v>
      </c>
      <c r="D134" s="386" t="s">
        <v>175</v>
      </c>
      <c r="E134" s="387"/>
      <c r="F134" s="387"/>
      <c r="G134" s="387"/>
      <c r="H134" s="388"/>
      <c r="I134" s="312"/>
      <c r="J134" s="312"/>
      <c r="K134" s="61" t="s">
        <v>8</v>
      </c>
      <c r="L134" s="61" t="s">
        <v>8</v>
      </c>
      <c r="M134" s="61" t="s">
        <v>8</v>
      </c>
      <c r="N134" s="62" t="s">
        <v>608</v>
      </c>
      <c r="O134" s="62" t="s">
        <v>608</v>
      </c>
      <c r="P134" s="312" t="s">
        <v>608</v>
      </c>
      <c r="Q134" s="62" t="s">
        <v>608</v>
      </c>
      <c r="R134" s="62" t="s">
        <v>608</v>
      </c>
      <c r="S134" s="62" t="s">
        <v>608</v>
      </c>
      <c r="T134" s="62" t="s">
        <v>608</v>
      </c>
      <c r="U134" s="62" t="s">
        <v>608</v>
      </c>
      <c r="V134" s="62" t="s">
        <v>608</v>
      </c>
      <c r="W134" s="62" t="s">
        <v>608</v>
      </c>
      <c r="X134" s="71">
        <f t="shared" si="21"/>
        <v>0</v>
      </c>
      <c r="Y134" s="61"/>
      <c r="Z134" s="61"/>
      <c r="AA134" s="61"/>
      <c r="AB134" s="61"/>
      <c r="AC134" s="61"/>
      <c r="AD134" s="83"/>
      <c r="AE134" s="61"/>
      <c r="AF134" s="61"/>
      <c r="AG134" s="312"/>
      <c r="AH134" s="312"/>
      <c r="AI134" s="312"/>
      <c r="AJ134" s="61"/>
      <c r="AK134" s="61"/>
      <c r="AL134" s="61"/>
      <c r="AM134" s="61"/>
      <c r="AN134" s="61"/>
      <c r="AO134" s="61"/>
      <c r="AP134" s="61"/>
      <c r="AQ134" s="61"/>
      <c r="AR134" s="61"/>
      <c r="AS134" s="61"/>
      <c r="AT134" s="61"/>
      <c r="AU134" s="61"/>
      <c r="AV134" s="61"/>
      <c r="AW134" s="61"/>
      <c r="AX134" s="61"/>
      <c r="AY134" s="61"/>
      <c r="AZ134" s="61"/>
      <c r="BA134" s="61"/>
      <c r="BB134" s="61"/>
      <c r="BC134" s="61"/>
      <c r="BD134" s="61"/>
      <c r="BE134" s="61"/>
      <c r="BF134" s="61"/>
      <c r="BG134" s="61"/>
      <c r="BH134" s="61"/>
      <c r="BI134" s="62" t="s">
        <v>8</v>
      </c>
      <c r="BJ134" s="62" t="s">
        <v>8</v>
      </c>
      <c r="BK134" s="62" t="s">
        <v>8</v>
      </c>
      <c r="BL134" s="62" t="s">
        <v>8</v>
      </c>
      <c r="BM134" s="62" t="s">
        <v>8</v>
      </c>
      <c r="BN134" s="62" t="s">
        <v>8</v>
      </c>
      <c r="BO134" s="62" t="s">
        <v>8</v>
      </c>
      <c r="BP134" s="62" t="s">
        <v>8</v>
      </c>
      <c r="BQ134" s="62" t="s">
        <v>8</v>
      </c>
      <c r="BR134" s="62" t="s">
        <v>8</v>
      </c>
      <c r="BS134" s="62" t="s">
        <v>8</v>
      </c>
      <c r="BT134" s="62" t="s">
        <v>8</v>
      </c>
      <c r="BU134" s="62" t="s">
        <v>8</v>
      </c>
      <c r="BV134" s="62" t="s">
        <v>8</v>
      </c>
      <c r="BW134" s="62" t="s">
        <v>8</v>
      </c>
      <c r="BX134" s="62" t="s">
        <v>8</v>
      </c>
      <c r="BY134" s="62" t="s">
        <v>8</v>
      </c>
      <c r="BZ134" s="62" t="s">
        <v>8</v>
      </c>
      <c r="CA134" s="62" t="s">
        <v>8</v>
      </c>
      <c r="CB134" s="62" t="s">
        <v>8</v>
      </c>
      <c r="CC134" s="62" t="s">
        <v>8</v>
      </c>
      <c r="CD134" s="62" t="s">
        <v>8</v>
      </c>
      <c r="CE134" s="62" t="s">
        <v>8</v>
      </c>
      <c r="CF134" s="62" t="s">
        <v>8</v>
      </c>
      <c r="CG134" s="62" t="s">
        <v>8</v>
      </c>
      <c r="CH134" s="62" t="s">
        <v>8</v>
      </c>
      <c r="CI134" s="62" t="s">
        <v>8</v>
      </c>
      <c r="CJ134" s="62" t="s">
        <v>8</v>
      </c>
      <c r="CK134" s="62" t="s">
        <v>8</v>
      </c>
      <c r="CL134" s="62" t="s">
        <v>8</v>
      </c>
      <c r="CM134" s="62" t="s">
        <v>8</v>
      </c>
      <c r="CN134" s="62" t="s">
        <v>8</v>
      </c>
      <c r="CO134" s="62" t="s">
        <v>8</v>
      </c>
      <c r="CP134" s="62" t="s">
        <v>8</v>
      </c>
      <c r="CQ134" s="62" t="s">
        <v>8</v>
      </c>
      <c r="CR134" s="62" t="s">
        <v>8</v>
      </c>
      <c r="CS134" s="62" t="s">
        <v>8</v>
      </c>
      <c r="CT134" s="62" t="s">
        <v>8</v>
      </c>
      <c r="CU134" s="62" t="s">
        <v>8</v>
      </c>
      <c r="CV134" s="61" t="s">
        <v>8</v>
      </c>
      <c r="CW134" s="61" t="s">
        <v>8</v>
      </c>
      <c r="CX134" s="61" t="s">
        <v>8</v>
      </c>
      <c r="CY134" s="61" t="s">
        <v>8</v>
      </c>
      <c r="CZ134" s="61" t="s">
        <v>8</v>
      </c>
      <c r="DA134" s="61" t="s">
        <v>8</v>
      </c>
      <c r="DB134" s="61" t="s">
        <v>8</v>
      </c>
      <c r="DC134" s="61" t="s">
        <v>8</v>
      </c>
      <c r="DD134" s="250" t="s">
        <v>8</v>
      </c>
      <c r="DE134" s="61" t="s">
        <v>8</v>
      </c>
      <c r="DF134" s="2"/>
      <c r="DG134" s="2"/>
      <c r="DH134" s="2"/>
      <c r="DI134" s="2"/>
      <c r="DJ134" s="2"/>
      <c r="DK134" s="2"/>
      <c r="DL134" s="2"/>
      <c r="DM134" s="2"/>
      <c r="DN134" s="2"/>
      <c r="DO134" s="2"/>
      <c r="DP134" s="2"/>
      <c r="DQ134" s="2"/>
      <c r="DR134" s="2"/>
      <c r="DS134" s="2"/>
      <c r="DT134" s="2"/>
      <c r="DU134" s="2"/>
      <c r="DV134" s="2"/>
      <c r="DW134" s="2"/>
      <c r="DX134" s="2"/>
      <c r="DY134" s="2"/>
    </row>
    <row r="135" spans="1:129" ht="63.75" hidden="1" customHeight="1" x14ac:dyDescent="0.25">
      <c r="A135" s="53">
        <v>125</v>
      </c>
      <c r="B135" s="59">
        <v>211</v>
      </c>
      <c r="C135" s="60">
        <v>212</v>
      </c>
      <c r="D135" s="7" t="s">
        <v>176</v>
      </c>
      <c r="E135" s="14" t="s">
        <v>11</v>
      </c>
      <c r="F135" s="14" t="s">
        <v>177</v>
      </c>
      <c r="G135" s="68" t="s">
        <v>19</v>
      </c>
      <c r="H135" s="7" t="s">
        <v>1104</v>
      </c>
      <c r="I135" s="68" t="s">
        <v>627</v>
      </c>
      <c r="J135" s="68" t="s">
        <v>178</v>
      </c>
      <c r="K135" s="15" t="s">
        <v>120</v>
      </c>
      <c r="L135" s="15" t="s">
        <v>15</v>
      </c>
      <c r="M135" s="10"/>
      <c r="N135" s="70"/>
      <c r="O135" s="84" t="s">
        <v>15</v>
      </c>
      <c r="P135" s="70"/>
      <c r="Q135" s="70"/>
      <c r="R135" s="70"/>
      <c r="S135" s="70"/>
      <c r="T135" s="70"/>
      <c r="U135" s="70"/>
      <c r="V135" s="70"/>
      <c r="W135" s="70"/>
      <c r="X135" s="71">
        <f t="shared" si="21"/>
        <v>1</v>
      </c>
      <c r="Y135" s="15" t="s">
        <v>1101</v>
      </c>
      <c r="Z135" s="11"/>
      <c r="AA135" s="11"/>
      <c r="AB135" s="11"/>
      <c r="AC135" s="11"/>
      <c r="AD135" s="72" t="s">
        <v>625</v>
      </c>
      <c r="AE135" s="11" t="s">
        <v>625</v>
      </c>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5">
        <v>2</v>
      </c>
      <c r="BJ135" s="15">
        <v>2</v>
      </c>
      <c r="BK135" s="15">
        <v>2</v>
      </c>
      <c r="BL135" s="15">
        <v>2</v>
      </c>
      <c r="BM135" s="15">
        <v>1</v>
      </c>
      <c r="BN135" s="15">
        <v>1</v>
      </c>
      <c r="BO135" s="15">
        <v>1</v>
      </c>
      <c r="BP135" s="15">
        <v>1</v>
      </c>
      <c r="BQ135" s="15">
        <v>2</v>
      </c>
      <c r="BR135" s="15">
        <v>2</v>
      </c>
      <c r="BS135" s="15">
        <v>2</v>
      </c>
      <c r="BT135" s="15">
        <v>2</v>
      </c>
      <c r="BU135" s="15">
        <v>2</v>
      </c>
      <c r="BV135" s="15">
        <v>2</v>
      </c>
      <c r="BW135" s="15">
        <v>1</v>
      </c>
      <c r="BX135" s="15">
        <v>2</v>
      </c>
      <c r="BY135" s="15">
        <v>2</v>
      </c>
      <c r="BZ135" s="15">
        <v>2</v>
      </c>
      <c r="CA135" s="15">
        <v>2</v>
      </c>
      <c r="CB135" s="15">
        <v>2</v>
      </c>
      <c r="CC135" s="15">
        <v>2</v>
      </c>
      <c r="CD135" s="15">
        <v>2</v>
      </c>
      <c r="CE135" s="15">
        <v>2</v>
      </c>
      <c r="CF135" s="15">
        <v>2</v>
      </c>
      <c r="CG135" s="15">
        <v>2</v>
      </c>
      <c r="CH135" s="15">
        <v>2</v>
      </c>
      <c r="CI135" s="15">
        <v>2</v>
      </c>
      <c r="CJ135" s="15">
        <v>2</v>
      </c>
      <c r="CK135" s="15">
        <v>2</v>
      </c>
      <c r="CL135" s="15">
        <v>1</v>
      </c>
      <c r="CM135" s="15">
        <v>1</v>
      </c>
      <c r="CN135" s="15">
        <v>1</v>
      </c>
      <c r="CO135" s="15">
        <v>1</v>
      </c>
      <c r="CP135" s="15">
        <v>1</v>
      </c>
      <c r="CQ135" s="15">
        <v>1</v>
      </c>
      <c r="CR135" s="15">
        <v>1</v>
      </c>
      <c r="CS135" s="15">
        <v>2</v>
      </c>
      <c r="CT135" s="15">
        <v>2</v>
      </c>
      <c r="CU135" s="15">
        <v>2</v>
      </c>
      <c r="CV135" s="73">
        <f>COUNTIF(BI135:CU135,"2")</f>
        <v>27</v>
      </c>
      <c r="CW135" s="74">
        <f>CV135/(CV135+CX135+CZ135+DB135)</f>
        <v>0.69230769230769229</v>
      </c>
      <c r="CX135" s="73">
        <f>COUNTIF(BI135:CU135,"1")</f>
        <v>12</v>
      </c>
      <c r="CY135" s="74">
        <f>CX135/(CV135+CX135+CZ135+DB135)</f>
        <v>0.30769230769230771</v>
      </c>
      <c r="CZ135" s="73">
        <f>COUNTIF(BI135:CU135,"0")</f>
        <v>0</v>
      </c>
      <c r="DA135" s="74">
        <f>CZ135/(CV135+CX135+CZ135+DB135)</f>
        <v>0</v>
      </c>
      <c r="DB135" s="73">
        <f>COUNTIF(BI135:CU135,"KĐG")</f>
        <v>0</v>
      </c>
      <c r="DC135" s="74">
        <f>DB135/(CV135+CX135+CZ135+DB135)</f>
        <v>0</v>
      </c>
      <c r="DD135" s="75">
        <f>(((CV135*2)+(CX135*1)+(CZ135*0)))/(CV135+CX135+CZ135)</f>
        <v>1.6923076923076923</v>
      </c>
      <c r="DE135" s="75" t="str">
        <f>IF(DC135&gt;=50%,"KĐG",IF(DD135&gt;=1.6,"Đạt mục tiêu",IF(DD135&gt;=1,"Cần cố gắng","Chưa đạt")))</f>
        <v>Đạt mục tiêu</v>
      </c>
      <c r="DF135" s="2"/>
      <c r="DG135" s="2"/>
      <c r="DH135" s="2"/>
      <c r="DI135" s="2"/>
      <c r="DJ135" s="2"/>
      <c r="DK135" s="2"/>
      <c r="DL135" s="2"/>
      <c r="DM135" s="2"/>
      <c r="DN135" s="2"/>
      <c r="DO135" s="2"/>
      <c r="DP135" s="2"/>
      <c r="DQ135" s="2"/>
      <c r="DR135" s="2"/>
      <c r="DS135" s="2"/>
      <c r="DT135" s="2"/>
      <c r="DU135" s="2"/>
      <c r="DV135" s="2"/>
      <c r="DW135" s="2"/>
      <c r="DX135" s="2"/>
      <c r="DY135" s="2"/>
    </row>
    <row r="136" spans="1:129" ht="63" hidden="1" customHeight="1" x14ac:dyDescent="0.25">
      <c r="A136" s="53">
        <v>126</v>
      </c>
      <c r="B136" s="59">
        <v>212</v>
      </c>
      <c r="C136" s="60">
        <v>215</v>
      </c>
      <c r="D136" s="7" t="s">
        <v>179</v>
      </c>
      <c r="E136" s="14" t="s">
        <v>13</v>
      </c>
      <c r="F136" s="14" t="s">
        <v>180</v>
      </c>
      <c r="G136" s="68" t="s">
        <v>13</v>
      </c>
      <c r="H136" s="7" t="s">
        <v>1012</v>
      </c>
      <c r="I136" s="68" t="s">
        <v>627</v>
      </c>
      <c r="J136" s="68" t="s">
        <v>178</v>
      </c>
      <c r="K136" s="15" t="s">
        <v>6</v>
      </c>
      <c r="L136" s="15" t="s">
        <v>15</v>
      </c>
      <c r="M136" s="10"/>
      <c r="N136" s="70"/>
      <c r="O136" s="70" t="s">
        <v>15</v>
      </c>
      <c r="P136" s="70"/>
      <c r="Q136" s="70"/>
      <c r="R136" s="70"/>
      <c r="S136" s="70"/>
      <c r="T136" s="70"/>
      <c r="U136" s="70"/>
      <c r="V136" s="70"/>
      <c r="W136" s="70"/>
      <c r="X136" s="71">
        <f t="shared" si="21"/>
        <v>1</v>
      </c>
      <c r="Y136" s="15" t="s">
        <v>1101</v>
      </c>
      <c r="Z136" s="11"/>
      <c r="AA136" s="11"/>
      <c r="AB136" s="11"/>
      <c r="AC136" s="11"/>
      <c r="AD136" s="80"/>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v>2</v>
      </c>
      <c r="BJ136" s="15">
        <v>2</v>
      </c>
      <c r="BK136" s="15">
        <v>2</v>
      </c>
      <c r="BL136" s="15">
        <v>2</v>
      </c>
      <c r="BM136" s="15">
        <v>2</v>
      </c>
      <c r="BN136" s="15">
        <v>2</v>
      </c>
      <c r="BO136" s="15">
        <v>2</v>
      </c>
      <c r="BP136" s="15">
        <v>2</v>
      </c>
      <c r="BQ136" s="15">
        <v>2</v>
      </c>
      <c r="BR136" s="15">
        <v>2</v>
      </c>
      <c r="BS136" s="15">
        <v>2</v>
      </c>
      <c r="BT136" s="15">
        <v>2</v>
      </c>
      <c r="BU136" s="15">
        <v>2</v>
      </c>
      <c r="BV136" s="15">
        <v>2</v>
      </c>
      <c r="BW136" s="15">
        <v>2</v>
      </c>
      <c r="BX136" s="15">
        <v>2</v>
      </c>
      <c r="BY136" s="15">
        <v>2</v>
      </c>
      <c r="BZ136" s="15">
        <v>2</v>
      </c>
      <c r="CA136" s="15">
        <v>2</v>
      </c>
      <c r="CB136" s="15">
        <v>2</v>
      </c>
      <c r="CC136" s="15">
        <v>2</v>
      </c>
      <c r="CD136" s="15">
        <v>2</v>
      </c>
      <c r="CE136" s="15">
        <v>2</v>
      </c>
      <c r="CF136" s="15">
        <v>2</v>
      </c>
      <c r="CG136" s="15">
        <v>2</v>
      </c>
      <c r="CH136" s="15">
        <v>2</v>
      </c>
      <c r="CI136" s="15">
        <v>2</v>
      </c>
      <c r="CJ136" s="15">
        <v>2</v>
      </c>
      <c r="CK136" s="15">
        <v>2</v>
      </c>
      <c r="CL136" s="15">
        <v>2</v>
      </c>
      <c r="CM136" s="15">
        <v>2</v>
      </c>
      <c r="CN136" s="15">
        <v>2</v>
      </c>
      <c r="CO136" s="15">
        <v>2</v>
      </c>
      <c r="CP136" s="15">
        <v>2</v>
      </c>
      <c r="CQ136" s="15">
        <v>2</v>
      </c>
      <c r="CR136" s="15">
        <v>2</v>
      </c>
      <c r="CS136" s="15">
        <v>2</v>
      </c>
      <c r="CT136" s="15">
        <v>2</v>
      </c>
      <c r="CU136" s="15">
        <v>2</v>
      </c>
      <c r="CV136" s="73">
        <f>COUNTIF(BI136:CU136,"2")</f>
        <v>39</v>
      </c>
      <c r="CW136" s="74">
        <f>CV136/(CV136+CX136+CZ136+DB136)</f>
        <v>1</v>
      </c>
      <c r="CX136" s="73">
        <f>COUNTIF(BI136:CU136,"1")</f>
        <v>0</v>
      </c>
      <c r="CY136" s="74">
        <f>CX136/(CV136+CX136+CZ136+DB136)</f>
        <v>0</v>
      </c>
      <c r="CZ136" s="73">
        <f>COUNTIF(BI136:CU136,"0")</f>
        <v>0</v>
      </c>
      <c r="DA136" s="74">
        <f>CZ136/(CV136+CX136+CZ136+DB136)</f>
        <v>0</v>
      </c>
      <c r="DB136" s="73">
        <f>COUNTIF(BI136:CU136,"KĐG")</f>
        <v>0</v>
      </c>
      <c r="DC136" s="74">
        <f>DB136/(CV136+CX136+CZ136+DB136)</f>
        <v>0</v>
      </c>
      <c r="DD136" s="75">
        <f>(((CV136*2)+(CX136*1)+(CZ136*0)))/(CV136+CX136+CZ136)</f>
        <v>2</v>
      </c>
      <c r="DE136" s="75" t="str">
        <f>IF(DC136&gt;=50%,"KĐG",IF(DD136&gt;=1.6,"Đạt mục tiêu",IF(DD136&gt;=1,"Cần cố gắng","Chưa đạt")))</f>
        <v>Đạt mục tiêu</v>
      </c>
      <c r="DF136" s="2"/>
      <c r="DG136" s="2"/>
      <c r="DH136" s="2"/>
      <c r="DI136" s="2"/>
      <c r="DJ136" s="2"/>
      <c r="DK136" s="2"/>
      <c r="DL136" s="2"/>
      <c r="DM136" s="2"/>
      <c r="DN136" s="2"/>
      <c r="DO136" s="2"/>
      <c r="DP136" s="2"/>
      <c r="DQ136" s="2"/>
      <c r="DR136" s="2"/>
      <c r="DS136" s="2"/>
      <c r="DT136" s="2"/>
      <c r="DU136" s="2"/>
      <c r="DV136" s="2"/>
      <c r="DW136" s="2"/>
      <c r="DX136" s="2"/>
      <c r="DY136" s="2"/>
    </row>
    <row r="137" spans="1:129" ht="15.75" customHeight="1" x14ac:dyDescent="0.25">
      <c r="A137" s="53">
        <v>127</v>
      </c>
      <c r="B137" s="59">
        <v>215</v>
      </c>
      <c r="C137" s="60">
        <v>216</v>
      </c>
      <c r="D137" s="324" t="s">
        <v>181</v>
      </c>
      <c r="E137" s="325"/>
      <c r="F137" s="326"/>
      <c r="G137" s="312"/>
      <c r="H137" s="306"/>
      <c r="I137" s="308"/>
      <c r="J137" s="312"/>
      <c r="K137" s="61" t="s">
        <v>8</v>
      </c>
      <c r="L137" s="61" t="s">
        <v>8</v>
      </c>
      <c r="M137" s="61" t="s">
        <v>8</v>
      </c>
      <c r="N137" s="62" t="s">
        <v>608</v>
      </c>
      <c r="O137" s="62" t="s">
        <v>608</v>
      </c>
      <c r="P137" s="312" t="s">
        <v>608</v>
      </c>
      <c r="Q137" s="62" t="s">
        <v>608</v>
      </c>
      <c r="R137" s="62" t="s">
        <v>608</v>
      </c>
      <c r="S137" s="62" t="s">
        <v>608</v>
      </c>
      <c r="T137" s="62" t="s">
        <v>608</v>
      </c>
      <c r="U137" s="62" t="s">
        <v>608</v>
      </c>
      <c r="V137" s="62" t="s">
        <v>608</v>
      </c>
      <c r="W137" s="62" t="s">
        <v>608</v>
      </c>
      <c r="X137" s="71">
        <f t="shared" si="21"/>
        <v>0</v>
      </c>
      <c r="Y137" s="61"/>
      <c r="Z137" s="61"/>
      <c r="AA137" s="61"/>
      <c r="AB137" s="61"/>
      <c r="AC137" s="61"/>
      <c r="AD137" s="81"/>
      <c r="AE137" s="82"/>
      <c r="AF137" s="82"/>
      <c r="AG137" s="314"/>
      <c r="AH137" s="314"/>
      <c r="AI137" s="314"/>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62" t="s">
        <v>8</v>
      </c>
      <c r="BJ137" s="62" t="s">
        <v>8</v>
      </c>
      <c r="BK137" s="62" t="s">
        <v>8</v>
      </c>
      <c r="BL137" s="62" t="s">
        <v>8</v>
      </c>
      <c r="BM137" s="62" t="s">
        <v>8</v>
      </c>
      <c r="BN137" s="62" t="s">
        <v>8</v>
      </c>
      <c r="BO137" s="62" t="s">
        <v>8</v>
      </c>
      <c r="BP137" s="62" t="s">
        <v>8</v>
      </c>
      <c r="BQ137" s="62" t="s">
        <v>8</v>
      </c>
      <c r="BR137" s="62" t="s">
        <v>8</v>
      </c>
      <c r="BS137" s="62" t="s">
        <v>8</v>
      </c>
      <c r="BT137" s="62" t="s">
        <v>8</v>
      </c>
      <c r="BU137" s="62" t="s">
        <v>8</v>
      </c>
      <c r="BV137" s="62" t="s">
        <v>8</v>
      </c>
      <c r="BW137" s="62" t="s">
        <v>8</v>
      </c>
      <c r="BX137" s="62" t="s">
        <v>8</v>
      </c>
      <c r="BY137" s="62" t="s">
        <v>8</v>
      </c>
      <c r="BZ137" s="62" t="s">
        <v>8</v>
      </c>
      <c r="CA137" s="62" t="s">
        <v>8</v>
      </c>
      <c r="CB137" s="62" t="s">
        <v>8</v>
      </c>
      <c r="CC137" s="62" t="s">
        <v>8</v>
      </c>
      <c r="CD137" s="62" t="s">
        <v>8</v>
      </c>
      <c r="CE137" s="62" t="s">
        <v>8</v>
      </c>
      <c r="CF137" s="62" t="s">
        <v>8</v>
      </c>
      <c r="CG137" s="62" t="s">
        <v>8</v>
      </c>
      <c r="CH137" s="62" t="s">
        <v>8</v>
      </c>
      <c r="CI137" s="62" t="s">
        <v>8</v>
      </c>
      <c r="CJ137" s="62" t="s">
        <v>8</v>
      </c>
      <c r="CK137" s="62" t="s">
        <v>8</v>
      </c>
      <c r="CL137" s="62" t="s">
        <v>8</v>
      </c>
      <c r="CM137" s="62" t="s">
        <v>8</v>
      </c>
      <c r="CN137" s="62" t="s">
        <v>8</v>
      </c>
      <c r="CO137" s="62" t="s">
        <v>8</v>
      </c>
      <c r="CP137" s="62" t="s">
        <v>8</v>
      </c>
      <c r="CQ137" s="62" t="s">
        <v>8</v>
      </c>
      <c r="CR137" s="62" t="s">
        <v>8</v>
      </c>
      <c r="CS137" s="62" t="s">
        <v>8</v>
      </c>
      <c r="CT137" s="62" t="s">
        <v>8</v>
      </c>
      <c r="CU137" s="62" t="s">
        <v>8</v>
      </c>
      <c r="CV137" s="61" t="s">
        <v>8</v>
      </c>
      <c r="CW137" s="61" t="s">
        <v>8</v>
      </c>
      <c r="CX137" s="61" t="s">
        <v>8</v>
      </c>
      <c r="CY137" s="61" t="s">
        <v>8</v>
      </c>
      <c r="CZ137" s="61" t="s">
        <v>8</v>
      </c>
      <c r="DA137" s="61" t="s">
        <v>8</v>
      </c>
      <c r="DB137" s="61" t="s">
        <v>8</v>
      </c>
      <c r="DC137" s="61" t="s">
        <v>8</v>
      </c>
      <c r="DD137" s="250" t="s">
        <v>8</v>
      </c>
      <c r="DE137" s="61" t="s">
        <v>8</v>
      </c>
      <c r="DF137" s="2"/>
      <c r="DG137" s="2"/>
      <c r="DH137" s="2"/>
      <c r="DI137" s="2"/>
      <c r="DJ137" s="2"/>
      <c r="DK137" s="2"/>
      <c r="DL137" s="2"/>
      <c r="DM137" s="2"/>
      <c r="DN137" s="2"/>
      <c r="DO137" s="2"/>
      <c r="DP137" s="2"/>
      <c r="DQ137" s="2"/>
      <c r="DR137" s="2"/>
      <c r="DS137" s="2"/>
      <c r="DT137" s="2"/>
      <c r="DU137" s="2"/>
      <c r="DV137" s="2"/>
      <c r="DW137" s="2"/>
      <c r="DX137" s="2"/>
      <c r="DY137" s="2"/>
    </row>
    <row r="138" spans="1:129" ht="15.75" customHeight="1" x14ac:dyDescent="0.25">
      <c r="A138" s="53">
        <v>128</v>
      </c>
      <c r="B138" s="59">
        <v>216</v>
      </c>
      <c r="C138" s="60">
        <v>217</v>
      </c>
      <c r="D138" s="324" t="s">
        <v>182</v>
      </c>
      <c r="E138" s="325"/>
      <c r="F138" s="326"/>
      <c r="G138" s="312"/>
      <c r="H138" s="312"/>
      <c r="I138" s="327"/>
      <c r="J138" s="312"/>
      <c r="K138" s="61" t="s">
        <v>8</v>
      </c>
      <c r="L138" s="61" t="s">
        <v>8</v>
      </c>
      <c r="M138" s="61" t="s">
        <v>8</v>
      </c>
      <c r="N138" s="62" t="s">
        <v>608</v>
      </c>
      <c r="O138" s="62" t="s">
        <v>608</v>
      </c>
      <c r="P138" s="312" t="s">
        <v>608</v>
      </c>
      <c r="Q138" s="62" t="s">
        <v>608</v>
      </c>
      <c r="R138" s="62" t="s">
        <v>608</v>
      </c>
      <c r="S138" s="62" t="s">
        <v>608</v>
      </c>
      <c r="T138" s="62" t="s">
        <v>608</v>
      </c>
      <c r="U138" s="62" t="s">
        <v>608</v>
      </c>
      <c r="V138" s="62" t="s">
        <v>608</v>
      </c>
      <c r="W138" s="62" t="s">
        <v>608</v>
      </c>
      <c r="X138" s="71">
        <f t="shared" si="21"/>
        <v>0</v>
      </c>
      <c r="Y138" s="61"/>
      <c r="Z138" s="61"/>
      <c r="AA138" s="61"/>
      <c r="AB138" s="61"/>
      <c r="AC138" s="61"/>
      <c r="AD138" s="83"/>
      <c r="AE138" s="61"/>
      <c r="AF138" s="61"/>
      <c r="AG138" s="312"/>
      <c r="AH138" s="312"/>
      <c r="AI138" s="312"/>
      <c r="AJ138" s="61"/>
      <c r="AK138" s="61"/>
      <c r="AL138" s="61"/>
      <c r="AM138" s="61"/>
      <c r="AN138" s="61"/>
      <c r="AO138" s="61"/>
      <c r="AP138" s="61"/>
      <c r="AQ138" s="61"/>
      <c r="AR138" s="61"/>
      <c r="AS138" s="61"/>
      <c r="AT138" s="61"/>
      <c r="AU138" s="61"/>
      <c r="AV138" s="61"/>
      <c r="AW138" s="61"/>
      <c r="AX138" s="61"/>
      <c r="AY138" s="61"/>
      <c r="AZ138" s="61"/>
      <c r="BA138" s="61"/>
      <c r="BB138" s="61"/>
      <c r="BC138" s="61"/>
      <c r="BD138" s="61"/>
      <c r="BE138" s="61"/>
      <c r="BF138" s="61"/>
      <c r="BG138" s="61"/>
      <c r="BH138" s="61"/>
      <c r="BI138" s="62" t="s">
        <v>8</v>
      </c>
      <c r="BJ138" s="62" t="s">
        <v>8</v>
      </c>
      <c r="BK138" s="62" t="s">
        <v>8</v>
      </c>
      <c r="BL138" s="62" t="s">
        <v>8</v>
      </c>
      <c r="BM138" s="62" t="s">
        <v>8</v>
      </c>
      <c r="BN138" s="62" t="s">
        <v>8</v>
      </c>
      <c r="BO138" s="62" t="s">
        <v>8</v>
      </c>
      <c r="BP138" s="62" t="s">
        <v>8</v>
      </c>
      <c r="BQ138" s="62" t="s">
        <v>8</v>
      </c>
      <c r="BR138" s="62" t="s">
        <v>8</v>
      </c>
      <c r="BS138" s="62" t="s">
        <v>8</v>
      </c>
      <c r="BT138" s="62" t="s">
        <v>8</v>
      </c>
      <c r="BU138" s="62" t="s">
        <v>8</v>
      </c>
      <c r="BV138" s="62" t="s">
        <v>8</v>
      </c>
      <c r="BW138" s="62" t="s">
        <v>8</v>
      </c>
      <c r="BX138" s="62" t="s">
        <v>8</v>
      </c>
      <c r="BY138" s="62" t="s">
        <v>8</v>
      </c>
      <c r="BZ138" s="62" t="s">
        <v>8</v>
      </c>
      <c r="CA138" s="62" t="s">
        <v>8</v>
      </c>
      <c r="CB138" s="62" t="s">
        <v>8</v>
      </c>
      <c r="CC138" s="62" t="s">
        <v>8</v>
      </c>
      <c r="CD138" s="62" t="s">
        <v>8</v>
      </c>
      <c r="CE138" s="62" t="s">
        <v>8</v>
      </c>
      <c r="CF138" s="62" t="s">
        <v>8</v>
      </c>
      <c r="CG138" s="62" t="s">
        <v>8</v>
      </c>
      <c r="CH138" s="62" t="s">
        <v>8</v>
      </c>
      <c r="CI138" s="62" t="s">
        <v>8</v>
      </c>
      <c r="CJ138" s="62" t="s">
        <v>8</v>
      </c>
      <c r="CK138" s="62" t="s">
        <v>8</v>
      </c>
      <c r="CL138" s="62" t="s">
        <v>8</v>
      </c>
      <c r="CM138" s="62" t="s">
        <v>8</v>
      </c>
      <c r="CN138" s="62" t="s">
        <v>8</v>
      </c>
      <c r="CO138" s="62" t="s">
        <v>8</v>
      </c>
      <c r="CP138" s="62" t="s">
        <v>8</v>
      </c>
      <c r="CQ138" s="62" t="s">
        <v>8</v>
      </c>
      <c r="CR138" s="62" t="s">
        <v>8</v>
      </c>
      <c r="CS138" s="62" t="s">
        <v>8</v>
      </c>
      <c r="CT138" s="62" t="s">
        <v>8</v>
      </c>
      <c r="CU138" s="62" t="s">
        <v>8</v>
      </c>
      <c r="CV138" s="61" t="s">
        <v>8</v>
      </c>
      <c r="CW138" s="61" t="s">
        <v>8</v>
      </c>
      <c r="CX138" s="61" t="s">
        <v>8</v>
      </c>
      <c r="CY138" s="61" t="s">
        <v>8</v>
      </c>
      <c r="CZ138" s="61" t="s">
        <v>8</v>
      </c>
      <c r="DA138" s="61" t="s">
        <v>8</v>
      </c>
      <c r="DB138" s="61" t="s">
        <v>8</v>
      </c>
      <c r="DC138" s="61" t="s">
        <v>8</v>
      </c>
      <c r="DD138" s="250" t="s">
        <v>8</v>
      </c>
      <c r="DE138" s="61" t="s">
        <v>8</v>
      </c>
      <c r="DF138" s="2"/>
      <c r="DG138" s="2"/>
      <c r="DH138" s="2"/>
      <c r="DI138" s="2"/>
      <c r="DJ138" s="2"/>
      <c r="DK138" s="2"/>
      <c r="DL138" s="2"/>
      <c r="DM138" s="2"/>
      <c r="DN138" s="2"/>
      <c r="DO138" s="2"/>
      <c r="DP138" s="2"/>
      <c r="DQ138" s="2"/>
      <c r="DR138" s="2"/>
      <c r="DS138" s="2"/>
      <c r="DT138" s="2"/>
      <c r="DU138" s="2"/>
      <c r="DV138" s="2"/>
      <c r="DW138" s="2"/>
      <c r="DX138" s="2"/>
      <c r="DY138" s="2"/>
    </row>
    <row r="139" spans="1:129" ht="38.25" hidden="1" customHeight="1" x14ac:dyDescent="0.25">
      <c r="A139" s="53">
        <v>129</v>
      </c>
      <c r="B139" s="66">
        <v>217</v>
      </c>
      <c r="C139" s="60">
        <v>218</v>
      </c>
      <c r="D139" s="7" t="s">
        <v>183</v>
      </c>
      <c r="E139" s="14" t="s">
        <v>19</v>
      </c>
      <c r="F139" s="14" t="s">
        <v>184</v>
      </c>
      <c r="G139" s="68" t="s">
        <v>19</v>
      </c>
      <c r="H139" s="245" t="s">
        <v>723</v>
      </c>
      <c r="I139" s="68" t="s">
        <v>627</v>
      </c>
      <c r="J139" s="8" t="s">
        <v>178</v>
      </c>
      <c r="K139" s="11" t="s">
        <v>120</v>
      </c>
      <c r="L139" s="11" t="s">
        <v>15</v>
      </c>
      <c r="M139" s="10"/>
      <c r="N139" s="84" t="s">
        <v>15</v>
      </c>
      <c r="O139" s="70"/>
      <c r="P139" s="85"/>
      <c r="Q139" s="85"/>
      <c r="R139" s="70"/>
      <c r="S139" s="70"/>
      <c r="T139" s="70"/>
      <c r="U139" s="70"/>
      <c r="V139" s="70"/>
      <c r="W139" s="70"/>
      <c r="X139" s="71">
        <f t="shared" si="21"/>
        <v>1</v>
      </c>
      <c r="Y139" s="22" t="s">
        <v>1100</v>
      </c>
      <c r="Z139" s="15" t="s">
        <v>653</v>
      </c>
      <c r="AA139" s="15" t="s">
        <v>653</v>
      </c>
      <c r="AB139" s="15" t="s">
        <v>653</v>
      </c>
      <c r="AC139" s="15" t="s">
        <v>653</v>
      </c>
      <c r="AD139" s="72"/>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5">
        <v>2</v>
      </c>
      <c r="BJ139" s="15">
        <v>2</v>
      </c>
      <c r="BK139" s="15">
        <v>2</v>
      </c>
      <c r="BL139" s="15">
        <v>2</v>
      </c>
      <c r="BM139" s="15">
        <v>2</v>
      </c>
      <c r="BN139" s="15">
        <v>2</v>
      </c>
      <c r="BO139" s="15">
        <v>2</v>
      </c>
      <c r="BP139" s="15">
        <v>2</v>
      </c>
      <c r="BQ139" s="15">
        <v>2</v>
      </c>
      <c r="BR139" s="15">
        <v>2</v>
      </c>
      <c r="BS139" s="15">
        <v>2</v>
      </c>
      <c r="BT139" s="15">
        <v>2</v>
      </c>
      <c r="BU139" s="15">
        <v>2</v>
      </c>
      <c r="BV139" s="15">
        <v>2</v>
      </c>
      <c r="BW139" s="15">
        <v>2</v>
      </c>
      <c r="BX139" s="15">
        <v>2</v>
      </c>
      <c r="BY139" s="15">
        <v>2</v>
      </c>
      <c r="BZ139" s="15">
        <v>2</v>
      </c>
      <c r="CA139" s="15">
        <v>0</v>
      </c>
      <c r="CB139" s="15">
        <v>2</v>
      </c>
      <c r="CC139" s="15">
        <v>2</v>
      </c>
      <c r="CD139" s="15">
        <v>2</v>
      </c>
      <c r="CE139" s="15">
        <v>2</v>
      </c>
      <c r="CF139" s="15">
        <v>2</v>
      </c>
      <c r="CG139" s="15">
        <v>2</v>
      </c>
      <c r="CH139" s="15">
        <v>2</v>
      </c>
      <c r="CI139" s="15">
        <v>2</v>
      </c>
      <c r="CJ139" s="15">
        <v>2</v>
      </c>
      <c r="CK139" s="15">
        <v>2</v>
      </c>
      <c r="CL139" s="15">
        <v>2</v>
      </c>
      <c r="CM139" s="15">
        <v>2</v>
      </c>
      <c r="CN139" s="15">
        <v>2</v>
      </c>
      <c r="CO139" s="15">
        <v>2</v>
      </c>
      <c r="CP139" s="15">
        <v>2</v>
      </c>
      <c r="CQ139" s="15">
        <v>2</v>
      </c>
      <c r="CR139" s="15">
        <v>2</v>
      </c>
      <c r="CS139" s="15">
        <v>2</v>
      </c>
      <c r="CT139" s="15">
        <v>2</v>
      </c>
      <c r="CU139" s="15">
        <v>2</v>
      </c>
      <c r="CV139" s="73">
        <f t="shared" ref="CV139:CV144" si="42">COUNTIF(BI139:CU139,"2")</f>
        <v>38</v>
      </c>
      <c r="CW139" s="74">
        <f t="shared" ref="CW139:CW144" si="43">CV139/(CV139+CX139+CZ139+DB139)</f>
        <v>0.97435897435897434</v>
      </c>
      <c r="CX139" s="73">
        <f t="shared" ref="CX139:CX144" si="44">COUNTIF(BI139:CU139,"1")</f>
        <v>0</v>
      </c>
      <c r="CY139" s="74">
        <f t="shared" ref="CY139:CY144" si="45">CX139/(CV139+CX139+CZ139+DB139)</f>
        <v>0</v>
      </c>
      <c r="CZ139" s="73">
        <f t="shared" ref="CZ139:CZ144" si="46">COUNTIF(BI139:CU139,"0")</f>
        <v>1</v>
      </c>
      <c r="DA139" s="74">
        <f t="shared" ref="DA139:DA144" si="47">CZ139/(CV139+CX139+CZ139+DB139)</f>
        <v>2.564102564102564E-2</v>
      </c>
      <c r="DB139" s="73">
        <f t="shared" ref="DB139:DB144" si="48">COUNTIF(BI139:CU139,"KĐG")</f>
        <v>0</v>
      </c>
      <c r="DC139" s="74">
        <f t="shared" ref="DC139:DC144" si="49">DB139/(CV139+CX139+CZ139+DB139)</f>
        <v>0</v>
      </c>
      <c r="DD139" s="249">
        <f t="shared" ref="DD139:DD144" si="50">(((CV139*2)+(CX139*1)+(CZ139*0)))/(CV139+CX139+CZ139)</f>
        <v>1.9487179487179487</v>
      </c>
      <c r="DE139" s="75" t="str">
        <f t="shared" ref="DE139:DE144" si="51">IF(DC139&gt;=50%,"KĐG",IF(DD139&gt;=1.6,"Đạt mục tiêu",IF(DD139&gt;=1,"Cần cố gắng","Chưa đạt")))</f>
        <v>Đạt mục tiêu</v>
      </c>
      <c r="DF139" s="2"/>
      <c r="DG139" s="2"/>
      <c r="DH139" s="2"/>
      <c r="DI139" s="2"/>
      <c r="DJ139" s="2"/>
      <c r="DK139" s="2"/>
      <c r="DL139" s="2"/>
      <c r="DM139" s="2"/>
      <c r="DN139" s="2"/>
      <c r="DO139" s="2"/>
      <c r="DP139" s="2"/>
      <c r="DQ139" s="2"/>
      <c r="DR139" s="2"/>
      <c r="DS139" s="2"/>
      <c r="DT139" s="2"/>
      <c r="DU139" s="2"/>
      <c r="DV139" s="2"/>
      <c r="DW139" s="2"/>
      <c r="DX139" s="2"/>
      <c r="DY139" s="2"/>
    </row>
    <row r="140" spans="1:129" ht="59.25" hidden="1" customHeight="1" x14ac:dyDescent="0.25">
      <c r="A140" s="53">
        <v>130</v>
      </c>
      <c r="B140" s="66">
        <v>218</v>
      </c>
      <c r="C140" s="60">
        <v>219</v>
      </c>
      <c r="D140" s="7" t="s">
        <v>185</v>
      </c>
      <c r="E140" s="14" t="s">
        <v>19</v>
      </c>
      <c r="F140" s="14" t="s">
        <v>186</v>
      </c>
      <c r="G140" s="68" t="s">
        <v>19</v>
      </c>
      <c r="H140" s="19" t="s">
        <v>724</v>
      </c>
      <c r="I140" s="68" t="s">
        <v>627</v>
      </c>
      <c r="J140" s="7" t="s">
        <v>178</v>
      </c>
      <c r="K140" s="11" t="s">
        <v>145</v>
      </c>
      <c r="L140" s="11" t="s">
        <v>15</v>
      </c>
      <c r="M140" s="10"/>
      <c r="N140" s="85" t="s">
        <v>15</v>
      </c>
      <c r="O140" s="70"/>
      <c r="P140" s="85"/>
      <c r="Q140" s="85"/>
      <c r="R140" s="70"/>
      <c r="S140" s="70"/>
      <c r="T140" s="70"/>
      <c r="U140" s="70"/>
      <c r="V140" s="70"/>
      <c r="W140" s="84"/>
      <c r="X140" s="71">
        <f t="shared" si="21"/>
        <v>1</v>
      </c>
      <c r="Y140" s="22" t="s">
        <v>1100</v>
      </c>
      <c r="Z140" s="15" t="s">
        <v>653</v>
      </c>
      <c r="AA140" s="15" t="s">
        <v>713</v>
      </c>
      <c r="AB140" s="15" t="s">
        <v>653</v>
      </c>
      <c r="AC140" s="15" t="s">
        <v>644</v>
      </c>
      <c r="AD140" s="72"/>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5">
        <v>2</v>
      </c>
      <c r="BJ140" s="15">
        <v>2</v>
      </c>
      <c r="BK140" s="15">
        <v>2</v>
      </c>
      <c r="BL140" s="15">
        <v>2</v>
      </c>
      <c r="BM140" s="15">
        <v>2</v>
      </c>
      <c r="BN140" s="15">
        <v>2</v>
      </c>
      <c r="BO140" s="15">
        <v>2</v>
      </c>
      <c r="BP140" s="15">
        <v>2</v>
      </c>
      <c r="BQ140" s="15">
        <v>2</v>
      </c>
      <c r="BR140" s="15">
        <v>2</v>
      </c>
      <c r="BS140" s="15">
        <v>2</v>
      </c>
      <c r="BT140" s="15">
        <v>2</v>
      </c>
      <c r="BU140" s="15">
        <v>2</v>
      </c>
      <c r="BV140" s="15">
        <v>2</v>
      </c>
      <c r="BW140" s="15">
        <v>2</v>
      </c>
      <c r="BX140" s="15">
        <v>2</v>
      </c>
      <c r="BY140" s="15">
        <v>2</v>
      </c>
      <c r="BZ140" s="15">
        <v>2</v>
      </c>
      <c r="CA140" s="15">
        <v>0</v>
      </c>
      <c r="CB140" s="15">
        <v>2</v>
      </c>
      <c r="CC140" s="15">
        <v>2</v>
      </c>
      <c r="CD140" s="15">
        <v>2</v>
      </c>
      <c r="CE140" s="15">
        <v>2</v>
      </c>
      <c r="CF140" s="15">
        <v>2</v>
      </c>
      <c r="CG140" s="15">
        <v>2</v>
      </c>
      <c r="CH140" s="15">
        <v>2</v>
      </c>
      <c r="CI140" s="15">
        <v>2</v>
      </c>
      <c r="CJ140" s="15">
        <v>2</v>
      </c>
      <c r="CK140" s="15">
        <v>2</v>
      </c>
      <c r="CL140" s="15">
        <v>2</v>
      </c>
      <c r="CM140" s="15">
        <v>2</v>
      </c>
      <c r="CN140" s="15">
        <v>2</v>
      </c>
      <c r="CO140" s="15">
        <v>2</v>
      </c>
      <c r="CP140" s="15">
        <v>2</v>
      </c>
      <c r="CQ140" s="15">
        <v>2</v>
      </c>
      <c r="CR140" s="15">
        <v>2</v>
      </c>
      <c r="CS140" s="15">
        <v>2</v>
      </c>
      <c r="CT140" s="15">
        <v>2</v>
      </c>
      <c r="CU140" s="15">
        <v>2</v>
      </c>
      <c r="CV140" s="73">
        <f t="shared" si="42"/>
        <v>38</v>
      </c>
      <c r="CW140" s="74">
        <f t="shared" si="43"/>
        <v>0.97435897435897434</v>
      </c>
      <c r="CX140" s="73">
        <f t="shared" si="44"/>
        <v>0</v>
      </c>
      <c r="CY140" s="74">
        <f t="shared" si="45"/>
        <v>0</v>
      </c>
      <c r="CZ140" s="73">
        <f t="shared" si="46"/>
        <v>1</v>
      </c>
      <c r="DA140" s="74">
        <f t="shared" si="47"/>
        <v>2.564102564102564E-2</v>
      </c>
      <c r="DB140" s="73">
        <f t="shared" si="48"/>
        <v>0</v>
      </c>
      <c r="DC140" s="74">
        <f t="shared" si="49"/>
        <v>0</v>
      </c>
      <c r="DD140" s="249">
        <f t="shared" si="50"/>
        <v>1.9487179487179487</v>
      </c>
      <c r="DE140" s="75" t="str">
        <f t="shared" si="51"/>
        <v>Đạt mục tiêu</v>
      </c>
      <c r="DF140" s="2"/>
      <c r="DG140" s="2"/>
      <c r="DH140" s="2"/>
      <c r="DI140" s="2"/>
      <c r="DJ140" s="2"/>
      <c r="DK140" s="2"/>
      <c r="DL140" s="2"/>
      <c r="DM140" s="2"/>
      <c r="DN140" s="2"/>
      <c r="DO140" s="2"/>
      <c r="DP140" s="2"/>
      <c r="DQ140" s="2"/>
      <c r="DR140" s="2"/>
      <c r="DS140" s="2"/>
      <c r="DT140" s="2"/>
      <c r="DU140" s="2"/>
      <c r="DV140" s="2"/>
      <c r="DW140" s="2"/>
      <c r="DX140" s="2"/>
      <c r="DY140" s="2"/>
    </row>
    <row r="141" spans="1:129" ht="69" hidden="1" customHeight="1" x14ac:dyDescent="0.25">
      <c r="A141" s="53">
        <v>131</v>
      </c>
      <c r="B141" s="66">
        <v>219</v>
      </c>
      <c r="C141" s="60">
        <v>219</v>
      </c>
      <c r="D141" s="7" t="s">
        <v>185</v>
      </c>
      <c r="E141" s="14" t="s">
        <v>19</v>
      </c>
      <c r="F141" s="14" t="s">
        <v>186</v>
      </c>
      <c r="G141" s="68" t="s">
        <v>19</v>
      </c>
      <c r="H141" s="18" t="s">
        <v>725</v>
      </c>
      <c r="I141" s="68" t="s">
        <v>627</v>
      </c>
      <c r="J141" s="7"/>
      <c r="K141" s="13"/>
      <c r="L141" s="13"/>
      <c r="M141" s="10"/>
      <c r="N141" s="85" t="s">
        <v>15</v>
      </c>
      <c r="O141" s="70"/>
      <c r="P141" s="85"/>
      <c r="Q141" s="85"/>
      <c r="R141" s="70"/>
      <c r="S141" s="70"/>
      <c r="T141" s="70"/>
      <c r="U141" s="70"/>
      <c r="V141" s="70"/>
      <c r="W141" s="84"/>
      <c r="X141" s="71">
        <f t="shared" si="21"/>
        <v>1</v>
      </c>
      <c r="Y141" s="22" t="s">
        <v>1100</v>
      </c>
      <c r="Z141" s="15" t="s">
        <v>653</v>
      </c>
      <c r="AA141" s="15" t="s">
        <v>653</v>
      </c>
      <c r="AB141" s="15" t="s">
        <v>653</v>
      </c>
      <c r="AC141" s="15" t="s">
        <v>653</v>
      </c>
      <c r="AD141" s="72"/>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5">
        <v>2</v>
      </c>
      <c r="BJ141" s="15">
        <v>2</v>
      </c>
      <c r="BK141" s="15">
        <v>2</v>
      </c>
      <c r="BL141" s="15">
        <v>2</v>
      </c>
      <c r="BM141" s="15">
        <v>2</v>
      </c>
      <c r="BN141" s="15">
        <v>2</v>
      </c>
      <c r="BO141" s="15">
        <v>2</v>
      </c>
      <c r="BP141" s="15">
        <v>2</v>
      </c>
      <c r="BQ141" s="15">
        <v>2</v>
      </c>
      <c r="BR141" s="15">
        <v>2</v>
      </c>
      <c r="BS141" s="15">
        <v>2</v>
      </c>
      <c r="BT141" s="15">
        <v>2</v>
      </c>
      <c r="BU141" s="15">
        <v>2</v>
      </c>
      <c r="BV141" s="15">
        <v>2</v>
      </c>
      <c r="BW141" s="15">
        <v>2</v>
      </c>
      <c r="BX141" s="15">
        <v>2</v>
      </c>
      <c r="BY141" s="15">
        <v>2</v>
      </c>
      <c r="BZ141" s="15">
        <v>2</v>
      </c>
      <c r="CA141" s="15">
        <v>0</v>
      </c>
      <c r="CB141" s="15">
        <v>2</v>
      </c>
      <c r="CC141" s="15">
        <v>2</v>
      </c>
      <c r="CD141" s="15">
        <v>2</v>
      </c>
      <c r="CE141" s="15">
        <v>2</v>
      </c>
      <c r="CF141" s="15">
        <v>2</v>
      </c>
      <c r="CG141" s="15">
        <v>2</v>
      </c>
      <c r="CH141" s="15">
        <v>2</v>
      </c>
      <c r="CI141" s="15">
        <v>2</v>
      </c>
      <c r="CJ141" s="15">
        <v>2</v>
      </c>
      <c r="CK141" s="15">
        <v>2</v>
      </c>
      <c r="CL141" s="15">
        <v>2</v>
      </c>
      <c r="CM141" s="15">
        <v>2</v>
      </c>
      <c r="CN141" s="15">
        <v>2</v>
      </c>
      <c r="CO141" s="15">
        <v>2</v>
      </c>
      <c r="CP141" s="15">
        <v>2</v>
      </c>
      <c r="CQ141" s="15">
        <v>2</v>
      </c>
      <c r="CR141" s="15">
        <v>2</v>
      </c>
      <c r="CS141" s="15">
        <v>2</v>
      </c>
      <c r="CT141" s="15">
        <v>2</v>
      </c>
      <c r="CU141" s="15">
        <v>2</v>
      </c>
      <c r="CV141" s="73">
        <f t="shared" si="42"/>
        <v>38</v>
      </c>
      <c r="CW141" s="74">
        <f t="shared" si="43"/>
        <v>0.97435897435897434</v>
      </c>
      <c r="CX141" s="73">
        <f t="shared" si="44"/>
        <v>0</v>
      </c>
      <c r="CY141" s="74">
        <f t="shared" si="45"/>
        <v>0</v>
      </c>
      <c r="CZ141" s="73">
        <f t="shared" si="46"/>
        <v>1</v>
      </c>
      <c r="DA141" s="74">
        <f t="shared" si="47"/>
        <v>2.564102564102564E-2</v>
      </c>
      <c r="DB141" s="73">
        <f t="shared" si="48"/>
        <v>0</v>
      </c>
      <c r="DC141" s="74">
        <f t="shared" si="49"/>
        <v>0</v>
      </c>
      <c r="DD141" s="249">
        <f t="shared" si="50"/>
        <v>1.9487179487179487</v>
      </c>
      <c r="DE141" s="75" t="str">
        <f t="shared" si="51"/>
        <v>Đạt mục tiêu</v>
      </c>
      <c r="DF141" s="2"/>
      <c r="DG141" s="2"/>
      <c r="DH141" s="2"/>
      <c r="DI141" s="2"/>
      <c r="DJ141" s="2"/>
      <c r="DK141" s="2"/>
      <c r="DL141" s="2"/>
      <c r="DM141" s="2"/>
      <c r="DN141" s="2"/>
      <c r="DO141" s="2"/>
      <c r="DP141" s="2"/>
      <c r="DQ141" s="2"/>
      <c r="DR141" s="2"/>
      <c r="DS141" s="2"/>
      <c r="DT141" s="2"/>
      <c r="DU141" s="2"/>
      <c r="DV141" s="2"/>
      <c r="DW141" s="2"/>
      <c r="DX141" s="2"/>
      <c r="DY141" s="2"/>
    </row>
    <row r="142" spans="1:129" ht="75" customHeight="1" x14ac:dyDescent="0.25">
      <c r="A142" s="53">
        <v>132</v>
      </c>
      <c r="B142" s="66">
        <v>219</v>
      </c>
      <c r="C142" s="60">
        <v>220</v>
      </c>
      <c r="D142" s="306" t="s">
        <v>187</v>
      </c>
      <c r="E142" s="307" t="s">
        <v>19</v>
      </c>
      <c r="F142" s="307" t="s">
        <v>1114</v>
      </c>
      <c r="G142" s="308" t="s">
        <v>19</v>
      </c>
      <c r="H142" s="307" t="s">
        <v>726</v>
      </c>
      <c r="I142" s="308" t="s">
        <v>627</v>
      </c>
      <c r="J142" s="306" t="s">
        <v>178</v>
      </c>
      <c r="K142" s="11" t="s">
        <v>145</v>
      </c>
      <c r="L142" s="11" t="s">
        <v>15</v>
      </c>
      <c r="M142" s="10"/>
      <c r="N142" s="70"/>
      <c r="O142" s="70"/>
      <c r="P142" s="323" t="s">
        <v>15</v>
      </c>
      <c r="Q142" s="85"/>
      <c r="R142" s="70"/>
      <c r="S142" s="70"/>
      <c r="T142" s="70"/>
      <c r="U142" s="70"/>
      <c r="V142" s="70"/>
      <c r="W142" s="85"/>
      <c r="X142" s="71">
        <f t="shared" si="21"/>
        <v>1</v>
      </c>
      <c r="Y142" s="22" t="s">
        <v>1105</v>
      </c>
      <c r="Z142" s="22"/>
      <c r="AA142" s="22"/>
      <c r="AB142" s="22"/>
      <c r="AC142" s="22"/>
      <c r="AD142" s="72"/>
      <c r="AE142" s="11"/>
      <c r="AF142" s="11"/>
      <c r="AG142" s="315"/>
      <c r="AH142" s="315"/>
      <c r="AI142" s="315" t="s">
        <v>625</v>
      </c>
      <c r="AJ142" s="11" t="s">
        <v>653</v>
      </c>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56">
        <v>2</v>
      </c>
      <c r="BJ142" s="56">
        <v>2</v>
      </c>
      <c r="BK142" s="56">
        <v>2</v>
      </c>
      <c r="BL142" s="56">
        <v>2</v>
      </c>
      <c r="BM142" s="56">
        <v>2</v>
      </c>
      <c r="BN142" s="56">
        <v>2</v>
      </c>
      <c r="BO142" s="56">
        <v>2</v>
      </c>
      <c r="BP142" s="56">
        <v>2</v>
      </c>
      <c r="BQ142" s="56">
        <v>2</v>
      </c>
      <c r="BR142" s="56">
        <v>2</v>
      </c>
      <c r="BS142" s="56">
        <v>2</v>
      </c>
      <c r="BT142" s="56">
        <v>2</v>
      </c>
      <c r="BU142" s="56">
        <v>2</v>
      </c>
      <c r="BV142" s="56">
        <v>2</v>
      </c>
      <c r="BW142" s="56">
        <v>2</v>
      </c>
      <c r="BX142" s="56">
        <v>2</v>
      </c>
      <c r="BY142" s="56">
        <v>2</v>
      </c>
      <c r="BZ142" s="56">
        <v>2</v>
      </c>
      <c r="CA142" s="56">
        <v>2</v>
      </c>
      <c r="CB142" s="56">
        <v>2</v>
      </c>
      <c r="CC142" s="56">
        <v>2</v>
      </c>
      <c r="CD142" s="56">
        <v>2</v>
      </c>
      <c r="CE142" s="56">
        <v>2</v>
      </c>
      <c r="CF142" s="56">
        <v>2</v>
      </c>
      <c r="CG142" s="56">
        <v>2</v>
      </c>
      <c r="CH142" s="56">
        <v>2</v>
      </c>
      <c r="CI142" s="56">
        <v>2</v>
      </c>
      <c r="CJ142" s="56">
        <v>2</v>
      </c>
      <c r="CK142" s="56">
        <v>2</v>
      </c>
      <c r="CL142" s="56">
        <v>2</v>
      </c>
      <c r="CM142" s="56">
        <v>2</v>
      </c>
      <c r="CN142" s="56">
        <v>2</v>
      </c>
      <c r="CO142" s="56">
        <v>2</v>
      </c>
      <c r="CP142" s="56">
        <v>2</v>
      </c>
      <c r="CQ142" s="56">
        <v>2</v>
      </c>
      <c r="CR142" s="56">
        <v>2</v>
      </c>
      <c r="CS142" s="56">
        <v>2</v>
      </c>
      <c r="CT142" s="56">
        <v>2</v>
      </c>
      <c r="CU142" s="56">
        <v>2</v>
      </c>
      <c r="CV142" s="73">
        <f t="shared" si="42"/>
        <v>39</v>
      </c>
      <c r="CW142" s="74">
        <f t="shared" si="43"/>
        <v>1</v>
      </c>
      <c r="CX142" s="73">
        <f t="shared" si="44"/>
        <v>0</v>
      </c>
      <c r="CY142" s="74">
        <f t="shared" si="45"/>
        <v>0</v>
      </c>
      <c r="CZ142" s="73">
        <f t="shared" si="46"/>
        <v>0</v>
      </c>
      <c r="DA142" s="74">
        <f t="shared" si="47"/>
        <v>0</v>
      </c>
      <c r="DB142" s="73">
        <f t="shared" si="48"/>
        <v>0</v>
      </c>
      <c r="DC142" s="74">
        <f t="shared" si="49"/>
        <v>0</v>
      </c>
      <c r="DD142" s="75">
        <f t="shared" si="50"/>
        <v>2</v>
      </c>
      <c r="DE142" s="75" t="str">
        <f t="shared" si="51"/>
        <v>Đạt mục tiêu</v>
      </c>
      <c r="DF142" s="2"/>
      <c r="DG142" s="2"/>
      <c r="DH142" s="2"/>
      <c r="DI142" s="2"/>
      <c r="DJ142" s="2"/>
      <c r="DK142" s="2"/>
      <c r="DL142" s="2"/>
      <c r="DM142" s="2"/>
      <c r="DN142" s="2"/>
      <c r="DO142" s="2"/>
      <c r="DP142" s="2"/>
      <c r="DQ142" s="2"/>
      <c r="DR142" s="2"/>
      <c r="DS142" s="2"/>
      <c r="DT142" s="2"/>
      <c r="DU142" s="2"/>
      <c r="DV142" s="2"/>
      <c r="DW142" s="2"/>
      <c r="DX142" s="2"/>
      <c r="DY142" s="2"/>
    </row>
    <row r="143" spans="1:129" ht="46.5" hidden="1" customHeight="1" x14ac:dyDescent="0.25">
      <c r="A143" s="53">
        <v>133</v>
      </c>
      <c r="B143" s="66">
        <v>220</v>
      </c>
      <c r="C143" s="60">
        <v>220</v>
      </c>
      <c r="D143" s="7" t="s">
        <v>187</v>
      </c>
      <c r="E143" s="14" t="s">
        <v>19</v>
      </c>
      <c r="F143" s="14" t="s">
        <v>188</v>
      </c>
      <c r="G143" s="68" t="s">
        <v>19</v>
      </c>
      <c r="H143" s="14" t="s">
        <v>727</v>
      </c>
      <c r="I143" s="68" t="s">
        <v>627</v>
      </c>
      <c r="J143" s="7" t="s">
        <v>178</v>
      </c>
      <c r="K143" s="13"/>
      <c r="L143" s="13"/>
      <c r="M143" s="10"/>
      <c r="N143" s="70" t="s">
        <v>15</v>
      </c>
      <c r="O143" s="70"/>
      <c r="P143" s="85"/>
      <c r="Q143" s="85"/>
      <c r="R143" s="70"/>
      <c r="S143" s="70"/>
      <c r="T143" s="70"/>
      <c r="U143" s="70"/>
      <c r="V143" s="70"/>
      <c r="W143" s="85"/>
      <c r="X143" s="71">
        <f t="shared" si="21"/>
        <v>1</v>
      </c>
      <c r="Y143" s="22" t="s">
        <v>1100</v>
      </c>
      <c r="Z143" s="15" t="s">
        <v>653</v>
      </c>
      <c r="AA143" s="15" t="s">
        <v>653</v>
      </c>
      <c r="AB143" s="15" t="s">
        <v>653</v>
      </c>
      <c r="AC143" s="15" t="s">
        <v>653</v>
      </c>
      <c r="AD143" s="72"/>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5">
        <v>2</v>
      </c>
      <c r="BJ143" s="15">
        <v>2</v>
      </c>
      <c r="BK143" s="15">
        <v>2</v>
      </c>
      <c r="BL143" s="15">
        <v>2</v>
      </c>
      <c r="BM143" s="15">
        <v>2</v>
      </c>
      <c r="BN143" s="15">
        <v>2</v>
      </c>
      <c r="BO143" s="15">
        <v>2</v>
      </c>
      <c r="BP143" s="15">
        <v>2</v>
      </c>
      <c r="BQ143" s="15">
        <v>2</v>
      </c>
      <c r="BR143" s="15">
        <v>2</v>
      </c>
      <c r="BS143" s="15">
        <v>2</v>
      </c>
      <c r="BT143" s="15">
        <v>2</v>
      </c>
      <c r="BU143" s="15">
        <v>2</v>
      </c>
      <c r="BV143" s="15">
        <v>2</v>
      </c>
      <c r="BW143" s="15">
        <v>2</v>
      </c>
      <c r="BX143" s="15">
        <v>2</v>
      </c>
      <c r="BY143" s="15">
        <v>1</v>
      </c>
      <c r="BZ143" s="15">
        <v>1</v>
      </c>
      <c r="CA143" s="15">
        <v>0</v>
      </c>
      <c r="CB143" s="15">
        <v>1</v>
      </c>
      <c r="CC143" s="15">
        <v>1</v>
      </c>
      <c r="CD143" s="15">
        <v>1</v>
      </c>
      <c r="CE143" s="15">
        <v>1</v>
      </c>
      <c r="CF143" s="15">
        <v>1</v>
      </c>
      <c r="CG143" s="15">
        <v>1</v>
      </c>
      <c r="CH143" s="15">
        <v>2</v>
      </c>
      <c r="CI143" s="15">
        <v>2</v>
      </c>
      <c r="CJ143" s="15">
        <v>2</v>
      </c>
      <c r="CK143" s="15">
        <v>2</v>
      </c>
      <c r="CL143" s="15">
        <v>2</v>
      </c>
      <c r="CM143" s="15">
        <v>2</v>
      </c>
      <c r="CN143" s="15">
        <v>2</v>
      </c>
      <c r="CO143" s="15">
        <v>2</v>
      </c>
      <c r="CP143" s="15">
        <v>2</v>
      </c>
      <c r="CQ143" s="15">
        <v>2</v>
      </c>
      <c r="CR143" s="15">
        <v>2</v>
      </c>
      <c r="CS143" s="15">
        <v>2</v>
      </c>
      <c r="CT143" s="15">
        <v>2</v>
      </c>
      <c r="CU143" s="15">
        <v>2</v>
      </c>
      <c r="CV143" s="73">
        <f t="shared" si="42"/>
        <v>30</v>
      </c>
      <c r="CW143" s="74">
        <f t="shared" si="43"/>
        <v>0.76923076923076927</v>
      </c>
      <c r="CX143" s="73">
        <f t="shared" si="44"/>
        <v>8</v>
      </c>
      <c r="CY143" s="74">
        <f t="shared" si="45"/>
        <v>0.20512820512820512</v>
      </c>
      <c r="CZ143" s="73">
        <f t="shared" si="46"/>
        <v>1</v>
      </c>
      <c r="DA143" s="74">
        <f t="shared" si="47"/>
        <v>2.564102564102564E-2</v>
      </c>
      <c r="DB143" s="73">
        <f t="shared" si="48"/>
        <v>0</v>
      </c>
      <c r="DC143" s="74">
        <f t="shared" si="49"/>
        <v>0</v>
      </c>
      <c r="DD143" s="249">
        <f t="shared" si="50"/>
        <v>1.7435897435897436</v>
      </c>
      <c r="DE143" s="75" t="str">
        <f t="shared" si="51"/>
        <v>Đạt mục tiêu</v>
      </c>
      <c r="DF143" s="2"/>
      <c r="DG143" s="2"/>
      <c r="DH143" s="2"/>
      <c r="DI143" s="2"/>
      <c r="DJ143" s="2"/>
      <c r="DK143" s="2"/>
      <c r="DL143" s="2"/>
      <c r="DM143" s="2"/>
      <c r="DN143" s="2"/>
      <c r="DO143" s="2"/>
      <c r="DP143" s="2"/>
      <c r="DQ143" s="2"/>
      <c r="DR143" s="2"/>
      <c r="DS143" s="2"/>
      <c r="DT143" s="2"/>
      <c r="DU143" s="2"/>
      <c r="DV143" s="2"/>
      <c r="DW143" s="2"/>
      <c r="DX143" s="2"/>
      <c r="DY143" s="2"/>
    </row>
    <row r="144" spans="1:129" ht="41.25" hidden="1" customHeight="1" x14ac:dyDescent="0.25">
      <c r="A144" s="53">
        <v>134</v>
      </c>
      <c r="B144" s="66">
        <v>220</v>
      </c>
      <c r="C144" s="122">
        <v>222</v>
      </c>
      <c r="D144" s="7" t="s">
        <v>189</v>
      </c>
      <c r="E144" s="14" t="s">
        <v>19</v>
      </c>
      <c r="F144" s="14" t="s">
        <v>190</v>
      </c>
      <c r="G144" s="68" t="s">
        <v>19</v>
      </c>
      <c r="H144" s="27" t="s">
        <v>728</v>
      </c>
      <c r="I144" s="68" t="s">
        <v>627</v>
      </c>
      <c r="J144" s="244" t="s">
        <v>178</v>
      </c>
      <c r="K144" s="11" t="s">
        <v>6</v>
      </c>
      <c r="L144" s="11" t="s">
        <v>15</v>
      </c>
      <c r="M144" s="123">
        <v>1</v>
      </c>
      <c r="N144" s="70" t="s">
        <v>15</v>
      </c>
      <c r="O144" s="70"/>
      <c r="P144" s="85"/>
      <c r="Q144" s="85"/>
      <c r="R144" s="70"/>
      <c r="S144" s="70"/>
      <c r="T144" s="70"/>
      <c r="U144" s="70"/>
      <c r="V144" s="70"/>
      <c r="W144" s="70"/>
      <c r="X144" s="71">
        <f t="shared" si="21"/>
        <v>1</v>
      </c>
      <c r="Y144" s="266" t="s">
        <v>1100</v>
      </c>
      <c r="Z144" s="15" t="s">
        <v>653</v>
      </c>
      <c r="AA144" s="15" t="s">
        <v>644</v>
      </c>
      <c r="AB144" s="15" t="s">
        <v>653</v>
      </c>
      <c r="AC144" s="15" t="s">
        <v>653</v>
      </c>
      <c r="AD144" s="9"/>
      <c r="AE144" s="9"/>
      <c r="AF144" s="9"/>
      <c r="AG144" s="124"/>
      <c r="AH144" s="124"/>
      <c r="AI144" s="124"/>
      <c r="AJ144" s="124"/>
      <c r="AK144" s="124"/>
      <c r="AL144" s="124"/>
      <c r="AM144" s="124"/>
      <c r="AN144" s="124"/>
      <c r="AO144" s="124"/>
      <c r="AP144" s="124"/>
      <c r="AQ144" s="124"/>
      <c r="AR144" s="124"/>
      <c r="AS144" s="124"/>
      <c r="AT144" s="124"/>
      <c r="AU144" s="124"/>
      <c r="AV144" s="124"/>
      <c r="AW144" s="124"/>
      <c r="AX144" s="124"/>
      <c r="AY144" s="124"/>
      <c r="AZ144" s="124"/>
      <c r="BA144" s="124"/>
      <c r="BB144" s="124"/>
      <c r="BC144" s="124"/>
      <c r="BD144" s="124"/>
      <c r="BE144" s="124"/>
      <c r="BF144" s="124"/>
      <c r="BG144" s="124"/>
      <c r="BH144" s="124"/>
      <c r="BI144" s="15">
        <v>2</v>
      </c>
      <c r="BJ144" s="15">
        <v>2</v>
      </c>
      <c r="BK144" s="15">
        <v>2</v>
      </c>
      <c r="BL144" s="15">
        <v>2</v>
      </c>
      <c r="BM144" s="15">
        <v>2</v>
      </c>
      <c r="BN144" s="15">
        <v>2</v>
      </c>
      <c r="BO144" s="15">
        <v>2</v>
      </c>
      <c r="BP144" s="15">
        <v>2</v>
      </c>
      <c r="BQ144" s="15">
        <v>2</v>
      </c>
      <c r="BR144" s="15">
        <v>2</v>
      </c>
      <c r="BS144" s="15">
        <v>2</v>
      </c>
      <c r="BT144" s="15">
        <v>2</v>
      </c>
      <c r="BU144" s="15">
        <v>2</v>
      </c>
      <c r="BV144" s="15">
        <v>2</v>
      </c>
      <c r="BW144" s="15">
        <v>2</v>
      </c>
      <c r="BX144" s="15">
        <v>2</v>
      </c>
      <c r="BY144" s="15">
        <v>2</v>
      </c>
      <c r="BZ144" s="15">
        <v>2</v>
      </c>
      <c r="CA144" s="15">
        <v>2</v>
      </c>
      <c r="CB144" s="15">
        <v>2</v>
      </c>
      <c r="CC144" s="15">
        <v>2</v>
      </c>
      <c r="CD144" s="15">
        <v>2</v>
      </c>
      <c r="CE144" s="15">
        <v>2</v>
      </c>
      <c r="CF144" s="15">
        <v>2</v>
      </c>
      <c r="CG144" s="15">
        <v>2</v>
      </c>
      <c r="CH144" s="15">
        <v>2</v>
      </c>
      <c r="CI144" s="15">
        <v>2</v>
      </c>
      <c r="CJ144" s="15">
        <v>2</v>
      </c>
      <c r="CK144" s="15">
        <v>2</v>
      </c>
      <c r="CL144" s="15">
        <v>2</v>
      </c>
      <c r="CM144" s="15">
        <v>2</v>
      </c>
      <c r="CN144" s="15">
        <v>2</v>
      </c>
      <c r="CO144" s="15">
        <v>2</v>
      </c>
      <c r="CP144" s="15">
        <v>2</v>
      </c>
      <c r="CQ144" s="15">
        <v>2</v>
      </c>
      <c r="CR144" s="15"/>
      <c r="CS144" s="15">
        <v>2</v>
      </c>
      <c r="CT144" s="15">
        <v>2</v>
      </c>
      <c r="CU144" s="15">
        <v>2</v>
      </c>
      <c r="CV144" s="125">
        <f t="shared" si="42"/>
        <v>38</v>
      </c>
      <c r="CW144" s="126">
        <f t="shared" si="43"/>
        <v>1</v>
      </c>
      <c r="CX144" s="125">
        <f t="shared" si="44"/>
        <v>0</v>
      </c>
      <c r="CY144" s="126">
        <f t="shared" si="45"/>
        <v>0</v>
      </c>
      <c r="CZ144" s="125">
        <f t="shared" si="46"/>
        <v>0</v>
      </c>
      <c r="DA144" s="126">
        <f t="shared" si="47"/>
        <v>0</v>
      </c>
      <c r="DB144" s="125">
        <f t="shared" si="48"/>
        <v>0</v>
      </c>
      <c r="DC144" s="126">
        <f t="shared" si="49"/>
        <v>0</v>
      </c>
      <c r="DD144" s="251">
        <f t="shared" si="50"/>
        <v>2</v>
      </c>
      <c r="DE144" s="127" t="str">
        <f t="shared" si="51"/>
        <v>Đạt mục tiêu</v>
      </c>
      <c r="DF144" s="2"/>
      <c r="DG144" s="2"/>
      <c r="DH144" s="2"/>
      <c r="DI144" s="2"/>
      <c r="DJ144" s="2"/>
      <c r="DK144" s="2"/>
      <c r="DL144" s="2"/>
      <c r="DM144" s="2"/>
      <c r="DN144" s="2"/>
      <c r="DO144" s="2"/>
      <c r="DP144" s="2"/>
      <c r="DQ144" s="2"/>
      <c r="DR144" s="2"/>
      <c r="DS144" s="2"/>
      <c r="DT144" s="2"/>
      <c r="DU144" s="2"/>
      <c r="DV144" s="2"/>
      <c r="DW144" s="2"/>
      <c r="DX144" s="2"/>
      <c r="DY144" s="2"/>
    </row>
    <row r="145" spans="1:129" ht="15.75" customHeight="1" x14ac:dyDescent="0.3">
      <c r="A145" s="53">
        <v>135</v>
      </c>
      <c r="B145" s="128">
        <v>222</v>
      </c>
      <c r="C145" s="60">
        <v>223</v>
      </c>
      <c r="D145" s="386" t="s">
        <v>191</v>
      </c>
      <c r="E145" s="387"/>
      <c r="F145" s="387"/>
      <c r="G145" s="387"/>
      <c r="H145" s="388"/>
      <c r="I145" s="308"/>
      <c r="J145" s="312"/>
      <c r="K145" s="61" t="s">
        <v>8</v>
      </c>
      <c r="L145" s="61" t="s">
        <v>8</v>
      </c>
      <c r="M145" s="61" t="s">
        <v>8</v>
      </c>
      <c r="N145" s="62" t="s">
        <v>608</v>
      </c>
      <c r="O145" s="62" t="s">
        <v>608</v>
      </c>
      <c r="P145" s="312" t="s">
        <v>608</v>
      </c>
      <c r="Q145" s="62" t="s">
        <v>608</v>
      </c>
      <c r="R145" s="62" t="s">
        <v>608</v>
      </c>
      <c r="S145" s="62" t="s">
        <v>608</v>
      </c>
      <c r="T145" s="62" t="s">
        <v>608</v>
      </c>
      <c r="U145" s="62" t="s">
        <v>608</v>
      </c>
      <c r="V145" s="62" t="s">
        <v>608</v>
      </c>
      <c r="W145" s="62" t="s">
        <v>608</v>
      </c>
      <c r="X145" s="71">
        <f t="shared" si="21"/>
        <v>0</v>
      </c>
      <c r="Y145" s="61"/>
      <c r="Z145" s="61"/>
      <c r="AA145" s="61"/>
      <c r="AB145" s="61"/>
      <c r="AC145" s="61"/>
      <c r="AD145" s="81"/>
      <c r="AE145" s="82"/>
      <c r="AF145" s="82"/>
      <c r="AG145" s="312"/>
      <c r="AH145" s="312"/>
      <c r="AI145" s="312"/>
      <c r="AJ145" s="61"/>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62" t="s">
        <v>8</v>
      </c>
      <c r="BJ145" s="62" t="s">
        <v>8</v>
      </c>
      <c r="BK145" s="62" t="s">
        <v>8</v>
      </c>
      <c r="BL145" s="62" t="s">
        <v>8</v>
      </c>
      <c r="BM145" s="62" t="s">
        <v>8</v>
      </c>
      <c r="BN145" s="62" t="s">
        <v>8</v>
      </c>
      <c r="BO145" s="62" t="s">
        <v>8</v>
      </c>
      <c r="BP145" s="62" t="s">
        <v>8</v>
      </c>
      <c r="BQ145" s="62" t="s">
        <v>8</v>
      </c>
      <c r="BR145" s="62" t="s">
        <v>8</v>
      </c>
      <c r="BS145" s="62" t="s">
        <v>8</v>
      </c>
      <c r="BT145" s="62" t="s">
        <v>8</v>
      </c>
      <c r="BU145" s="62" t="s">
        <v>8</v>
      </c>
      <c r="BV145" s="62" t="s">
        <v>8</v>
      </c>
      <c r="BW145" s="62" t="s">
        <v>8</v>
      </c>
      <c r="BX145" s="62" t="s">
        <v>8</v>
      </c>
      <c r="BY145" s="62" t="s">
        <v>8</v>
      </c>
      <c r="BZ145" s="62" t="s">
        <v>8</v>
      </c>
      <c r="CA145" s="62" t="s">
        <v>8</v>
      </c>
      <c r="CB145" s="62" t="s">
        <v>8</v>
      </c>
      <c r="CC145" s="62" t="s">
        <v>8</v>
      </c>
      <c r="CD145" s="62" t="s">
        <v>8</v>
      </c>
      <c r="CE145" s="62" t="s">
        <v>8</v>
      </c>
      <c r="CF145" s="62" t="s">
        <v>8</v>
      </c>
      <c r="CG145" s="62" t="s">
        <v>8</v>
      </c>
      <c r="CH145" s="62" t="s">
        <v>8</v>
      </c>
      <c r="CI145" s="62" t="s">
        <v>8</v>
      </c>
      <c r="CJ145" s="62" t="s">
        <v>8</v>
      </c>
      <c r="CK145" s="62" t="s">
        <v>8</v>
      </c>
      <c r="CL145" s="62" t="s">
        <v>8</v>
      </c>
      <c r="CM145" s="62" t="s">
        <v>8</v>
      </c>
      <c r="CN145" s="62" t="s">
        <v>8</v>
      </c>
      <c r="CO145" s="62" t="s">
        <v>8</v>
      </c>
      <c r="CP145" s="62" t="s">
        <v>8</v>
      </c>
      <c r="CQ145" s="62" t="s">
        <v>8</v>
      </c>
      <c r="CR145" s="62" t="s">
        <v>8</v>
      </c>
      <c r="CS145" s="62" t="s">
        <v>8</v>
      </c>
      <c r="CT145" s="62" t="s">
        <v>8</v>
      </c>
      <c r="CU145" s="62" t="s">
        <v>8</v>
      </c>
      <c r="CV145" s="61"/>
      <c r="CW145" s="61" t="s">
        <v>8</v>
      </c>
      <c r="CX145" s="61" t="s">
        <v>8</v>
      </c>
      <c r="CY145" s="61" t="s">
        <v>8</v>
      </c>
      <c r="CZ145" s="61" t="s">
        <v>8</v>
      </c>
      <c r="DA145" s="61" t="s">
        <v>8</v>
      </c>
      <c r="DB145" s="61" t="s">
        <v>8</v>
      </c>
      <c r="DC145" s="61" t="s">
        <v>8</v>
      </c>
      <c r="DD145" s="250" t="s">
        <v>8</v>
      </c>
      <c r="DE145" s="61" t="s">
        <v>8</v>
      </c>
      <c r="DF145" s="2"/>
      <c r="DG145" s="2"/>
      <c r="DH145" s="2"/>
      <c r="DI145" s="2"/>
      <c r="DJ145" s="2"/>
      <c r="DK145" s="2"/>
      <c r="DL145" s="2"/>
      <c r="DM145" s="2"/>
      <c r="DN145" s="2"/>
      <c r="DO145" s="2"/>
      <c r="DP145" s="2"/>
      <c r="DQ145" s="2"/>
      <c r="DR145" s="2"/>
      <c r="DS145" s="2"/>
      <c r="DT145" s="2"/>
      <c r="DU145" s="2"/>
      <c r="DV145" s="2"/>
      <c r="DW145" s="2"/>
      <c r="DX145" s="2"/>
      <c r="DY145" s="2"/>
    </row>
    <row r="146" spans="1:129" ht="48.75" hidden="1" customHeight="1" x14ac:dyDescent="0.25">
      <c r="A146" s="53">
        <v>136</v>
      </c>
      <c r="B146" s="66">
        <v>223</v>
      </c>
      <c r="C146" s="60">
        <v>226</v>
      </c>
      <c r="D146" s="7" t="s">
        <v>192</v>
      </c>
      <c r="E146" s="14" t="s">
        <v>19</v>
      </c>
      <c r="F146" s="14" t="s">
        <v>193</v>
      </c>
      <c r="G146" s="68" t="s">
        <v>19</v>
      </c>
      <c r="H146" s="7" t="s">
        <v>729</v>
      </c>
      <c r="I146" s="68" t="s">
        <v>627</v>
      </c>
      <c r="J146" s="68" t="s">
        <v>178</v>
      </c>
      <c r="K146" s="15" t="s">
        <v>6</v>
      </c>
      <c r="L146" s="15" t="s">
        <v>15</v>
      </c>
      <c r="M146" s="10">
        <v>1</v>
      </c>
      <c r="N146" s="70"/>
      <c r="O146" s="70"/>
      <c r="P146" s="70"/>
      <c r="Q146" s="70"/>
      <c r="R146" s="70"/>
      <c r="S146" s="84"/>
      <c r="T146" s="70" t="s">
        <v>15</v>
      </c>
      <c r="U146" s="70"/>
      <c r="V146" s="70"/>
      <c r="W146" s="70"/>
      <c r="X146" s="71">
        <f t="shared" si="21"/>
        <v>1</v>
      </c>
      <c r="Y146" s="15"/>
      <c r="Z146" s="15"/>
      <c r="AA146" s="15"/>
      <c r="AB146" s="15"/>
      <c r="AC146" s="15"/>
      <c r="AD146" s="80"/>
      <c r="AE146" s="15"/>
      <c r="AF146" s="15"/>
      <c r="AG146" s="15"/>
      <c r="AH146" s="15"/>
      <c r="AI146" s="15"/>
      <c r="AJ146" s="15"/>
      <c r="AK146" s="15"/>
      <c r="AL146" s="15"/>
      <c r="AM146" s="15"/>
      <c r="AN146" s="15"/>
      <c r="AO146" s="15"/>
      <c r="AP146" s="15"/>
      <c r="AQ146" s="15"/>
      <c r="AR146" s="15"/>
      <c r="AS146" s="15"/>
      <c r="AT146" s="15"/>
      <c r="AU146" s="15"/>
      <c r="AV146" s="15"/>
      <c r="AW146" s="15"/>
      <c r="AX146" s="15" t="s">
        <v>625</v>
      </c>
      <c r="AY146" s="15"/>
      <c r="AZ146" s="15" t="s">
        <v>622</v>
      </c>
      <c r="BA146" s="15"/>
      <c r="BB146" s="15"/>
      <c r="BC146" s="15"/>
      <c r="BD146" s="15"/>
      <c r="BE146" s="15"/>
      <c r="BF146" s="15"/>
      <c r="BG146" s="15"/>
      <c r="BH146" s="15"/>
      <c r="BI146" s="15">
        <v>2</v>
      </c>
      <c r="BJ146" s="15">
        <v>2</v>
      </c>
      <c r="BK146" s="15">
        <v>2</v>
      </c>
      <c r="BL146" s="15">
        <v>2</v>
      </c>
      <c r="BM146" s="15"/>
      <c r="BN146" s="15"/>
      <c r="BO146" s="15"/>
      <c r="BP146" s="15"/>
      <c r="BQ146" s="15">
        <v>2</v>
      </c>
      <c r="BR146" s="15">
        <v>2</v>
      </c>
      <c r="BS146" s="15">
        <v>2</v>
      </c>
      <c r="BT146" s="15">
        <v>2</v>
      </c>
      <c r="BU146" s="15">
        <v>2</v>
      </c>
      <c r="BV146" s="15">
        <v>2</v>
      </c>
      <c r="BW146" s="15"/>
      <c r="BX146" s="15">
        <v>2</v>
      </c>
      <c r="BY146" s="15">
        <v>2</v>
      </c>
      <c r="BZ146" s="15">
        <v>2</v>
      </c>
      <c r="CA146" s="15">
        <v>2</v>
      </c>
      <c r="CB146" s="15">
        <v>2</v>
      </c>
      <c r="CC146" s="15">
        <v>2</v>
      </c>
      <c r="CD146" s="15">
        <v>2</v>
      </c>
      <c r="CE146" s="15">
        <v>2</v>
      </c>
      <c r="CF146" s="15">
        <v>2</v>
      </c>
      <c r="CG146" s="15">
        <v>2</v>
      </c>
      <c r="CH146" s="15">
        <v>2</v>
      </c>
      <c r="CI146" s="15">
        <v>2</v>
      </c>
      <c r="CJ146" s="15">
        <v>2</v>
      </c>
      <c r="CK146" s="15">
        <v>2</v>
      </c>
      <c r="CL146" s="15"/>
      <c r="CM146" s="15"/>
      <c r="CN146" s="15"/>
      <c r="CO146" s="15"/>
      <c r="CP146" s="15"/>
      <c r="CQ146" s="15"/>
      <c r="CR146" s="15"/>
      <c r="CS146" s="15">
        <v>2</v>
      </c>
      <c r="CT146" s="15">
        <v>2</v>
      </c>
      <c r="CU146" s="15">
        <v>2</v>
      </c>
      <c r="CV146" s="73">
        <f>COUNTIF(BI146:CU146,"2")</f>
        <v>27</v>
      </c>
      <c r="CW146" s="74">
        <f>CV146/(CV146+CX146+CZ146+DB146)</f>
        <v>1</v>
      </c>
      <c r="CX146" s="73">
        <f>COUNTIF(BI146:CU146,"1")</f>
        <v>0</v>
      </c>
      <c r="CY146" s="74">
        <f>CX146/(CV146+CX146+CZ146+DB146)</f>
        <v>0</v>
      </c>
      <c r="CZ146" s="73">
        <f>COUNTIF(BI146:CU146,"0")</f>
        <v>0</v>
      </c>
      <c r="DA146" s="74">
        <f>CZ146/(CV146+CX146+CZ146+DB146)</f>
        <v>0</v>
      </c>
      <c r="DB146" s="73">
        <f>COUNTIF(BI146:CU146,"KĐG")</f>
        <v>0</v>
      </c>
      <c r="DC146" s="74">
        <f>DB146/(CV146+CX146+CZ146+DB146)</f>
        <v>0</v>
      </c>
      <c r="DD146" s="75">
        <f>(((CV146*2)+(CX146*1)+(CZ146*0)))/(CV146+CX146+CZ146)</f>
        <v>2</v>
      </c>
      <c r="DE146" s="75" t="str">
        <f>IF(DC146&gt;=50%,"KĐG",IF(DD146&gt;=1.6,"Đạt mục tiêu",IF(DD146&gt;=1,"Cần cố gắng","Chưa đạt")))</f>
        <v>Đạt mục tiêu</v>
      </c>
      <c r="DF146" s="2"/>
      <c r="DG146" s="2"/>
      <c r="DH146" s="2"/>
      <c r="DI146" s="2"/>
      <c r="DJ146" s="2"/>
      <c r="DK146" s="2"/>
      <c r="DL146" s="2"/>
      <c r="DM146" s="2"/>
      <c r="DN146" s="2"/>
      <c r="DO146" s="2"/>
      <c r="DP146" s="2"/>
      <c r="DQ146" s="2"/>
      <c r="DR146" s="2"/>
      <c r="DS146" s="2"/>
      <c r="DT146" s="2"/>
      <c r="DU146" s="2"/>
      <c r="DV146" s="2"/>
      <c r="DW146" s="2"/>
      <c r="DX146" s="2"/>
      <c r="DY146" s="2"/>
    </row>
    <row r="147" spans="1:129" ht="15.75" customHeight="1" x14ac:dyDescent="0.3">
      <c r="A147" s="53">
        <v>137</v>
      </c>
      <c r="B147" s="59">
        <v>226</v>
      </c>
      <c r="C147" s="60">
        <v>227</v>
      </c>
      <c r="D147" s="386" t="s">
        <v>194</v>
      </c>
      <c r="E147" s="387"/>
      <c r="F147" s="387"/>
      <c r="G147" s="387"/>
      <c r="H147" s="388"/>
      <c r="I147" s="308"/>
      <c r="J147" s="312"/>
      <c r="K147" s="61" t="s">
        <v>8</v>
      </c>
      <c r="L147" s="61" t="s">
        <v>8</v>
      </c>
      <c r="M147" s="61" t="s">
        <v>8</v>
      </c>
      <c r="N147" s="62" t="s">
        <v>608</v>
      </c>
      <c r="O147" s="62" t="s">
        <v>608</v>
      </c>
      <c r="P147" s="312" t="s">
        <v>608</v>
      </c>
      <c r="Q147" s="62" t="s">
        <v>608</v>
      </c>
      <c r="R147" s="62" t="s">
        <v>608</v>
      </c>
      <c r="S147" s="62" t="s">
        <v>608</v>
      </c>
      <c r="T147" s="62" t="s">
        <v>608</v>
      </c>
      <c r="U147" s="62" t="s">
        <v>608</v>
      </c>
      <c r="V147" s="62" t="s">
        <v>608</v>
      </c>
      <c r="W147" s="62" t="s">
        <v>608</v>
      </c>
      <c r="X147" s="71">
        <f t="shared" si="21"/>
        <v>0</v>
      </c>
      <c r="Y147" s="61" t="s">
        <v>8</v>
      </c>
      <c r="Z147" s="61"/>
      <c r="AA147" s="61"/>
      <c r="AB147" s="61"/>
      <c r="AC147" s="61"/>
      <c r="AD147" s="81"/>
      <c r="AE147" s="82"/>
      <c r="AF147" s="82"/>
      <c r="AG147" s="314"/>
      <c r="AH147" s="314"/>
      <c r="AI147" s="314"/>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62" t="s">
        <v>8</v>
      </c>
      <c r="BJ147" s="62" t="s">
        <v>8</v>
      </c>
      <c r="BK147" s="62" t="s">
        <v>8</v>
      </c>
      <c r="BL147" s="62" t="s">
        <v>8</v>
      </c>
      <c r="BM147" s="62" t="s">
        <v>8</v>
      </c>
      <c r="BN147" s="62" t="s">
        <v>8</v>
      </c>
      <c r="BO147" s="62" t="s">
        <v>8</v>
      </c>
      <c r="BP147" s="62" t="s">
        <v>8</v>
      </c>
      <c r="BQ147" s="62" t="s">
        <v>8</v>
      </c>
      <c r="BR147" s="62" t="s">
        <v>8</v>
      </c>
      <c r="BS147" s="62" t="s">
        <v>8</v>
      </c>
      <c r="BT147" s="62" t="s">
        <v>8</v>
      </c>
      <c r="BU147" s="62" t="s">
        <v>8</v>
      </c>
      <c r="BV147" s="62" t="s">
        <v>8</v>
      </c>
      <c r="BW147" s="62" t="s">
        <v>8</v>
      </c>
      <c r="BX147" s="62" t="s">
        <v>8</v>
      </c>
      <c r="BY147" s="62" t="s">
        <v>8</v>
      </c>
      <c r="BZ147" s="62" t="s">
        <v>8</v>
      </c>
      <c r="CA147" s="62" t="s">
        <v>8</v>
      </c>
      <c r="CB147" s="62" t="s">
        <v>8</v>
      </c>
      <c r="CC147" s="62" t="s">
        <v>8</v>
      </c>
      <c r="CD147" s="62" t="s">
        <v>8</v>
      </c>
      <c r="CE147" s="62" t="s">
        <v>8</v>
      </c>
      <c r="CF147" s="62" t="s">
        <v>8</v>
      </c>
      <c r="CG147" s="62" t="s">
        <v>8</v>
      </c>
      <c r="CH147" s="62" t="s">
        <v>8</v>
      </c>
      <c r="CI147" s="62" t="s">
        <v>8</v>
      </c>
      <c r="CJ147" s="62" t="s">
        <v>8</v>
      </c>
      <c r="CK147" s="62" t="s">
        <v>8</v>
      </c>
      <c r="CL147" s="62" t="s">
        <v>8</v>
      </c>
      <c r="CM147" s="62" t="s">
        <v>8</v>
      </c>
      <c r="CN147" s="62" t="s">
        <v>8</v>
      </c>
      <c r="CO147" s="62" t="s">
        <v>8</v>
      </c>
      <c r="CP147" s="62" t="s">
        <v>8</v>
      </c>
      <c r="CQ147" s="62" t="s">
        <v>8</v>
      </c>
      <c r="CR147" s="62" t="s">
        <v>8</v>
      </c>
      <c r="CS147" s="62" t="s">
        <v>8</v>
      </c>
      <c r="CT147" s="62" t="s">
        <v>8</v>
      </c>
      <c r="CU147" s="62" t="s">
        <v>8</v>
      </c>
      <c r="CV147" s="61"/>
      <c r="CW147" s="61" t="s">
        <v>8</v>
      </c>
      <c r="CX147" s="61" t="s">
        <v>8</v>
      </c>
      <c r="CY147" s="61" t="s">
        <v>8</v>
      </c>
      <c r="CZ147" s="61" t="s">
        <v>8</v>
      </c>
      <c r="DA147" s="61" t="s">
        <v>8</v>
      </c>
      <c r="DB147" s="61" t="s">
        <v>8</v>
      </c>
      <c r="DC147" s="61" t="s">
        <v>8</v>
      </c>
      <c r="DD147" s="250" t="s">
        <v>8</v>
      </c>
      <c r="DE147" s="61" t="s">
        <v>8</v>
      </c>
      <c r="DF147" s="2"/>
      <c r="DG147" s="2"/>
      <c r="DH147" s="2"/>
      <c r="DI147" s="2"/>
      <c r="DJ147" s="2"/>
      <c r="DK147" s="2"/>
      <c r="DL147" s="2"/>
      <c r="DM147" s="2"/>
      <c r="DN147" s="2"/>
      <c r="DO147" s="2"/>
      <c r="DP147" s="2"/>
      <c r="DQ147" s="2"/>
      <c r="DR147" s="2"/>
      <c r="DS147" s="2"/>
      <c r="DT147" s="2"/>
      <c r="DU147" s="2"/>
      <c r="DV147" s="2"/>
      <c r="DW147" s="2"/>
      <c r="DX147" s="2"/>
      <c r="DY147" s="2"/>
    </row>
    <row r="148" spans="1:129" ht="65.25" hidden="1" customHeight="1" x14ac:dyDescent="0.25">
      <c r="A148" s="53">
        <v>138</v>
      </c>
      <c r="B148" s="66">
        <v>227</v>
      </c>
      <c r="C148" s="60">
        <v>236</v>
      </c>
      <c r="D148" s="7" t="s">
        <v>195</v>
      </c>
      <c r="E148" s="14" t="s">
        <v>19</v>
      </c>
      <c r="F148" s="14" t="s">
        <v>196</v>
      </c>
      <c r="G148" s="68" t="s">
        <v>19</v>
      </c>
      <c r="H148" s="7" t="s">
        <v>730</v>
      </c>
      <c r="I148" s="68" t="s">
        <v>627</v>
      </c>
      <c r="J148" s="68" t="s">
        <v>178</v>
      </c>
      <c r="K148" s="15" t="s">
        <v>6</v>
      </c>
      <c r="L148" s="15" t="s">
        <v>15</v>
      </c>
      <c r="M148" s="23">
        <v>1</v>
      </c>
      <c r="N148" s="70"/>
      <c r="O148" s="70"/>
      <c r="P148" s="70"/>
      <c r="Q148" s="70"/>
      <c r="R148" s="129" t="s">
        <v>15</v>
      </c>
      <c r="S148" s="70"/>
      <c r="T148" s="70"/>
      <c r="U148" s="70"/>
      <c r="V148" s="70"/>
      <c r="W148" s="70"/>
      <c r="X148" s="71">
        <f t="shared" si="21"/>
        <v>1</v>
      </c>
      <c r="Y148" s="15"/>
      <c r="Z148" s="15"/>
      <c r="AA148" s="15"/>
      <c r="AB148" s="15"/>
      <c r="AC148" s="15"/>
      <c r="AD148" s="72"/>
      <c r="AE148" s="11"/>
      <c r="AF148" s="11"/>
      <c r="AG148" s="11"/>
      <c r="AH148" s="11"/>
      <c r="AI148" s="11"/>
      <c r="AJ148" s="11"/>
      <c r="AK148" s="11"/>
      <c r="AL148" s="11"/>
      <c r="AM148" s="11"/>
      <c r="AN148" s="11"/>
      <c r="AO148" s="11"/>
      <c r="AP148" s="11"/>
      <c r="AQ148" s="11"/>
      <c r="AR148" s="11"/>
      <c r="AS148" s="11"/>
      <c r="AT148" s="11" t="s">
        <v>625</v>
      </c>
      <c r="AU148" s="11"/>
      <c r="AV148" s="11"/>
      <c r="AW148" s="11"/>
      <c r="AX148" s="11"/>
      <c r="AY148" s="11"/>
      <c r="AZ148" s="11"/>
      <c r="BA148" s="11"/>
      <c r="BB148" s="11"/>
      <c r="BC148" s="11"/>
      <c r="BD148" s="11"/>
      <c r="BE148" s="11"/>
      <c r="BF148" s="11"/>
      <c r="BG148" s="11"/>
      <c r="BH148" s="11"/>
      <c r="BI148" s="15">
        <v>2</v>
      </c>
      <c r="BJ148" s="15">
        <v>2</v>
      </c>
      <c r="BK148" s="15">
        <v>2</v>
      </c>
      <c r="BL148" s="15">
        <v>2</v>
      </c>
      <c r="BM148" s="15"/>
      <c r="BN148" s="15"/>
      <c r="BO148" s="15"/>
      <c r="BP148" s="15"/>
      <c r="BQ148" s="15">
        <v>2</v>
      </c>
      <c r="BR148" s="15">
        <v>2</v>
      </c>
      <c r="BS148" s="15">
        <v>2</v>
      </c>
      <c r="BT148" s="15">
        <v>2</v>
      </c>
      <c r="BU148" s="15">
        <v>2</v>
      </c>
      <c r="BV148" s="15">
        <v>2</v>
      </c>
      <c r="BW148" s="15"/>
      <c r="BX148" s="15">
        <v>2</v>
      </c>
      <c r="BY148" s="15">
        <v>2</v>
      </c>
      <c r="BZ148" s="15">
        <v>2</v>
      </c>
      <c r="CA148" s="15">
        <v>2</v>
      </c>
      <c r="CB148" s="15">
        <v>2</v>
      </c>
      <c r="CC148" s="15">
        <v>2</v>
      </c>
      <c r="CD148" s="15">
        <v>2</v>
      </c>
      <c r="CE148" s="15">
        <v>2</v>
      </c>
      <c r="CF148" s="15">
        <v>2</v>
      </c>
      <c r="CG148" s="15">
        <v>2</v>
      </c>
      <c r="CH148" s="15">
        <v>2</v>
      </c>
      <c r="CI148" s="15">
        <v>2</v>
      </c>
      <c r="CJ148" s="15">
        <v>2</v>
      </c>
      <c r="CK148" s="15">
        <v>2</v>
      </c>
      <c r="CL148" s="15"/>
      <c r="CM148" s="15"/>
      <c r="CN148" s="15"/>
      <c r="CO148" s="15"/>
      <c r="CP148" s="15"/>
      <c r="CQ148" s="15"/>
      <c r="CR148" s="15"/>
      <c r="CS148" s="15">
        <v>2</v>
      </c>
      <c r="CT148" s="15">
        <v>2</v>
      </c>
      <c r="CU148" s="15">
        <v>2</v>
      </c>
      <c r="CV148" s="73">
        <f t="shared" ref="CV148:CV154" si="52">COUNTIF(BI148:CU148,"2")</f>
        <v>27</v>
      </c>
      <c r="CW148" s="74">
        <f t="shared" ref="CW148:CW154" si="53">CV148/(CV148+CX148+CZ148+DB148)</f>
        <v>1</v>
      </c>
      <c r="CX148" s="73">
        <f t="shared" ref="CX148:CX154" si="54">COUNTIF(BI148:CU148,"1")</f>
        <v>0</v>
      </c>
      <c r="CY148" s="74">
        <f t="shared" ref="CY148:CY154" si="55">CX148/(CV148+CX148+CZ148+DB148)</f>
        <v>0</v>
      </c>
      <c r="CZ148" s="73">
        <f t="shared" ref="CZ148:CZ154" si="56">COUNTIF(BI148:CU148,"0")</f>
        <v>0</v>
      </c>
      <c r="DA148" s="74">
        <f t="shared" ref="DA148:DA154" si="57">CZ148/(CV148+CX148+CZ148+DB148)</f>
        <v>0</v>
      </c>
      <c r="DB148" s="73">
        <f t="shared" ref="DB148:DB154" si="58">COUNTIF(BI148:CU148,"KĐG")</f>
        <v>0</v>
      </c>
      <c r="DC148" s="74">
        <f t="shared" ref="DC148:DC154" si="59">DB148/(CV148+CX148+CZ148+DB148)</f>
        <v>0</v>
      </c>
      <c r="DD148" s="75">
        <f t="shared" ref="DD148:DD154" si="60">(((CV148*2)+(CX148*1)+(CZ148*0)))/(CV148+CX148+CZ148)</f>
        <v>2</v>
      </c>
      <c r="DE148" s="75" t="str">
        <f t="shared" ref="DE148:DE154" si="61">IF(DC148&gt;=50%,"KĐG",IF(DD148&gt;=1.6,"Đạt mục tiêu",IF(DD148&gt;=1,"Cần cố gắng","Chưa đạt")))</f>
        <v>Đạt mục tiêu</v>
      </c>
      <c r="DF148" s="2"/>
      <c r="DG148" s="2"/>
      <c r="DH148" s="2"/>
      <c r="DI148" s="2"/>
      <c r="DJ148" s="2"/>
      <c r="DK148" s="2"/>
      <c r="DL148" s="2"/>
      <c r="DM148" s="2"/>
      <c r="DN148" s="2"/>
      <c r="DO148" s="2"/>
      <c r="DP148" s="2"/>
      <c r="DQ148" s="2"/>
      <c r="DR148" s="2"/>
      <c r="DS148" s="2"/>
      <c r="DT148" s="2"/>
      <c r="DU148" s="2"/>
      <c r="DV148" s="2"/>
      <c r="DW148" s="2"/>
      <c r="DX148" s="2"/>
      <c r="DY148" s="2"/>
    </row>
    <row r="149" spans="1:129" ht="41.25" hidden="1" customHeight="1" x14ac:dyDescent="0.25">
      <c r="A149" s="53">
        <v>139</v>
      </c>
      <c r="B149" s="66">
        <v>236</v>
      </c>
      <c r="C149" s="60">
        <v>237</v>
      </c>
      <c r="D149" s="7" t="s">
        <v>197</v>
      </c>
      <c r="E149" s="14" t="s">
        <v>19</v>
      </c>
      <c r="F149" s="14" t="s">
        <v>198</v>
      </c>
      <c r="G149" s="68" t="s">
        <v>19</v>
      </c>
      <c r="H149" s="7" t="s">
        <v>731</v>
      </c>
      <c r="I149" s="68" t="s">
        <v>627</v>
      </c>
      <c r="J149" s="68" t="s">
        <v>178</v>
      </c>
      <c r="K149" s="15" t="s">
        <v>6</v>
      </c>
      <c r="L149" s="15" t="s">
        <v>15</v>
      </c>
      <c r="M149" s="24"/>
      <c r="N149" s="71"/>
      <c r="O149" s="70"/>
      <c r="P149" s="70"/>
      <c r="Q149" s="70"/>
      <c r="R149" s="70" t="s">
        <v>15</v>
      </c>
      <c r="S149" s="70"/>
      <c r="T149" s="70"/>
      <c r="U149" s="70"/>
      <c r="V149" s="70"/>
      <c r="W149" s="70"/>
      <c r="X149" s="71">
        <f t="shared" si="21"/>
        <v>1</v>
      </c>
      <c r="Y149" s="15"/>
      <c r="Z149" s="15"/>
      <c r="AA149" s="15"/>
      <c r="AB149" s="15"/>
      <c r="AC149" s="15"/>
      <c r="AD149" s="72"/>
      <c r="AE149" s="11"/>
      <c r="AF149" s="11"/>
      <c r="AG149" s="11"/>
      <c r="AH149" s="11"/>
      <c r="AI149" s="11"/>
      <c r="AJ149" s="11"/>
      <c r="AK149" s="11"/>
      <c r="AL149" s="11"/>
      <c r="AM149" s="11"/>
      <c r="AN149" s="11"/>
      <c r="AO149" s="11"/>
      <c r="AP149" s="11"/>
      <c r="AQ149" s="11"/>
      <c r="AR149" s="11"/>
      <c r="AS149" s="11"/>
      <c r="AT149" s="11"/>
      <c r="AU149" s="11" t="s">
        <v>653</v>
      </c>
      <c r="AV149" s="11" t="s">
        <v>653</v>
      </c>
      <c r="AW149" s="11" t="s">
        <v>653</v>
      </c>
      <c r="AX149" s="11"/>
      <c r="AY149" s="11"/>
      <c r="AZ149" s="11"/>
      <c r="BA149" s="11"/>
      <c r="BB149" s="11"/>
      <c r="BC149" s="11"/>
      <c r="BD149" s="11"/>
      <c r="BE149" s="11"/>
      <c r="BF149" s="11"/>
      <c r="BG149" s="11"/>
      <c r="BH149" s="11"/>
      <c r="BI149" s="15">
        <v>2</v>
      </c>
      <c r="BJ149" s="15">
        <v>2</v>
      </c>
      <c r="BK149" s="15">
        <v>2</v>
      </c>
      <c r="BL149" s="15">
        <v>2</v>
      </c>
      <c r="BM149" s="15"/>
      <c r="BN149" s="15"/>
      <c r="BO149" s="15"/>
      <c r="BP149" s="15"/>
      <c r="BQ149" s="15">
        <v>2</v>
      </c>
      <c r="BR149" s="15">
        <v>2</v>
      </c>
      <c r="BS149" s="15">
        <v>2</v>
      </c>
      <c r="BT149" s="15">
        <v>2</v>
      </c>
      <c r="BU149" s="15">
        <v>2</v>
      </c>
      <c r="BV149" s="15">
        <v>2</v>
      </c>
      <c r="BW149" s="15"/>
      <c r="BX149" s="15">
        <v>2</v>
      </c>
      <c r="BY149" s="15">
        <v>2</v>
      </c>
      <c r="BZ149" s="15">
        <v>2</v>
      </c>
      <c r="CA149" s="15">
        <v>2</v>
      </c>
      <c r="CB149" s="15">
        <v>2</v>
      </c>
      <c r="CC149" s="15">
        <v>2</v>
      </c>
      <c r="CD149" s="15">
        <v>2</v>
      </c>
      <c r="CE149" s="15">
        <v>2</v>
      </c>
      <c r="CF149" s="15">
        <v>2</v>
      </c>
      <c r="CG149" s="15">
        <v>2</v>
      </c>
      <c r="CH149" s="15">
        <v>2</v>
      </c>
      <c r="CI149" s="15">
        <v>2</v>
      </c>
      <c r="CJ149" s="15">
        <v>2</v>
      </c>
      <c r="CK149" s="15">
        <v>2</v>
      </c>
      <c r="CL149" s="15"/>
      <c r="CM149" s="15"/>
      <c r="CN149" s="15"/>
      <c r="CO149" s="15"/>
      <c r="CP149" s="15"/>
      <c r="CQ149" s="15"/>
      <c r="CR149" s="15"/>
      <c r="CS149" s="15">
        <v>2</v>
      </c>
      <c r="CT149" s="15">
        <v>2</v>
      </c>
      <c r="CU149" s="15">
        <v>2</v>
      </c>
      <c r="CV149" s="73">
        <f t="shared" si="52"/>
        <v>27</v>
      </c>
      <c r="CW149" s="74">
        <f t="shared" si="53"/>
        <v>1</v>
      </c>
      <c r="CX149" s="73">
        <f t="shared" si="54"/>
        <v>0</v>
      </c>
      <c r="CY149" s="74">
        <f t="shared" si="55"/>
        <v>0</v>
      </c>
      <c r="CZ149" s="73">
        <f t="shared" si="56"/>
        <v>0</v>
      </c>
      <c r="DA149" s="74">
        <f t="shared" si="57"/>
        <v>0</v>
      </c>
      <c r="DB149" s="73">
        <f t="shared" si="58"/>
        <v>0</v>
      </c>
      <c r="DC149" s="74">
        <f t="shared" si="59"/>
        <v>0</v>
      </c>
      <c r="DD149" s="75">
        <f t="shared" si="60"/>
        <v>2</v>
      </c>
      <c r="DE149" s="75" t="str">
        <f t="shared" si="61"/>
        <v>Đạt mục tiêu</v>
      </c>
      <c r="DF149" s="2"/>
      <c r="DG149" s="2"/>
      <c r="DH149" s="2"/>
      <c r="DI149" s="2"/>
      <c r="DJ149" s="2"/>
      <c r="DK149" s="2"/>
      <c r="DL149" s="2"/>
      <c r="DM149" s="2"/>
      <c r="DN149" s="2"/>
      <c r="DO149" s="2"/>
      <c r="DP149" s="2"/>
      <c r="DQ149" s="2"/>
      <c r="DR149" s="2"/>
      <c r="DS149" s="2"/>
      <c r="DT149" s="2"/>
      <c r="DU149" s="2"/>
      <c r="DV149" s="2"/>
      <c r="DW149" s="2"/>
      <c r="DX149" s="2"/>
      <c r="DY149" s="2"/>
    </row>
    <row r="150" spans="1:129" ht="65.25" hidden="1" customHeight="1" x14ac:dyDescent="0.25">
      <c r="A150" s="53">
        <v>140</v>
      </c>
      <c r="B150" s="66">
        <v>237</v>
      </c>
      <c r="C150" s="60">
        <v>238</v>
      </c>
      <c r="D150" s="7" t="s">
        <v>199</v>
      </c>
      <c r="E150" s="14" t="s">
        <v>19</v>
      </c>
      <c r="F150" s="14" t="s">
        <v>200</v>
      </c>
      <c r="G150" s="68" t="s">
        <v>19</v>
      </c>
      <c r="H150" s="7" t="s">
        <v>732</v>
      </c>
      <c r="I150" s="68" t="s">
        <v>627</v>
      </c>
      <c r="J150" s="68" t="s">
        <v>178</v>
      </c>
      <c r="K150" s="15" t="s">
        <v>6</v>
      </c>
      <c r="L150" s="15" t="s">
        <v>15</v>
      </c>
      <c r="M150" s="23">
        <v>1</v>
      </c>
      <c r="N150" s="70"/>
      <c r="O150" s="70"/>
      <c r="P150" s="70"/>
      <c r="Q150" s="70"/>
      <c r="R150" s="70"/>
      <c r="S150" s="70" t="s">
        <v>15</v>
      </c>
      <c r="T150" s="84"/>
      <c r="U150" s="70"/>
      <c r="V150" s="70"/>
      <c r="W150" s="70"/>
      <c r="X150" s="71">
        <f t="shared" si="21"/>
        <v>1</v>
      </c>
      <c r="Y150" s="15"/>
      <c r="Z150" s="15"/>
      <c r="AA150" s="15"/>
      <c r="AB150" s="15"/>
      <c r="AC150" s="15"/>
      <c r="AD150" s="72"/>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5">
        <v>2</v>
      </c>
      <c r="BJ150" s="15">
        <v>2</v>
      </c>
      <c r="BK150" s="15">
        <v>2</v>
      </c>
      <c r="BL150" s="15">
        <v>2</v>
      </c>
      <c r="BM150" s="15"/>
      <c r="BN150" s="15"/>
      <c r="BO150" s="15"/>
      <c r="BP150" s="15"/>
      <c r="BQ150" s="15">
        <v>2</v>
      </c>
      <c r="BR150" s="15">
        <v>2</v>
      </c>
      <c r="BS150" s="15">
        <v>2</v>
      </c>
      <c r="BT150" s="15">
        <v>2</v>
      </c>
      <c r="BU150" s="15">
        <v>2</v>
      </c>
      <c r="BV150" s="15">
        <v>2</v>
      </c>
      <c r="BW150" s="15"/>
      <c r="BX150" s="15">
        <v>2</v>
      </c>
      <c r="BY150" s="15">
        <v>2</v>
      </c>
      <c r="BZ150" s="15">
        <v>2</v>
      </c>
      <c r="CA150" s="15">
        <v>2</v>
      </c>
      <c r="CB150" s="15">
        <v>2</v>
      </c>
      <c r="CC150" s="15">
        <v>2</v>
      </c>
      <c r="CD150" s="15">
        <v>2</v>
      </c>
      <c r="CE150" s="15">
        <v>2</v>
      </c>
      <c r="CF150" s="15">
        <v>2</v>
      </c>
      <c r="CG150" s="15">
        <v>2</v>
      </c>
      <c r="CH150" s="15">
        <v>2</v>
      </c>
      <c r="CI150" s="15">
        <v>2</v>
      </c>
      <c r="CJ150" s="15">
        <v>2</v>
      </c>
      <c r="CK150" s="15">
        <v>2</v>
      </c>
      <c r="CL150" s="15"/>
      <c r="CM150" s="15"/>
      <c r="CN150" s="15"/>
      <c r="CO150" s="15"/>
      <c r="CP150" s="15"/>
      <c r="CQ150" s="15"/>
      <c r="CR150" s="15"/>
      <c r="CS150" s="15">
        <v>2</v>
      </c>
      <c r="CT150" s="15">
        <v>2</v>
      </c>
      <c r="CU150" s="15">
        <v>2</v>
      </c>
      <c r="CV150" s="73">
        <f t="shared" si="52"/>
        <v>27</v>
      </c>
      <c r="CW150" s="74">
        <f t="shared" si="53"/>
        <v>1</v>
      </c>
      <c r="CX150" s="73">
        <f t="shared" si="54"/>
        <v>0</v>
      </c>
      <c r="CY150" s="74">
        <f t="shared" si="55"/>
        <v>0</v>
      </c>
      <c r="CZ150" s="73">
        <f t="shared" si="56"/>
        <v>0</v>
      </c>
      <c r="DA150" s="74">
        <f t="shared" si="57"/>
        <v>0</v>
      </c>
      <c r="DB150" s="73">
        <f t="shared" si="58"/>
        <v>0</v>
      </c>
      <c r="DC150" s="74">
        <f t="shared" si="59"/>
        <v>0</v>
      </c>
      <c r="DD150" s="75">
        <f t="shared" si="60"/>
        <v>2</v>
      </c>
      <c r="DE150" s="75" t="str">
        <f t="shared" si="61"/>
        <v>Đạt mục tiêu</v>
      </c>
      <c r="DF150" s="2"/>
      <c r="DG150" s="2"/>
      <c r="DH150" s="2"/>
      <c r="DI150" s="2"/>
      <c r="DJ150" s="2"/>
      <c r="DK150" s="2"/>
      <c r="DL150" s="2"/>
      <c r="DM150" s="2"/>
      <c r="DN150" s="2"/>
      <c r="DO150" s="2"/>
      <c r="DP150" s="2"/>
      <c r="DQ150" s="2"/>
      <c r="DR150" s="2"/>
      <c r="DS150" s="2"/>
      <c r="DT150" s="2"/>
      <c r="DU150" s="2"/>
      <c r="DV150" s="2"/>
      <c r="DW150" s="2"/>
      <c r="DX150" s="2"/>
      <c r="DY150" s="2"/>
    </row>
    <row r="151" spans="1:129" ht="36.75" hidden="1" customHeight="1" x14ac:dyDescent="0.25">
      <c r="A151" s="53">
        <v>141</v>
      </c>
      <c r="B151" s="66">
        <v>238</v>
      </c>
      <c r="C151" s="60">
        <v>239</v>
      </c>
      <c r="D151" s="7" t="s">
        <v>201</v>
      </c>
      <c r="E151" s="14" t="s">
        <v>19</v>
      </c>
      <c r="F151" s="14" t="s">
        <v>202</v>
      </c>
      <c r="G151" s="68" t="s">
        <v>19</v>
      </c>
      <c r="H151" s="7" t="s">
        <v>733</v>
      </c>
      <c r="I151" s="68" t="s">
        <v>627</v>
      </c>
      <c r="J151" s="68" t="s">
        <v>178</v>
      </c>
      <c r="K151" s="15" t="s">
        <v>6</v>
      </c>
      <c r="L151" s="15" t="s">
        <v>15</v>
      </c>
      <c r="M151" s="24"/>
      <c r="N151" s="71"/>
      <c r="O151" s="70"/>
      <c r="P151" s="70"/>
      <c r="Q151" s="70"/>
      <c r="R151" s="70"/>
      <c r="S151" s="70"/>
      <c r="T151" s="70" t="s">
        <v>15</v>
      </c>
      <c r="U151" s="70"/>
      <c r="V151" s="70"/>
      <c r="W151" s="70"/>
      <c r="X151" s="71">
        <f t="shared" si="21"/>
        <v>1</v>
      </c>
      <c r="Y151" s="15"/>
      <c r="Z151" s="15"/>
      <c r="AA151" s="15"/>
      <c r="AB151" s="15"/>
      <c r="AC151" s="15"/>
      <c r="AD151" s="72"/>
      <c r="AE151" s="11"/>
      <c r="AF151" s="11"/>
      <c r="AG151" s="11"/>
      <c r="AH151" s="11"/>
      <c r="AI151" s="11"/>
      <c r="AJ151" s="11"/>
      <c r="AK151" s="11"/>
      <c r="AL151" s="11"/>
      <c r="AM151" s="11"/>
      <c r="AN151" s="11"/>
      <c r="AO151" s="11"/>
      <c r="AP151" s="11"/>
      <c r="AQ151" s="11"/>
      <c r="AR151" s="11"/>
      <c r="AS151" s="11"/>
      <c r="AT151" s="11"/>
      <c r="AU151" s="11"/>
      <c r="AV151" s="11"/>
      <c r="AW151" s="11"/>
      <c r="AX151" s="11" t="s">
        <v>653</v>
      </c>
      <c r="AY151" s="11"/>
      <c r="AZ151" s="11"/>
      <c r="BA151" s="11" t="s">
        <v>622</v>
      </c>
      <c r="BB151" s="11"/>
      <c r="BC151" s="11"/>
      <c r="BD151" s="11"/>
      <c r="BE151" s="11"/>
      <c r="BF151" s="11"/>
      <c r="BG151" s="11"/>
      <c r="BH151" s="11"/>
      <c r="BI151" s="15">
        <v>2</v>
      </c>
      <c r="BJ151" s="15">
        <v>2</v>
      </c>
      <c r="BK151" s="15">
        <v>2</v>
      </c>
      <c r="BL151" s="15">
        <v>2</v>
      </c>
      <c r="BM151" s="15"/>
      <c r="BN151" s="15"/>
      <c r="BO151" s="15"/>
      <c r="BP151" s="15"/>
      <c r="BQ151" s="15">
        <v>2</v>
      </c>
      <c r="BR151" s="15">
        <v>2</v>
      </c>
      <c r="BS151" s="15">
        <v>2</v>
      </c>
      <c r="BT151" s="15">
        <v>2</v>
      </c>
      <c r="BU151" s="15">
        <v>2</v>
      </c>
      <c r="BV151" s="15">
        <v>2</v>
      </c>
      <c r="BW151" s="15"/>
      <c r="BX151" s="15">
        <v>2</v>
      </c>
      <c r="BY151" s="15">
        <v>2</v>
      </c>
      <c r="BZ151" s="15">
        <v>2</v>
      </c>
      <c r="CA151" s="15">
        <v>2</v>
      </c>
      <c r="CB151" s="15">
        <v>2</v>
      </c>
      <c r="CC151" s="15">
        <v>2</v>
      </c>
      <c r="CD151" s="15">
        <v>2</v>
      </c>
      <c r="CE151" s="15">
        <v>2</v>
      </c>
      <c r="CF151" s="15">
        <v>2</v>
      </c>
      <c r="CG151" s="15">
        <v>2</v>
      </c>
      <c r="CH151" s="15">
        <v>2</v>
      </c>
      <c r="CI151" s="15">
        <v>2</v>
      </c>
      <c r="CJ151" s="15">
        <v>2</v>
      </c>
      <c r="CK151" s="15">
        <v>2</v>
      </c>
      <c r="CL151" s="15"/>
      <c r="CM151" s="15"/>
      <c r="CN151" s="15"/>
      <c r="CO151" s="15"/>
      <c r="CP151" s="15"/>
      <c r="CQ151" s="15"/>
      <c r="CR151" s="15"/>
      <c r="CS151" s="15">
        <v>2</v>
      </c>
      <c r="CT151" s="15">
        <v>2</v>
      </c>
      <c r="CU151" s="15">
        <v>2</v>
      </c>
      <c r="CV151" s="73">
        <f t="shared" si="52"/>
        <v>27</v>
      </c>
      <c r="CW151" s="74">
        <f t="shared" si="53"/>
        <v>1</v>
      </c>
      <c r="CX151" s="73">
        <f t="shared" si="54"/>
        <v>0</v>
      </c>
      <c r="CY151" s="74">
        <f t="shared" si="55"/>
        <v>0</v>
      </c>
      <c r="CZ151" s="73">
        <f t="shared" si="56"/>
        <v>0</v>
      </c>
      <c r="DA151" s="74">
        <f t="shared" si="57"/>
        <v>0</v>
      </c>
      <c r="DB151" s="73">
        <f t="shared" si="58"/>
        <v>0</v>
      </c>
      <c r="DC151" s="74">
        <f t="shared" si="59"/>
        <v>0</v>
      </c>
      <c r="DD151" s="75">
        <f t="shared" si="60"/>
        <v>2</v>
      </c>
      <c r="DE151" s="75" t="str">
        <f t="shared" si="61"/>
        <v>Đạt mục tiêu</v>
      </c>
      <c r="DF151" s="2"/>
      <c r="DG151" s="2"/>
      <c r="DH151" s="2"/>
      <c r="DI151" s="2"/>
      <c r="DJ151" s="2"/>
      <c r="DK151" s="2"/>
      <c r="DL151" s="2"/>
      <c r="DM151" s="2"/>
      <c r="DN151" s="2"/>
      <c r="DO151" s="2"/>
      <c r="DP151" s="2"/>
      <c r="DQ151" s="2"/>
      <c r="DR151" s="2"/>
      <c r="DS151" s="2"/>
      <c r="DT151" s="2"/>
      <c r="DU151" s="2"/>
      <c r="DV151" s="2"/>
      <c r="DW151" s="2"/>
      <c r="DX151" s="2"/>
      <c r="DY151" s="2"/>
    </row>
    <row r="152" spans="1:129" ht="68.25" hidden="1" customHeight="1" x14ac:dyDescent="0.25">
      <c r="A152" s="53">
        <v>142</v>
      </c>
      <c r="B152" s="66">
        <v>239</v>
      </c>
      <c r="C152" s="60">
        <v>241</v>
      </c>
      <c r="D152" s="7" t="s">
        <v>204</v>
      </c>
      <c r="E152" s="14" t="s">
        <v>19</v>
      </c>
      <c r="F152" s="14" t="s">
        <v>203</v>
      </c>
      <c r="G152" s="68" t="s">
        <v>19</v>
      </c>
      <c r="H152" s="7" t="s">
        <v>734</v>
      </c>
      <c r="I152" s="68" t="s">
        <v>627</v>
      </c>
      <c r="J152" s="244" t="s">
        <v>178</v>
      </c>
      <c r="K152" s="11" t="s">
        <v>6</v>
      </c>
      <c r="L152" s="11" t="s">
        <v>15</v>
      </c>
      <c r="M152" s="10">
        <v>1</v>
      </c>
      <c r="N152" s="70"/>
      <c r="O152" s="70"/>
      <c r="P152" s="70"/>
      <c r="Q152" s="70"/>
      <c r="R152" s="70" t="s">
        <v>15</v>
      </c>
      <c r="S152" s="70"/>
      <c r="T152" s="70"/>
      <c r="U152" s="70"/>
      <c r="V152" s="70"/>
      <c r="W152" s="70"/>
      <c r="X152" s="71">
        <f t="shared" si="21"/>
        <v>1</v>
      </c>
      <c r="Y152" s="15"/>
      <c r="Z152" s="15"/>
      <c r="AA152" s="15"/>
      <c r="AB152" s="15"/>
      <c r="AC152" s="15"/>
      <c r="AD152" s="72"/>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5">
        <v>2</v>
      </c>
      <c r="BJ152" s="15">
        <v>2</v>
      </c>
      <c r="BK152" s="15">
        <v>2</v>
      </c>
      <c r="BL152" s="15">
        <v>2</v>
      </c>
      <c r="BM152" s="15"/>
      <c r="BN152" s="15"/>
      <c r="BO152" s="15"/>
      <c r="BP152" s="15"/>
      <c r="BQ152" s="15">
        <v>2</v>
      </c>
      <c r="BR152" s="15">
        <v>2</v>
      </c>
      <c r="BS152" s="15">
        <v>2</v>
      </c>
      <c r="BT152" s="15">
        <v>2</v>
      </c>
      <c r="BU152" s="15">
        <v>2</v>
      </c>
      <c r="BV152" s="15">
        <v>2</v>
      </c>
      <c r="BW152" s="15"/>
      <c r="BX152" s="15">
        <v>2</v>
      </c>
      <c r="BY152" s="15">
        <v>2</v>
      </c>
      <c r="BZ152" s="15">
        <v>2</v>
      </c>
      <c r="CA152" s="15">
        <v>2</v>
      </c>
      <c r="CB152" s="15">
        <v>2</v>
      </c>
      <c r="CC152" s="15">
        <v>2</v>
      </c>
      <c r="CD152" s="15">
        <v>2</v>
      </c>
      <c r="CE152" s="15">
        <v>2</v>
      </c>
      <c r="CF152" s="15">
        <v>2</v>
      </c>
      <c r="CG152" s="15">
        <v>2</v>
      </c>
      <c r="CH152" s="15">
        <v>2</v>
      </c>
      <c r="CI152" s="15">
        <v>2</v>
      </c>
      <c r="CJ152" s="15">
        <v>2</v>
      </c>
      <c r="CK152" s="15">
        <v>2</v>
      </c>
      <c r="CL152" s="15"/>
      <c r="CM152" s="15"/>
      <c r="CN152" s="15"/>
      <c r="CO152" s="15"/>
      <c r="CP152" s="15"/>
      <c r="CQ152" s="15"/>
      <c r="CR152" s="15"/>
      <c r="CS152" s="15">
        <v>2</v>
      </c>
      <c r="CT152" s="15">
        <v>2</v>
      </c>
      <c r="CU152" s="15">
        <v>2</v>
      </c>
      <c r="CV152" s="73">
        <f t="shared" si="52"/>
        <v>27</v>
      </c>
      <c r="CW152" s="74">
        <f t="shared" si="53"/>
        <v>1</v>
      </c>
      <c r="CX152" s="73">
        <f t="shared" si="54"/>
        <v>0</v>
      </c>
      <c r="CY152" s="74">
        <f t="shared" si="55"/>
        <v>0</v>
      </c>
      <c r="CZ152" s="73">
        <f t="shared" si="56"/>
        <v>0</v>
      </c>
      <c r="DA152" s="74">
        <f t="shared" si="57"/>
        <v>0</v>
      </c>
      <c r="DB152" s="73">
        <f t="shared" si="58"/>
        <v>0</v>
      </c>
      <c r="DC152" s="74">
        <f t="shared" si="59"/>
        <v>0</v>
      </c>
      <c r="DD152" s="75">
        <f t="shared" si="60"/>
        <v>2</v>
      </c>
      <c r="DE152" s="75" t="str">
        <f t="shared" si="61"/>
        <v>Đạt mục tiêu</v>
      </c>
      <c r="DF152" s="2"/>
      <c r="DG152" s="2"/>
      <c r="DH152" s="2"/>
      <c r="DI152" s="2"/>
      <c r="DJ152" s="2"/>
      <c r="DK152" s="2"/>
      <c r="DL152" s="2"/>
      <c r="DM152" s="2"/>
      <c r="DN152" s="2"/>
      <c r="DO152" s="2"/>
      <c r="DP152" s="2"/>
      <c r="DQ152" s="2"/>
      <c r="DR152" s="2"/>
      <c r="DS152" s="2"/>
      <c r="DT152" s="2"/>
      <c r="DU152" s="2"/>
      <c r="DV152" s="2"/>
      <c r="DW152" s="2"/>
      <c r="DX152" s="2"/>
      <c r="DY152" s="2"/>
    </row>
    <row r="153" spans="1:129" ht="70.5" hidden="1" customHeight="1" x14ac:dyDescent="0.25">
      <c r="A153" s="53">
        <v>143</v>
      </c>
      <c r="B153" s="66">
        <v>241</v>
      </c>
      <c r="C153" s="60">
        <v>241</v>
      </c>
      <c r="D153" s="7" t="s">
        <v>204</v>
      </c>
      <c r="E153" s="14" t="s">
        <v>19</v>
      </c>
      <c r="F153" s="14" t="s">
        <v>203</v>
      </c>
      <c r="G153" s="68" t="s">
        <v>19</v>
      </c>
      <c r="H153" s="7" t="s">
        <v>735</v>
      </c>
      <c r="I153" s="68" t="s">
        <v>627</v>
      </c>
      <c r="J153" s="245"/>
      <c r="K153" s="13"/>
      <c r="L153" s="13"/>
      <c r="M153" s="10"/>
      <c r="N153" s="70"/>
      <c r="O153" s="70"/>
      <c r="P153" s="70"/>
      <c r="Q153" s="70"/>
      <c r="R153" s="70"/>
      <c r="S153" s="70" t="s">
        <v>15</v>
      </c>
      <c r="T153" s="70"/>
      <c r="U153" s="70"/>
      <c r="V153" s="70"/>
      <c r="W153" s="70"/>
      <c r="X153" s="71">
        <f t="shared" si="21"/>
        <v>1</v>
      </c>
      <c r="Y153" s="15"/>
      <c r="Z153" s="15"/>
      <c r="AA153" s="15"/>
      <c r="AB153" s="15"/>
      <c r="AC153" s="15"/>
      <c r="AD153" s="72"/>
      <c r="AE153" s="11"/>
      <c r="AF153" s="11"/>
      <c r="AG153" s="11"/>
      <c r="AH153" s="11"/>
      <c r="AI153" s="11"/>
      <c r="AJ153" s="11"/>
      <c r="AK153" s="11"/>
      <c r="AL153" s="11"/>
      <c r="AM153" s="11"/>
      <c r="AN153" s="11"/>
      <c r="AO153" s="11"/>
      <c r="AP153" s="11"/>
      <c r="AQ153" s="11"/>
      <c r="AR153" s="11"/>
      <c r="AS153" s="11"/>
      <c r="AT153" s="11"/>
      <c r="AU153" s="11"/>
      <c r="AV153" s="11" t="s">
        <v>713</v>
      </c>
      <c r="AW153" s="11"/>
      <c r="AX153" s="11"/>
      <c r="AY153" s="11"/>
      <c r="AZ153" s="11"/>
      <c r="BA153" s="11"/>
      <c r="BB153" s="11"/>
      <c r="BC153" s="11"/>
      <c r="BD153" s="11"/>
      <c r="BE153" s="11"/>
      <c r="BF153" s="11"/>
      <c r="BG153" s="11"/>
      <c r="BH153" s="11"/>
      <c r="BI153" s="15">
        <v>2</v>
      </c>
      <c r="BJ153" s="15">
        <v>2</v>
      </c>
      <c r="BK153" s="15">
        <v>2</v>
      </c>
      <c r="BL153" s="15">
        <v>2</v>
      </c>
      <c r="BM153" s="15"/>
      <c r="BN153" s="15"/>
      <c r="BO153" s="15"/>
      <c r="BP153" s="15"/>
      <c r="BQ153" s="15">
        <v>2</v>
      </c>
      <c r="BR153" s="15">
        <v>2</v>
      </c>
      <c r="BS153" s="15">
        <v>2</v>
      </c>
      <c r="BT153" s="15">
        <v>2</v>
      </c>
      <c r="BU153" s="15">
        <v>2</v>
      </c>
      <c r="BV153" s="15">
        <v>2</v>
      </c>
      <c r="BW153" s="15"/>
      <c r="BX153" s="15">
        <v>2</v>
      </c>
      <c r="BY153" s="15">
        <v>2</v>
      </c>
      <c r="BZ153" s="15">
        <v>2</v>
      </c>
      <c r="CA153" s="15">
        <v>2</v>
      </c>
      <c r="CB153" s="15">
        <v>2</v>
      </c>
      <c r="CC153" s="15">
        <v>2</v>
      </c>
      <c r="CD153" s="15">
        <v>2</v>
      </c>
      <c r="CE153" s="15">
        <v>2</v>
      </c>
      <c r="CF153" s="15">
        <v>2</v>
      </c>
      <c r="CG153" s="15">
        <v>2</v>
      </c>
      <c r="CH153" s="15">
        <v>2</v>
      </c>
      <c r="CI153" s="15">
        <v>2</v>
      </c>
      <c r="CJ153" s="15">
        <v>2</v>
      </c>
      <c r="CK153" s="15">
        <v>2</v>
      </c>
      <c r="CL153" s="15"/>
      <c r="CM153" s="15"/>
      <c r="CN153" s="15"/>
      <c r="CO153" s="15"/>
      <c r="CP153" s="15"/>
      <c r="CQ153" s="15"/>
      <c r="CR153" s="15"/>
      <c r="CS153" s="15">
        <v>2</v>
      </c>
      <c r="CT153" s="15">
        <v>2</v>
      </c>
      <c r="CU153" s="15">
        <v>2</v>
      </c>
      <c r="CV153" s="73">
        <f t="shared" si="52"/>
        <v>27</v>
      </c>
      <c r="CW153" s="74">
        <f t="shared" si="53"/>
        <v>1</v>
      </c>
      <c r="CX153" s="73">
        <f t="shared" si="54"/>
        <v>0</v>
      </c>
      <c r="CY153" s="74">
        <f t="shared" si="55"/>
        <v>0</v>
      </c>
      <c r="CZ153" s="73">
        <f t="shared" si="56"/>
        <v>0</v>
      </c>
      <c r="DA153" s="74">
        <f t="shared" si="57"/>
        <v>0</v>
      </c>
      <c r="DB153" s="73">
        <f t="shared" si="58"/>
        <v>0</v>
      </c>
      <c r="DC153" s="74">
        <f t="shared" si="59"/>
        <v>0</v>
      </c>
      <c r="DD153" s="75">
        <f t="shared" si="60"/>
        <v>2</v>
      </c>
      <c r="DE153" s="75" t="str">
        <f t="shared" si="61"/>
        <v>Đạt mục tiêu</v>
      </c>
      <c r="DF153" s="2"/>
      <c r="DG153" s="2"/>
      <c r="DH153" s="2"/>
      <c r="DI153" s="2"/>
      <c r="DJ153" s="2"/>
      <c r="DK153" s="2"/>
      <c r="DL153" s="2"/>
      <c r="DM153" s="2"/>
      <c r="DN153" s="2"/>
      <c r="DO153" s="2"/>
      <c r="DP153" s="2"/>
      <c r="DQ153" s="2"/>
      <c r="DR153" s="2"/>
      <c r="DS153" s="2"/>
      <c r="DT153" s="2"/>
      <c r="DU153" s="2"/>
      <c r="DV153" s="2"/>
      <c r="DW153" s="2"/>
      <c r="DX153" s="2"/>
      <c r="DY153" s="2"/>
    </row>
    <row r="154" spans="1:129" ht="34.5" hidden="1" customHeight="1" x14ac:dyDescent="0.25">
      <c r="A154" s="53">
        <v>144</v>
      </c>
      <c r="B154" s="66">
        <v>241</v>
      </c>
      <c r="C154" s="60">
        <v>242</v>
      </c>
      <c r="D154" s="7" t="s">
        <v>205</v>
      </c>
      <c r="E154" s="14" t="s">
        <v>38</v>
      </c>
      <c r="F154" s="14" t="s">
        <v>206</v>
      </c>
      <c r="G154" s="68" t="s">
        <v>38</v>
      </c>
      <c r="H154" s="7" t="s">
        <v>736</v>
      </c>
      <c r="I154" s="68" t="s">
        <v>627</v>
      </c>
      <c r="J154" s="68" t="s">
        <v>178</v>
      </c>
      <c r="K154" s="15" t="s">
        <v>145</v>
      </c>
      <c r="L154" s="15" t="s">
        <v>15</v>
      </c>
      <c r="M154" s="10"/>
      <c r="N154" s="70"/>
      <c r="O154" s="70"/>
      <c r="P154" s="70"/>
      <c r="Q154" s="70"/>
      <c r="R154" s="70"/>
      <c r="S154" s="70" t="s">
        <v>15</v>
      </c>
      <c r="T154" s="70"/>
      <c r="U154" s="70"/>
      <c r="V154" s="70"/>
      <c r="W154" s="70"/>
      <c r="X154" s="71">
        <f t="shared" si="21"/>
        <v>1</v>
      </c>
      <c r="Y154" s="15"/>
      <c r="Z154" s="15"/>
      <c r="AA154" s="15"/>
      <c r="AB154" s="15"/>
      <c r="AC154" s="15"/>
      <c r="AD154" s="80"/>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v>2</v>
      </c>
      <c r="BJ154" s="15">
        <v>2</v>
      </c>
      <c r="BK154" s="15">
        <v>2</v>
      </c>
      <c r="BL154" s="15">
        <v>2</v>
      </c>
      <c r="BM154" s="15"/>
      <c r="BN154" s="15"/>
      <c r="BO154" s="15"/>
      <c r="BP154" s="15"/>
      <c r="BQ154" s="15">
        <v>2</v>
      </c>
      <c r="BR154" s="15">
        <v>2</v>
      </c>
      <c r="BS154" s="15">
        <v>2</v>
      </c>
      <c r="BT154" s="15">
        <v>2</v>
      </c>
      <c r="BU154" s="15">
        <v>2</v>
      </c>
      <c r="BV154" s="15">
        <v>2</v>
      </c>
      <c r="BW154" s="15"/>
      <c r="BX154" s="15">
        <v>2</v>
      </c>
      <c r="BY154" s="15">
        <v>2</v>
      </c>
      <c r="BZ154" s="15">
        <v>2</v>
      </c>
      <c r="CA154" s="15">
        <v>2</v>
      </c>
      <c r="CB154" s="15">
        <v>2</v>
      </c>
      <c r="CC154" s="15">
        <v>2</v>
      </c>
      <c r="CD154" s="15">
        <v>2</v>
      </c>
      <c r="CE154" s="15">
        <v>2</v>
      </c>
      <c r="CF154" s="15">
        <v>2</v>
      </c>
      <c r="CG154" s="15">
        <v>2</v>
      </c>
      <c r="CH154" s="15">
        <v>2</v>
      </c>
      <c r="CI154" s="15">
        <v>2</v>
      </c>
      <c r="CJ154" s="15">
        <v>2</v>
      </c>
      <c r="CK154" s="15">
        <v>2</v>
      </c>
      <c r="CL154" s="15"/>
      <c r="CM154" s="15"/>
      <c r="CN154" s="15"/>
      <c r="CO154" s="15"/>
      <c r="CP154" s="15"/>
      <c r="CQ154" s="15"/>
      <c r="CR154" s="15"/>
      <c r="CS154" s="15">
        <v>2</v>
      </c>
      <c r="CT154" s="15">
        <v>2</v>
      </c>
      <c r="CU154" s="15">
        <v>2</v>
      </c>
      <c r="CV154" s="73">
        <f t="shared" si="52"/>
        <v>27</v>
      </c>
      <c r="CW154" s="74">
        <f t="shared" si="53"/>
        <v>1</v>
      </c>
      <c r="CX154" s="73">
        <f t="shared" si="54"/>
        <v>0</v>
      </c>
      <c r="CY154" s="74">
        <f t="shared" si="55"/>
        <v>0</v>
      </c>
      <c r="CZ154" s="73">
        <f t="shared" si="56"/>
        <v>0</v>
      </c>
      <c r="DA154" s="74">
        <f t="shared" si="57"/>
        <v>0</v>
      </c>
      <c r="DB154" s="73">
        <f t="shared" si="58"/>
        <v>0</v>
      </c>
      <c r="DC154" s="74">
        <f t="shared" si="59"/>
        <v>0</v>
      </c>
      <c r="DD154" s="75">
        <f t="shared" si="60"/>
        <v>2</v>
      </c>
      <c r="DE154" s="75" t="str">
        <f t="shared" si="61"/>
        <v>Đạt mục tiêu</v>
      </c>
      <c r="DF154" s="2"/>
      <c r="DG154" s="2"/>
      <c r="DH154" s="2"/>
      <c r="DI154" s="2"/>
      <c r="DJ154" s="2"/>
      <c r="DK154" s="2"/>
      <c r="DL154" s="2"/>
      <c r="DM154" s="2"/>
      <c r="DN154" s="2"/>
      <c r="DO154" s="2"/>
      <c r="DP154" s="2"/>
      <c r="DQ154" s="2"/>
      <c r="DR154" s="2"/>
      <c r="DS154" s="2"/>
      <c r="DT154" s="2"/>
      <c r="DU154" s="2"/>
      <c r="DV154" s="2"/>
      <c r="DW154" s="2"/>
      <c r="DX154" s="2"/>
      <c r="DY154" s="2"/>
    </row>
    <row r="155" spans="1:129" ht="15.75" customHeight="1" x14ac:dyDescent="0.3">
      <c r="A155" s="53">
        <v>145</v>
      </c>
      <c r="B155" s="59">
        <v>242</v>
      </c>
      <c r="C155" s="60">
        <v>243</v>
      </c>
      <c r="D155" s="386" t="s">
        <v>737</v>
      </c>
      <c r="E155" s="387"/>
      <c r="F155" s="387"/>
      <c r="G155" s="387"/>
      <c r="H155" s="388"/>
      <c r="I155" s="308"/>
      <c r="J155" s="312"/>
      <c r="K155" s="61" t="s">
        <v>8</v>
      </c>
      <c r="L155" s="61" t="s">
        <v>8</v>
      </c>
      <c r="M155" s="61" t="s">
        <v>8</v>
      </c>
      <c r="N155" s="62" t="s">
        <v>608</v>
      </c>
      <c r="O155" s="62" t="s">
        <v>608</v>
      </c>
      <c r="P155" s="312" t="s">
        <v>608</v>
      </c>
      <c r="Q155" s="62" t="s">
        <v>608</v>
      </c>
      <c r="R155" s="62" t="s">
        <v>608</v>
      </c>
      <c r="S155" s="62" t="s">
        <v>608</v>
      </c>
      <c r="T155" s="62" t="s">
        <v>608</v>
      </c>
      <c r="U155" s="62" t="s">
        <v>608</v>
      </c>
      <c r="V155" s="62" t="s">
        <v>608</v>
      </c>
      <c r="W155" s="62" t="s">
        <v>608</v>
      </c>
      <c r="X155" s="71">
        <f t="shared" si="21"/>
        <v>0</v>
      </c>
      <c r="Y155" s="61" t="s">
        <v>8</v>
      </c>
      <c r="Z155" s="61"/>
      <c r="AA155" s="61"/>
      <c r="AB155" s="61"/>
      <c r="AC155" s="61"/>
      <c r="AD155" s="81"/>
      <c r="AE155" s="82"/>
      <c r="AF155" s="82"/>
      <c r="AG155" s="314"/>
      <c r="AH155" s="314"/>
      <c r="AI155" s="314"/>
      <c r="AJ155" s="82"/>
      <c r="AK155" s="82"/>
      <c r="AL155" s="82"/>
      <c r="AM155" s="82"/>
      <c r="AN155" s="82"/>
      <c r="AO155" s="82"/>
      <c r="AP155" s="82"/>
      <c r="AQ155" s="82"/>
      <c r="AR155" s="82"/>
      <c r="AS155" s="82"/>
      <c r="AT155" s="61"/>
      <c r="AU155" s="61"/>
      <c r="AV155" s="61"/>
      <c r="AW155" s="61"/>
      <c r="AX155" s="61"/>
      <c r="AY155" s="61"/>
      <c r="AZ155" s="61"/>
      <c r="BA155" s="61"/>
      <c r="BB155" s="82"/>
      <c r="BC155" s="82"/>
      <c r="BD155" s="82"/>
      <c r="BE155" s="82"/>
      <c r="BF155" s="82"/>
      <c r="BG155" s="82"/>
      <c r="BH155" s="82"/>
      <c r="BI155" s="62" t="s">
        <v>8</v>
      </c>
      <c r="BJ155" s="62" t="s">
        <v>8</v>
      </c>
      <c r="BK155" s="62" t="s">
        <v>8</v>
      </c>
      <c r="BL155" s="62" t="s">
        <v>8</v>
      </c>
      <c r="BM155" s="62" t="s">
        <v>8</v>
      </c>
      <c r="BN155" s="62" t="s">
        <v>8</v>
      </c>
      <c r="BO155" s="62" t="s">
        <v>8</v>
      </c>
      <c r="BP155" s="62" t="s">
        <v>8</v>
      </c>
      <c r="BQ155" s="62" t="s">
        <v>8</v>
      </c>
      <c r="BR155" s="62" t="s">
        <v>8</v>
      </c>
      <c r="BS155" s="62" t="s">
        <v>8</v>
      </c>
      <c r="BT155" s="62" t="s">
        <v>8</v>
      </c>
      <c r="BU155" s="62" t="s">
        <v>8</v>
      </c>
      <c r="BV155" s="62" t="s">
        <v>8</v>
      </c>
      <c r="BW155" s="62" t="s">
        <v>8</v>
      </c>
      <c r="BX155" s="62" t="s">
        <v>8</v>
      </c>
      <c r="BY155" s="62" t="s">
        <v>8</v>
      </c>
      <c r="BZ155" s="62" t="s">
        <v>8</v>
      </c>
      <c r="CA155" s="62" t="s">
        <v>8</v>
      </c>
      <c r="CB155" s="62" t="s">
        <v>8</v>
      </c>
      <c r="CC155" s="62" t="s">
        <v>8</v>
      </c>
      <c r="CD155" s="62" t="s">
        <v>8</v>
      </c>
      <c r="CE155" s="62" t="s">
        <v>8</v>
      </c>
      <c r="CF155" s="62" t="s">
        <v>8</v>
      </c>
      <c r="CG155" s="62" t="s">
        <v>8</v>
      </c>
      <c r="CH155" s="62" t="s">
        <v>8</v>
      </c>
      <c r="CI155" s="62" t="s">
        <v>8</v>
      </c>
      <c r="CJ155" s="62" t="s">
        <v>8</v>
      </c>
      <c r="CK155" s="62" t="s">
        <v>8</v>
      </c>
      <c r="CL155" s="62" t="s">
        <v>8</v>
      </c>
      <c r="CM155" s="62" t="s">
        <v>8</v>
      </c>
      <c r="CN155" s="62" t="s">
        <v>8</v>
      </c>
      <c r="CO155" s="62" t="s">
        <v>8</v>
      </c>
      <c r="CP155" s="62" t="s">
        <v>8</v>
      </c>
      <c r="CQ155" s="62" t="s">
        <v>8</v>
      </c>
      <c r="CR155" s="62" t="s">
        <v>8</v>
      </c>
      <c r="CS155" s="62" t="s">
        <v>8</v>
      </c>
      <c r="CT155" s="62" t="s">
        <v>8</v>
      </c>
      <c r="CU155" s="62" t="s">
        <v>8</v>
      </c>
      <c r="CV155" s="61"/>
      <c r="CW155" s="61" t="s">
        <v>8</v>
      </c>
      <c r="CX155" s="61" t="s">
        <v>8</v>
      </c>
      <c r="CY155" s="61" t="s">
        <v>8</v>
      </c>
      <c r="CZ155" s="61" t="s">
        <v>8</v>
      </c>
      <c r="DA155" s="61" t="s">
        <v>8</v>
      </c>
      <c r="DB155" s="61" t="s">
        <v>8</v>
      </c>
      <c r="DC155" s="61" t="s">
        <v>8</v>
      </c>
      <c r="DD155" s="250" t="s">
        <v>8</v>
      </c>
      <c r="DE155" s="61" t="s">
        <v>8</v>
      </c>
      <c r="DF155" s="2"/>
      <c r="DG155" s="2"/>
      <c r="DH155" s="2"/>
      <c r="DI155" s="2"/>
      <c r="DJ155" s="2"/>
      <c r="DK155" s="2"/>
      <c r="DL155" s="2"/>
      <c r="DM155" s="2"/>
      <c r="DN155" s="2"/>
      <c r="DO155" s="2"/>
      <c r="DP155" s="2"/>
      <c r="DQ155" s="2"/>
      <c r="DR155" s="2"/>
      <c r="DS155" s="2"/>
      <c r="DT155" s="2"/>
      <c r="DU155" s="2"/>
      <c r="DV155" s="2"/>
      <c r="DW155" s="2"/>
      <c r="DX155" s="2"/>
      <c r="DY155" s="2"/>
    </row>
    <row r="156" spans="1:129" ht="15.75" customHeight="1" x14ac:dyDescent="0.3">
      <c r="A156" s="53">
        <v>146</v>
      </c>
      <c r="B156" s="59">
        <v>243</v>
      </c>
      <c r="C156" s="60">
        <v>244</v>
      </c>
      <c r="D156" s="386" t="s">
        <v>207</v>
      </c>
      <c r="E156" s="387"/>
      <c r="F156" s="388"/>
      <c r="G156" s="312"/>
      <c r="H156" s="312"/>
      <c r="I156" s="314"/>
      <c r="J156" s="312"/>
      <c r="K156" s="61" t="s">
        <v>8</v>
      </c>
      <c r="L156" s="61" t="s">
        <v>8</v>
      </c>
      <c r="M156" s="61" t="s">
        <v>8</v>
      </c>
      <c r="N156" s="62" t="s">
        <v>608</v>
      </c>
      <c r="O156" s="62" t="s">
        <v>608</v>
      </c>
      <c r="P156" s="312" t="s">
        <v>608</v>
      </c>
      <c r="Q156" s="62" t="s">
        <v>608</v>
      </c>
      <c r="R156" s="62" t="s">
        <v>608</v>
      </c>
      <c r="S156" s="62" t="s">
        <v>608</v>
      </c>
      <c r="T156" s="62" t="s">
        <v>608</v>
      </c>
      <c r="U156" s="62" t="s">
        <v>608</v>
      </c>
      <c r="V156" s="62" t="s">
        <v>608</v>
      </c>
      <c r="W156" s="62" t="s">
        <v>608</v>
      </c>
      <c r="X156" s="71">
        <f t="shared" si="21"/>
        <v>0</v>
      </c>
      <c r="Y156" s="61" t="s">
        <v>8</v>
      </c>
      <c r="Z156" s="61"/>
      <c r="AA156" s="61"/>
      <c r="AB156" s="61"/>
      <c r="AC156" s="61"/>
      <c r="AD156" s="83"/>
      <c r="AE156" s="61"/>
      <c r="AF156" s="61"/>
      <c r="AG156" s="312"/>
      <c r="AH156" s="312"/>
      <c r="AI156" s="312"/>
      <c r="AJ156" s="61"/>
      <c r="AK156" s="61"/>
      <c r="AL156" s="61"/>
      <c r="AM156" s="61"/>
      <c r="AN156" s="61"/>
      <c r="AO156" s="61"/>
      <c r="AP156" s="61"/>
      <c r="AQ156" s="61"/>
      <c r="AR156" s="61"/>
      <c r="AS156" s="61"/>
      <c r="AT156" s="61"/>
      <c r="AU156" s="61"/>
      <c r="AV156" s="61"/>
      <c r="AW156" s="61"/>
      <c r="AX156" s="61"/>
      <c r="AY156" s="61"/>
      <c r="AZ156" s="61"/>
      <c r="BA156" s="61"/>
      <c r="BB156" s="61"/>
      <c r="BC156" s="61"/>
      <c r="BD156" s="61"/>
      <c r="BE156" s="61"/>
      <c r="BF156" s="61"/>
      <c r="BG156" s="61"/>
      <c r="BH156" s="61"/>
      <c r="BI156" s="62" t="s">
        <v>8</v>
      </c>
      <c r="BJ156" s="62" t="s">
        <v>8</v>
      </c>
      <c r="BK156" s="62" t="s">
        <v>8</v>
      </c>
      <c r="BL156" s="62" t="s">
        <v>8</v>
      </c>
      <c r="BM156" s="62" t="s">
        <v>8</v>
      </c>
      <c r="BN156" s="62" t="s">
        <v>8</v>
      </c>
      <c r="BO156" s="62" t="s">
        <v>8</v>
      </c>
      <c r="BP156" s="62" t="s">
        <v>8</v>
      </c>
      <c r="BQ156" s="62" t="s">
        <v>8</v>
      </c>
      <c r="BR156" s="62" t="s">
        <v>8</v>
      </c>
      <c r="BS156" s="62" t="s">
        <v>8</v>
      </c>
      <c r="BT156" s="62" t="s">
        <v>8</v>
      </c>
      <c r="BU156" s="62" t="s">
        <v>8</v>
      </c>
      <c r="BV156" s="62" t="s">
        <v>8</v>
      </c>
      <c r="BW156" s="62" t="s">
        <v>8</v>
      </c>
      <c r="BX156" s="62" t="s">
        <v>8</v>
      </c>
      <c r="BY156" s="62" t="s">
        <v>8</v>
      </c>
      <c r="BZ156" s="62" t="s">
        <v>8</v>
      </c>
      <c r="CA156" s="62" t="s">
        <v>8</v>
      </c>
      <c r="CB156" s="62" t="s">
        <v>8</v>
      </c>
      <c r="CC156" s="62" t="s">
        <v>8</v>
      </c>
      <c r="CD156" s="62" t="s">
        <v>8</v>
      </c>
      <c r="CE156" s="62" t="s">
        <v>8</v>
      </c>
      <c r="CF156" s="62" t="s">
        <v>8</v>
      </c>
      <c r="CG156" s="62" t="s">
        <v>8</v>
      </c>
      <c r="CH156" s="62" t="s">
        <v>8</v>
      </c>
      <c r="CI156" s="62" t="s">
        <v>8</v>
      </c>
      <c r="CJ156" s="62" t="s">
        <v>8</v>
      </c>
      <c r="CK156" s="62" t="s">
        <v>8</v>
      </c>
      <c r="CL156" s="62" t="s">
        <v>8</v>
      </c>
      <c r="CM156" s="62" t="s">
        <v>8</v>
      </c>
      <c r="CN156" s="62" t="s">
        <v>8</v>
      </c>
      <c r="CO156" s="62" t="s">
        <v>8</v>
      </c>
      <c r="CP156" s="62" t="s">
        <v>8</v>
      </c>
      <c r="CQ156" s="62" t="s">
        <v>8</v>
      </c>
      <c r="CR156" s="62" t="s">
        <v>8</v>
      </c>
      <c r="CS156" s="62" t="s">
        <v>8</v>
      </c>
      <c r="CT156" s="62" t="s">
        <v>8</v>
      </c>
      <c r="CU156" s="62" t="s">
        <v>8</v>
      </c>
      <c r="CV156" s="61"/>
      <c r="CW156" s="61" t="s">
        <v>8</v>
      </c>
      <c r="CX156" s="61" t="s">
        <v>8</v>
      </c>
      <c r="CY156" s="61" t="s">
        <v>8</v>
      </c>
      <c r="CZ156" s="61" t="s">
        <v>8</v>
      </c>
      <c r="DA156" s="61" t="s">
        <v>8</v>
      </c>
      <c r="DB156" s="61" t="s">
        <v>8</v>
      </c>
      <c r="DC156" s="61" t="s">
        <v>8</v>
      </c>
      <c r="DD156" s="250" t="s">
        <v>8</v>
      </c>
      <c r="DE156" s="61" t="s">
        <v>8</v>
      </c>
      <c r="DF156" s="2"/>
      <c r="DG156" s="2"/>
      <c r="DH156" s="2"/>
      <c r="DI156" s="2"/>
      <c r="DJ156" s="2"/>
      <c r="DK156" s="2"/>
      <c r="DL156" s="2"/>
      <c r="DM156" s="2"/>
      <c r="DN156" s="2"/>
      <c r="DO156" s="2"/>
      <c r="DP156" s="2"/>
      <c r="DQ156" s="2"/>
      <c r="DR156" s="2"/>
      <c r="DS156" s="2"/>
      <c r="DT156" s="2"/>
      <c r="DU156" s="2"/>
      <c r="DV156" s="2"/>
      <c r="DW156" s="2"/>
      <c r="DX156" s="2"/>
      <c r="DY156" s="2"/>
    </row>
    <row r="157" spans="1:129" ht="37.5" hidden="1" customHeight="1" x14ac:dyDescent="0.25">
      <c r="A157" s="53">
        <v>147</v>
      </c>
      <c r="B157" s="66">
        <v>244</v>
      </c>
      <c r="C157" s="60">
        <v>247</v>
      </c>
      <c r="D157" s="7" t="s">
        <v>208</v>
      </c>
      <c r="E157" s="14" t="s">
        <v>36</v>
      </c>
      <c r="F157" s="14" t="s">
        <v>209</v>
      </c>
      <c r="G157" s="68" t="s">
        <v>36</v>
      </c>
      <c r="H157" s="14" t="s">
        <v>738</v>
      </c>
      <c r="I157" s="65"/>
      <c r="J157" s="68" t="s">
        <v>178</v>
      </c>
      <c r="K157" s="15" t="s">
        <v>6</v>
      </c>
      <c r="L157" s="15" t="s">
        <v>15</v>
      </c>
      <c r="M157" s="23">
        <v>1</v>
      </c>
      <c r="N157" s="70"/>
      <c r="O157" s="70"/>
      <c r="P157" s="70"/>
      <c r="Q157" s="70"/>
      <c r="R157" s="70"/>
      <c r="S157" s="70"/>
      <c r="T157" s="70"/>
      <c r="U157" s="85" t="s">
        <v>15</v>
      </c>
      <c r="V157" s="85"/>
      <c r="W157" s="70"/>
      <c r="X157" s="71">
        <f t="shared" si="21"/>
        <v>1</v>
      </c>
      <c r="Y157" s="15"/>
      <c r="Z157" s="15"/>
      <c r="AA157" s="15"/>
      <c r="AB157" s="15"/>
      <c r="AC157" s="15"/>
      <c r="AD157" s="72"/>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t="s">
        <v>713</v>
      </c>
      <c r="BC157" s="11" t="s">
        <v>713</v>
      </c>
      <c r="BD157" s="11" t="s">
        <v>713</v>
      </c>
      <c r="BE157" s="11"/>
      <c r="BF157" s="11"/>
      <c r="BG157" s="11"/>
      <c r="BH157" s="11"/>
      <c r="BI157" s="15">
        <v>2</v>
      </c>
      <c r="BJ157" s="15">
        <v>2</v>
      </c>
      <c r="BK157" s="15">
        <v>2</v>
      </c>
      <c r="BL157" s="15">
        <v>2</v>
      </c>
      <c r="BM157" s="15"/>
      <c r="BN157" s="15"/>
      <c r="BO157" s="15"/>
      <c r="BP157" s="15"/>
      <c r="BQ157" s="15">
        <v>2</v>
      </c>
      <c r="BR157" s="15">
        <v>2</v>
      </c>
      <c r="BS157" s="15">
        <v>2</v>
      </c>
      <c r="BT157" s="15">
        <v>2</v>
      </c>
      <c r="BU157" s="15">
        <v>2</v>
      </c>
      <c r="BV157" s="15">
        <v>2</v>
      </c>
      <c r="BW157" s="15"/>
      <c r="BX157" s="15">
        <v>2</v>
      </c>
      <c r="BY157" s="15">
        <v>2</v>
      </c>
      <c r="BZ157" s="15">
        <v>2</v>
      </c>
      <c r="CA157" s="15">
        <v>2</v>
      </c>
      <c r="CB157" s="15">
        <v>2</v>
      </c>
      <c r="CC157" s="15">
        <v>2</v>
      </c>
      <c r="CD157" s="15">
        <v>2</v>
      </c>
      <c r="CE157" s="15">
        <v>2</v>
      </c>
      <c r="CF157" s="15">
        <v>2</v>
      </c>
      <c r="CG157" s="15">
        <v>2</v>
      </c>
      <c r="CH157" s="15">
        <v>2</v>
      </c>
      <c r="CI157" s="15">
        <v>2</v>
      </c>
      <c r="CJ157" s="15">
        <v>2</v>
      </c>
      <c r="CK157" s="15">
        <v>2</v>
      </c>
      <c r="CL157" s="15"/>
      <c r="CM157" s="15"/>
      <c r="CN157" s="15"/>
      <c r="CO157" s="15"/>
      <c r="CP157" s="15"/>
      <c r="CQ157" s="15"/>
      <c r="CR157" s="15"/>
      <c r="CS157" s="15">
        <v>2</v>
      </c>
      <c r="CT157" s="15">
        <v>2</v>
      </c>
      <c r="CU157" s="15">
        <v>2</v>
      </c>
      <c r="CV157" s="73">
        <f>COUNTIF(BI157:CU157,"2")</f>
        <v>27</v>
      </c>
      <c r="CW157" s="74">
        <f>CV157/(CV157+CX157+CZ157+DB157)</f>
        <v>1</v>
      </c>
      <c r="CX157" s="73">
        <f>COUNTIF(BI157:CU157,"1")</f>
        <v>0</v>
      </c>
      <c r="CY157" s="74">
        <f>CX157/(CV157+CX157+CZ157+DB157)</f>
        <v>0</v>
      </c>
      <c r="CZ157" s="73">
        <f>COUNTIF(BI157:CU157,"0")</f>
        <v>0</v>
      </c>
      <c r="DA157" s="74">
        <f>CZ157/(CV157+CX157+CZ157+DB157)</f>
        <v>0</v>
      </c>
      <c r="DB157" s="73">
        <f>COUNTIF(BI157:CU157,"KĐG")</f>
        <v>0</v>
      </c>
      <c r="DC157" s="74">
        <f>DB157/(CV157+CX157+CZ157+DB157)</f>
        <v>0</v>
      </c>
      <c r="DD157" s="75">
        <f>(((CV157*2)+(CX157*1)+(CZ157*0)))/(CV157+CX157+CZ157)</f>
        <v>2</v>
      </c>
      <c r="DE157" s="75" t="str">
        <f>IF(DC157&gt;=50%,"KĐG",IF(DD157&gt;=1.6,"Đạt mục tiêu",IF(DD157&gt;=1,"Cần cố gắng","Chưa đạt")))</f>
        <v>Đạt mục tiêu</v>
      </c>
      <c r="DF157" s="2"/>
      <c r="DG157" s="2"/>
      <c r="DH157" s="2"/>
      <c r="DI157" s="2"/>
      <c r="DJ157" s="2"/>
      <c r="DK157" s="2"/>
      <c r="DL157" s="2"/>
      <c r="DM157" s="2"/>
      <c r="DN157" s="2"/>
      <c r="DO157" s="2"/>
      <c r="DP157" s="2"/>
      <c r="DQ157" s="2"/>
      <c r="DR157" s="2"/>
      <c r="DS157" s="2"/>
      <c r="DT157" s="2"/>
      <c r="DU157" s="2"/>
      <c r="DV157" s="2"/>
      <c r="DW157" s="2"/>
      <c r="DX157" s="2"/>
      <c r="DY157" s="2"/>
    </row>
    <row r="158" spans="1:129" ht="42.75" hidden="1" customHeight="1" x14ac:dyDescent="0.25">
      <c r="A158" s="53">
        <v>148</v>
      </c>
      <c r="B158" s="66">
        <v>247</v>
      </c>
      <c r="C158" s="60">
        <v>248</v>
      </c>
      <c r="D158" s="7" t="s">
        <v>210</v>
      </c>
      <c r="E158" s="14" t="s">
        <v>19</v>
      </c>
      <c r="F158" s="14" t="s">
        <v>211</v>
      </c>
      <c r="G158" s="68" t="s">
        <v>19</v>
      </c>
      <c r="H158" s="14" t="s">
        <v>739</v>
      </c>
      <c r="I158" s="68" t="s">
        <v>627</v>
      </c>
      <c r="J158" s="68" t="s">
        <v>178</v>
      </c>
      <c r="K158" s="15" t="s">
        <v>6</v>
      </c>
      <c r="L158" s="15" t="s">
        <v>15</v>
      </c>
      <c r="M158" s="24"/>
      <c r="N158" s="71"/>
      <c r="O158" s="70"/>
      <c r="P158" s="70"/>
      <c r="Q158" s="70"/>
      <c r="R158" s="70"/>
      <c r="S158" s="70"/>
      <c r="T158" s="70"/>
      <c r="U158" s="85"/>
      <c r="V158" s="85" t="s">
        <v>15</v>
      </c>
      <c r="W158" s="70"/>
      <c r="X158" s="71">
        <f t="shared" si="21"/>
        <v>1</v>
      </c>
      <c r="Y158" s="15"/>
      <c r="Z158" s="15"/>
      <c r="AA158" s="15"/>
      <c r="AB158" s="15"/>
      <c r="AC158" s="15"/>
      <c r="AD158" s="72"/>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t="s">
        <v>713</v>
      </c>
      <c r="BF158" s="11" t="s">
        <v>713</v>
      </c>
      <c r="BG158" s="11" t="s">
        <v>713</v>
      </c>
      <c r="BH158" s="11"/>
      <c r="BI158" s="15">
        <v>2</v>
      </c>
      <c r="BJ158" s="15">
        <v>2</v>
      </c>
      <c r="BK158" s="15">
        <v>2</v>
      </c>
      <c r="BL158" s="15">
        <v>2</v>
      </c>
      <c r="BM158" s="15"/>
      <c r="BN158" s="15"/>
      <c r="BO158" s="15"/>
      <c r="BP158" s="15"/>
      <c r="BQ158" s="15">
        <v>2</v>
      </c>
      <c r="BR158" s="15">
        <v>2</v>
      </c>
      <c r="BS158" s="15">
        <v>2</v>
      </c>
      <c r="BT158" s="15">
        <v>2</v>
      </c>
      <c r="BU158" s="15">
        <v>2</v>
      </c>
      <c r="BV158" s="15">
        <v>2</v>
      </c>
      <c r="BW158" s="15"/>
      <c r="BX158" s="15">
        <v>2</v>
      </c>
      <c r="BY158" s="15">
        <v>2</v>
      </c>
      <c r="BZ158" s="15">
        <v>2</v>
      </c>
      <c r="CA158" s="15">
        <v>2</v>
      </c>
      <c r="CB158" s="15">
        <v>2</v>
      </c>
      <c r="CC158" s="15">
        <v>2</v>
      </c>
      <c r="CD158" s="15">
        <v>2</v>
      </c>
      <c r="CE158" s="15">
        <v>2</v>
      </c>
      <c r="CF158" s="15">
        <v>2</v>
      </c>
      <c r="CG158" s="15">
        <v>2</v>
      </c>
      <c r="CH158" s="15">
        <v>2</v>
      </c>
      <c r="CI158" s="15">
        <v>2</v>
      </c>
      <c r="CJ158" s="15">
        <v>2</v>
      </c>
      <c r="CK158" s="15">
        <v>2</v>
      </c>
      <c r="CL158" s="15"/>
      <c r="CM158" s="15"/>
      <c r="CN158" s="15"/>
      <c r="CO158" s="15"/>
      <c r="CP158" s="15"/>
      <c r="CQ158" s="15"/>
      <c r="CR158" s="15"/>
      <c r="CS158" s="15">
        <v>2</v>
      </c>
      <c r="CT158" s="15">
        <v>2</v>
      </c>
      <c r="CU158" s="15">
        <v>2</v>
      </c>
      <c r="CV158" s="73">
        <f>COUNTIF(BI158:CU158,"2")</f>
        <v>27</v>
      </c>
      <c r="CW158" s="74">
        <f>CV158/(CV158+CX158+CZ158+DB158)</f>
        <v>1</v>
      </c>
      <c r="CX158" s="73">
        <f>COUNTIF(BI158:CU158,"1")</f>
        <v>0</v>
      </c>
      <c r="CY158" s="74">
        <f>CX158/(CV158+CX158+CZ158+DB158)</f>
        <v>0</v>
      </c>
      <c r="CZ158" s="73">
        <f>COUNTIF(BI158:CU158,"0")</f>
        <v>0</v>
      </c>
      <c r="DA158" s="74">
        <f>CZ158/(CV158+CX158+CZ158+DB158)</f>
        <v>0</v>
      </c>
      <c r="DB158" s="73">
        <f>COUNTIF(BI158:CU158,"KĐG")</f>
        <v>0</v>
      </c>
      <c r="DC158" s="74">
        <f>DB158/(CV158+CX158+CZ158+DB158)</f>
        <v>0</v>
      </c>
      <c r="DD158" s="75">
        <f>(((CV158*2)+(CX158*1)+(CZ158*0)))/(CV158+CX158+CZ158)</f>
        <v>2</v>
      </c>
      <c r="DE158" s="75" t="str">
        <f>IF(DC158&gt;=50%,"KĐG",IF(DD158&gt;=1.6,"Đạt mục tiêu",IF(DD158&gt;=1,"Cần cố gắng","Chưa đạt")))</f>
        <v>Đạt mục tiêu</v>
      </c>
      <c r="DF158" s="2"/>
      <c r="DG158" s="2"/>
      <c r="DH158" s="2"/>
      <c r="DI158" s="2"/>
      <c r="DJ158" s="2"/>
      <c r="DK158" s="2"/>
      <c r="DL158" s="2"/>
      <c r="DM158" s="2"/>
      <c r="DN158" s="2"/>
      <c r="DO158" s="2"/>
      <c r="DP158" s="2"/>
      <c r="DQ158" s="2"/>
      <c r="DR158" s="2"/>
      <c r="DS158" s="2"/>
      <c r="DT158" s="2"/>
      <c r="DU158" s="2"/>
      <c r="DV158" s="2"/>
      <c r="DW158" s="2"/>
      <c r="DX158" s="2"/>
      <c r="DY158" s="2"/>
    </row>
    <row r="159" spans="1:129" ht="50.25" hidden="1" customHeight="1" x14ac:dyDescent="0.25">
      <c r="A159" s="53">
        <v>149</v>
      </c>
      <c r="B159" s="66">
        <v>248</v>
      </c>
      <c r="C159" s="60">
        <v>249</v>
      </c>
      <c r="D159" s="7" t="s">
        <v>212</v>
      </c>
      <c r="E159" s="14" t="s">
        <v>19</v>
      </c>
      <c r="F159" s="14" t="s">
        <v>213</v>
      </c>
      <c r="G159" s="68" t="s">
        <v>19</v>
      </c>
      <c r="H159" s="14" t="s">
        <v>740</v>
      </c>
      <c r="I159" s="68" t="s">
        <v>627</v>
      </c>
      <c r="J159" s="244" t="s">
        <v>178</v>
      </c>
      <c r="K159" s="11" t="s">
        <v>6</v>
      </c>
      <c r="L159" s="11" t="s">
        <v>15</v>
      </c>
      <c r="M159" s="10">
        <v>1</v>
      </c>
      <c r="N159" s="70"/>
      <c r="O159" s="70"/>
      <c r="P159" s="70"/>
      <c r="Q159" s="70"/>
      <c r="R159" s="70"/>
      <c r="S159" s="70" t="s">
        <v>15</v>
      </c>
      <c r="T159" s="70"/>
      <c r="U159" s="70"/>
      <c r="V159" s="70"/>
      <c r="W159" s="70"/>
      <c r="X159" s="71">
        <f t="shared" si="21"/>
        <v>1</v>
      </c>
      <c r="Y159" s="15"/>
      <c r="Z159" s="15"/>
      <c r="AA159" s="15"/>
      <c r="AB159" s="15"/>
      <c r="AC159" s="15"/>
      <c r="AD159" s="72"/>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5">
        <v>2</v>
      </c>
      <c r="BJ159" s="15">
        <v>2</v>
      </c>
      <c r="BK159" s="15">
        <v>2</v>
      </c>
      <c r="BL159" s="15">
        <v>2</v>
      </c>
      <c r="BM159" s="15"/>
      <c r="BN159" s="15"/>
      <c r="BO159" s="15"/>
      <c r="BP159" s="15"/>
      <c r="BQ159" s="15">
        <v>2</v>
      </c>
      <c r="BR159" s="15">
        <v>2</v>
      </c>
      <c r="BS159" s="15">
        <v>2</v>
      </c>
      <c r="BT159" s="15">
        <v>2</v>
      </c>
      <c r="BU159" s="15">
        <v>2</v>
      </c>
      <c r="BV159" s="15">
        <v>2</v>
      </c>
      <c r="BW159" s="15"/>
      <c r="BX159" s="15">
        <v>2</v>
      </c>
      <c r="BY159" s="15">
        <v>2</v>
      </c>
      <c r="BZ159" s="15">
        <v>2</v>
      </c>
      <c r="CA159" s="15">
        <v>2</v>
      </c>
      <c r="CB159" s="15">
        <v>2</v>
      </c>
      <c r="CC159" s="15">
        <v>2</v>
      </c>
      <c r="CD159" s="15">
        <v>2</v>
      </c>
      <c r="CE159" s="15">
        <v>2</v>
      </c>
      <c r="CF159" s="15">
        <v>2</v>
      </c>
      <c r="CG159" s="15">
        <v>2</v>
      </c>
      <c r="CH159" s="15">
        <v>2</v>
      </c>
      <c r="CI159" s="15">
        <v>2</v>
      </c>
      <c r="CJ159" s="15">
        <v>2</v>
      </c>
      <c r="CK159" s="15">
        <v>2</v>
      </c>
      <c r="CL159" s="15"/>
      <c r="CM159" s="15"/>
      <c r="CN159" s="15"/>
      <c r="CO159" s="15"/>
      <c r="CP159" s="15"/>
      <c r="CQ159" s="15"/>
      <c r="CR159" s="15"/>
      <c r="CS159" s="15">
        <v>2</v>
      </c>
      <c r="CT159" s="15">
        <v>2</v>
      </c>
      <c r="CU159" s="15">
        <v>2</v>
      </c>
      <c r="CV159" s="73">
        <f>COUNTIF(BI159:CU159,"2")</f>
        <v>27</v>
      </c>
      <c r="CW159" s="74">
        <f>CV159/(CV159+CX159+CZ159+DB159)</f>
        <v>1</v>
      </c>
      <c r="CX159" s="73">
        <f>COUNTIF(BI159:CU159,"1")</f>
        <v>0</v>
      </c>
      <c r="CY159" s="74">
        <f>CX159/(CV159+CX159+CZ159+DB159)</f>
        <v>0</v>
      </c>
      <c r="CZ159" s="73">
        <f>COUNTIF(BI159:CU159,"0")</f>
        <v>0</v>
      </c>
      <c r="DA159" s="74">
        <f>CZ159/(CV159+CX159+CZ159+DB159)</f>
        <v>0</v>
      </c>
      <c r="DB159" s="73">
        <f>COUNTIF(BI159:CU159,"KĐG")</f>
        <v>0</v>
      </c>
      <c r="DC159" s="74">
        <f>DB159/(CV159+CX159+CZ159+DB159)</f>
        <v>0</v>
      </c>
      <c r="DD159" s="75">
        <f>(((CV159*2)+(CX159*1)+(CZ159*0)))/(CV159+CX159+CZ159)</f>
        <v>2</v>
      </c>
      <c r="DE159" s="75" t="str">
        <f>IF(DC159&gt;=50%,"KĐG",IF(DD159&gt;=1.6,"Đạt mục tiêu",IF(DD159&gt;=1,"Cần cố gắng","Chưa đạt")))</f>
        <v>Đạt mục tiêu</v>
      </c>
      <c r="DF159" s="2"/>
      <c r="DG159" s="2"/>
      <c r="DH159" s="2"/>
      <c r="DI159" s="2"/>
      <c r="DJ159" s="2"/>
      <c r="DK159" s="2"/>
      <c r="DL159" s="2"/>
      <c r="DM159" s="2"/>
      <c r="DN159" s="2"/>
      <c r="DO159" s="2"/>
      <c r="DP159" s="2"/>
      <c r="DQ159" s="2"/>
      <c r="DR159" s="2"/>
      <c r="DS159" s="2"/>
      <c r="DT159" s="2"/>
      <c r="DU159" s="2"/>
      <c r="DV159" s="2"/>
      <c r="DW159" s="2"/>
      <c r="DX159" s="2"/>
      <c r="DY159" s="2"/>
    </row>
    <row r="160" spans="1:129" ht="59.25" hidden="1" customHeight="1" x14ac:dyDescent="0.25">
      <c r="A160" s="53">
        <v>150</v>
      </c>
      <c r="B160" s="66">
        <v>249</v>
      </c>
      <c r="C160" s="60">
        <v>249</v>
      </c>
      <c r="D160" s="7" t="s">
        <v>212</v>
      </c>
      <c r="E160" s="14" t="s">
        <v>19</v>
      </c>
      <c r="F160" s="14" t="s">
        <v>213</v>
      </c>
      <c r="G160" s="68" t="s">
        <v>19</v>
      </c>
      <c r="H160" s="14" t="s">
        <v>740</v>
      </c>
      <c r="I160" s="68" t="s">
        <v>610</v>
      </c>
      <c r="J160" s="245"/>
      <c r="K160" s="13"/>
      <c r="L160" s="13"/>
      <c r="M160" s="10"/>
      <c r="N160" s="70"/>
      <c r="O160" s="70"/>
      <c r="P160" s="70"/>
      <c r="Q160" s="70"/>
      <c r="R160" s="70"/>
      <c r="S160" s="70"/>
      <c r="T160" s="70" t="s">
        <v>15</v>
      </c>
      <c r="U160" s="70"/>
      <c r="V160" s="70"/>
      <c r="W160" s="70"/>
      <c r="X160" s="71">
        <f t="shared" si="21"/>
        <v>1</v>
      </c>
      <c r="Y160" s="15"/>
      <c r="Z160" s="15"/>
      <c r="AA160" s="15"/>
      <c r="AB160" s="15"/>
      <c r="AC160" s="15"/>
      <c r="AD160" s="72"/>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t="s">
        <v>622</v>
      </c>
      <c r="BA160" s="11"/>
      <c r="BB160" s="11"/>
      <c r="BC160" s="11"/>
      <c r="BD160" s="11"/>
      <c r="BE160" s="11"/>
      <c r="BF160" s="11"/>
      <c r="BG160" s="11"/>
      <c r="BH160" s="11"/>
      <c r="BI160" s="15">
        <v>2</v>
      </c>
      <c r="BJ160" s="15">
        <v>2</v>
      </c>
      <c r="BK160" s="15">
        <v>2</v>
      </c>
      <c r="BL160" s="15">
        <v>2</v>
      </c>
      <c r="BM160" s="15"/>
      <c r="BN160" s="15"/>
      <c r="BO160" s="15"/>
      <c r="BP160" s="15"/>
      <c r="BQ160" s="15">
        <v>2</v>
      </c>
      <c r="BR160" s="15">
        <v>2</v>
      </c>
      <c r="BS160" s="15">
        <v>2</v>
      </c>
      <c r="BT160" s="15">
        <v>2</v>
      </c>
      <c r="BU160" s="15">
        <v>2</v>
      </c>
      <c r="BV160" s="15">
        <v>2</v>
      </c>
      <c r="BW160" s="15"/>
      <c r="BX160" s="15">
        <v>2</v>
      </c>
      <c r="BY160" s="15">
        <v>2</v>
      </c>
      <c r="BZ160" s="15">
        <v>2</v>
      </c>
      <c r="CA160" s="15">
        <v>2</v>
      </c>
      <c r="CB160" s="15">
        <v>2</v>
      </c>
      <c r="CC160" s="15">
        <v>2</v>
      </c>
      <c r="CD160" s="15">
        <v>2</v>
      </c>
      <c r="CE160" s="15">
        <v>2</v>
      </c>
      <c r="CF160" s="15">
        <v>2</v>
      </c>
      <c r="CG160" s="15">
        <v>2</v>
      </c>
      <c r="CH160" s="15">
        <v>2</v>
      </c>
      <c r="CI160" s="15">
        <v>2</v>
      </c>
      <c r="CJ160" s="15">
        <v>2</v>
      </c>
      <c r="CK160" s="15">
        <v>2</v>
      </c>
      <c r="CL160" s="15"/>
      <c r="CM160" s="15"/>
      <c r="CN160" s="15"/>
      <c r="CO160" s="15"/>
      <c r="CP160" s="15"/>
      <c r="CQ160" s="15"/>
      <c r="CR160" s="15"/>
      <c r="CS160" s="15">
        <v>2</v>
      </c>
      <c r="CT160" s="15">
        <v>2</v>
      </c>
      <c r="CU160" s="15">
        <v>2</v>
      </c>
      <c r="CV160" s="73">
        <f>COUNTIF(BI160:CU160,"2")</f>
        <v>27</v>
      </c>
      <c r="CW160" s="74">
        <f>CV160/(CV160+CX160+CZ160+DB160)</f>
        <v>1</v>
      </c>
      <c r="CX160" s="73">
        <f>COUNTIF(BI160:CU160,"1")</f>
        <v>0</v>
      </c>
      <c r="CY160" s="74">
        <f>CX160/(CV160+CX160+CZ160+DB160)</f>
        <v>0</v>
      </c>
      <c r="CZ160" s="73">
        <f>COUNTIF(BI160:CU160,"0")</f>
        <v>0</v>
      </c>
      <c r="DA160" s="74">
        <f>CZ160/(CV160+CX160+CZ160+DB160)</f>
        <v>0</v>
      </c>
      <c r="DB160" s="73">
        <f>COUNTIF(BI160:CU160,"KĐG")</f>
        <v>0</v>
      </c>
      <c r="DC160" s="74">
        <f>DB160/(CV160+CX160+CZ160+DB160)</f>
        <v>0</v>
      </c>
      <c r="DD160" s="75">
        <f>(((CV160*2)+(CX160*1)+(CZ160*0)))/(CV160+CX160+CZ160)</f>
        <v>2</v>
      </c>
      <c r="DE160" s="75" t="str">
        <f>IF(DC160&gt;=50%,"KĐG",IF(DD160&gt;=1.6,"Đạt mục tiêu",IF(DD160&gt;=1,"Cần cố gắng","Chưa đạt")))</f>
        <v>Đạt mục tiêu</v>
      </c>
      <c r="DF160" s="2"/>
      <c r="DG160" s="2"/>
      <c r="DH160" s="2"/>
      <c r="DI160" s="2"/>
      <c r="DJ160" s="2"/>
      <c r="DK160" s="2"/>
      <c r="DL160" s="2"/>
      <c r="DM160" s="2"/>
      <c r="DN160" s="2"/>
      <c r="DO160" s="2"/>
      <c r="DP160" s="2"/>
      <c r="DQ160" s="2"/>
      <c r="DR160" s="2"/>
      <c r="DS160" s="2"/>
      <c r="DT160" s="2"/>
      <c r="DU160" s="2"/>
      <c r="DV160" s="2"/>
      <c r="DW160" s="2"/>
      <c r="DX160" s="2"/>
      <c r="DY160" s="2"/>
    </row>
    <row r="161" spans="1:129" ht="41.25" hidden="1" customHeight="1" x14ac:dyDescent="0.25">
      <c r="A161" s="53">
        <v>151</v>
      </c>
      <c r="B161" s="66">
        <v>249</v>
      </c>
      <c r="C161" s="60">
        <v>250</v>
      </c>
      <c r="D161" s="7" t="s">
        <v>214</v>
      </c>
      <c r="E161" s="14" t="s">
        <v>36</v>
      </c>
      <c r="F161" s="14" t="s">
        <v>215</v>
      </c>
      <c r="G161" s="68" t="s">
        <v>36</v>
      </c>
      <c r="H161" s="106" t="s">
        <v>741</v>
      </c>
      <c r="I161" s="68" t="s">
        <v>610</v>
      </c>
      <c r="J161" s="68" t="s">
        <v>178</v>
      </c>
      <c r="K161" s="15" t="s">
        <v>6</v>
      </c>
      <c r="L161" s="15" t="s">
        <v>15</v>
      </c>
      <c r="M161" s="10">
        <v>1</v>
      </c>
      <c r="N161" s="70"/>
      <c r="O161" s="70"/>
      <c r="P161" s="70"/>
      <c r="Q161" s="70"/>
      <c r="R161" s="70"/>
      <c r="S161" s="70"/>
      <c r="T161" s="70"/>
      <c r="U161" s="84" t="s">
        <v>15</v>
      </c>
      <c r="V161" s="84"/>
      <c r="W161" s="70"/>
      <c r="X161" s="71">
        <f t="shared" si="21"/>
        <v>1</v>
      </c>
      <c r="Y161" s="15"/>
      <c r="Z161" s="15"/>
      <c r="AA161" s="15"/>
      <c r="AB161" s="15"/>
      <c r="AC161" s="15"/>
      <c r="AD161" s="80"/>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t="s">
        <v>644</v>
      </c>
      <c r="BC161" s="15" t="s">
        <v>644</v>
      </c>
      <c r="BD161" s="15"/>
      <c r="BE161" s="15"/>
      <c r="BF161" s="15"/>
      <c r="BG161" s="15"/>
      <c r="BH161" s="15"/>
      <c r="BI161" s="15">
        <v>2</v>
      </c>
      <c r="BJ161" s="15">
        <v>2</v>
      </c>
      <c r="BK161" s="15">
        <v>2</v>
      </c>
      <c r="BL161" s="15">
        <v>2</v>
      </c>
      <c r="BM161" s="15"/>
      <c r="BN161" s="15"/>
      <c r="BO161" s="15"/>
      <c r="BP161" s="15"/>
      <c r="BQ161" s="15">
        <v>2</v>
      </c>
      <c r="BR161" s="15">
        <v>2</v>
      </c>
      <c r="BS161" s="15">
        <v>2</v>
      </c>
      <c r="BT161" s="15">
        <v>2</v>
      </c>
      <c r="BU161" s="15">
        <v>2</v>
      </c>
      <c r="BV161" s="15">
        <v>2</v>
      </c>
      <c r="BW161" s="15"/>
      <c r="BX161" s="15">
        <v>2</v>
      </c>
      <c r="BY161" s="15">
        <v>2</v>
      </c>
      <c r="BZ161" s="15">
        <v>2</v>
      </c>
      <c r="CA161" s="15">
        <v>2</v>
      </c>
      <c r="CB161" s="15">
        <v>2</v>
      </c>
      <c r="CC161" s="15">
        <v>2</v>
      </c>
      <c r="CD161" s="15">
        <v>2</v>
      </c>
      <c r="CE161" s="15">
        <v>2</v>
      </c>
      <c r="CF161" s="15">
        <v>2</v>
      </c>
      <c r="CG161" s="15">
        <v>2</v>
      </c>
      <c r="CH161" s="15">
        <v>2</v>
      </c>
      <c r="CI161" s="15">
        <v>2</v>
      </c>
      <c r="CJ161" s="15">
        <v>2</v>
      </c>
      <c r="CK161" s="15">
        <v>2</v>
      </c>
      <c r="CL161" s="15"/>
      <c r="CM161" s="15"/>
      <c r="CN161" s="15"/>
      <c r="CO161" s="15"/>
      <c r="CP161" s="15"/>
      <c r="CQ161" s="15"/>
      <c r="CR161" s="15"/>
      <c r="CS161" s="15">
        <v>2</v>
      </c>
      <c r="CT161" s="15">
        <v>2</v>
      </c>
      <c r="CU161" s="15">
        <v>2</v>
      </c>
      <c r="CV161" s="73">
        <f>COUNTIF(BI161:CU161,"2")</f>
        <v>27</v>
      </c>
      <c r="CW161" s="74">
        <f>CV161/(CV161+CX161+CZ161+DB161)</f>
        <v>1</v>
      </c>
      <c r="CX161" s="73">
        <f>COUNTIF(BI161:CU161,"1")</f>
        <v>0</v>
      </c>
      <c r="CY161" s="74">
        <f>CX161/(CV161+CX161+CZ161+DB161)</f>
        <v>0</v>
      </c>
      <c r="CZ161" s="73">
        <f>COUNTIF(BI161:CU161,"0")</f>
        <v>0</v>
      </c>
      <c r="DA161" s="74">
        <f>CZ161/(CV161+CX161+CZ161+DB161)</f>
        <v>0</v>
      </c>
      <c r="DB161" s="73">
        <f>COUNTIF(BI161:CU161,"KĐG")</f>
        <v>0</v>
      </c>
      <c r="DC161" s="74">
        <f>DB161/(CV161+CX161+CZ161+DB161)</f>
        <v>0</v>
      </c>
      <c r="DD161" s="75">
        <f>(((CV161*2)+(CX161*1)+(CZ161*0)))/(CV161+CX161+CZ161)</f>
        <v>2</v>
      </c>
      <c r="DE161" s="75" t="str">
        <f>IF(DC161&gt;=50%,"KĐG",IF(DD161&gt;=1.6,"Đạt mục tiêu",IF(DD161&gt;=1,"Cần cố gắng","Chưa đạt")))</f>
        <v>Đạt mục tiêu</v>
      </c>
      <c r="DF161" s="2"/>
      <c r="DG161" s="2"/>
      <c r="DH161" s="2"/>
      <c r="DI161" s="2"/>
      <c r="DJ161" s="2"/>
      <c r="DK161" s="2"/>
      <c r="DL161" s="2"/>
      <c r="DM161" s="2"/>
      <c r="DN161" s="2"/>
      <c r="DO161" s="2"/>
      <c r="DP161" s="2"/>
      <c r="DQ161" s="2"/>
      <c r="DR161" s="2"/>
      <c r="DS161" s="2"/>
      <c r="DT161" s="2"/>
      <c r="DU161" s="2"/>
      <c r="DV161" s="2"/>
      <c r="DW161" s="2"/>
      <c r="DX161" s="2"/>
      <c r="DY161" s="2"/>
    </row>
    <row r="162" spans="1:129" ht="15.75" customHeight="1" x14ac:dyDescent="0.3">
      <c r="A162" s="53">
        <v>152</v>
      </c>
      <c r="B162" s="59">
        <v>250</v>
      </c>
      <c r="C162" s="60">
        <v>251</v>
      </c>
      <c r="D162" s="386" t="s">
        <v>216</v>
      </c>
      <c r="E162" s="387"/>
      <c r="F162" s="387"/>
      <c r="G162" s="387"/>
      <c r="H162" s="388"/>
      <c r="I162" s="308"/>
      <c r="J162" s="312"/>
      <c r="K162" s="61" t="s">
        <v>8</v>
      </c>
      <c r="L162" s="61" t="s">
        <v>8</v>
      </c>
      <c r="M162" s="61" t="s">
        <v>8</v>
      </c>
      <c r="N162" s="62" t="s">
        <v>608</v>
      </c>
      <c r="O162" s="62" t="s">
        <v>608</v>
      </c>
      <c r="P162" s="312" t="s">
        <v>608</v>
      </c>
      <c r="Q162" s="62" t="s">
        <v>608</v>
      </c>
      <c r="R162" s="62" t="s">
        <v>608</v>
      </c>
      <c r="S162" s="62" t="s">
        <v>608</v>
      </c>
      <c r="T162" s="62" t="s">
        <v>608</v>
      </c>
      <c r="U162" s="62" t="s">
        <v>608</v>
      </c>
      <c r="V162" s="62" t="s">
        <v>608</v>
      </c>
      <c r="W162" s="62" t="s">
        <v>608</v>
      </c>
      <c r="X162" s="71">
        <f t="shared" si="21"/>
        <v>0</v>
      </c>
      <c r="Y162" s="61"/>
      <c r="Z162" s="61"/>
      <c r="AA162" s="61"/>
      <c r="AB162" s="61"/>
      <c r="AC162" s="61"/>
      <c r="AD162" s="81"/>
      <c r="AE162" s="82"/>
      <c r="AF162" s="82"/>
      <c r="AG162" s="314"/>
      <c r="AH162" s="314"/>
      <c r="AI162" s="314"/>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62" t="s">
        <v>8</v>
      </c>
      <c r="BJ162" s="62" t="s">
        <v>8</v>
      </c>
      <c r="BK162" s="62" t="s">
        <v>8</v>
      </c>
      <c r="BL162" s="62" t="s">
        <v>8</v>
      </c>
      <c r="BM162" s="62" t="s">
        <v>8</v>
      </c>
      <c r="BN162" s="62" t="s">
        <v>8</v>
      </c>
      <c r="BO162" s="62" t="s">
        <v>8</v>
      </c>
      <c r="BP162" s="62" t="s">
        <v>8</v>
      </c>
      <c r="BQ162" s="62" t="s">
        <v>8</v>
      </c>
      <c r="BR162" s="62" t="s">
        <v>8</v>
      </c>
      <c r="BS162" s="62" t="s">
        <v>8</v>
      </c>
      <c r="BT162" s="62" t="s">
        <v>8</v>
      </c>
      <c r="BU162" s="62" t="s">
        <v>8</v>
      </c>
      <c r="BV162" s="62" t="s">
        <v>8</v>
      </c>
      <c r="BW162" s="62" t="s">
        <v>8</v>
      </c>
      <c r="BX162" s="62" t="s">
        <v>8</v>
      </c>
      <c r="BY162" s="62" t="s">
        <v>8</v>
      </c>
      <c r="BZ162" s="62" t="s">
        <v>8</v>
      </c>
      <c r="CA162" s="62" t="s">
        <v>8</v>
      </c>
      <c r="CB162" s="62" t="s">
        <v>8</v>
      </c>
      <c r="CC162" s="62" t="s">
        <v>8</v>
      </c>
      <c r="CD162" s="62" t="s">
        <v>8</v>
      </c>
      <c r="CE162" s="62" t="s">
        <v>8</v>
      </c>
      <c r="CF162" s="62" t="s">
        <v>8</v>
      </c>
      <c r="CG162" s="62" t="s">
        <v>8</v>
      </c>
      <c r="CH162" s="62" t="s">
        <v>8</v>
      </c>
      <c r="CI162" s="62" t="s">
        <v>8</v>
      </c>
      <c r="CJ162" s="62" t="s">
        <v>8</v>
      </c>
      <c r="CK162" s="62" t="s">
        <v>8</v>
      </c>
      <c r="CL162" s="62" t="s">
        <v>8</v>
      </c>
      <c r="CM162" s="62" t="s">
        <v>8</v>
      </c>
      <c r="CN162" s="62" t="s">
        <v>8</v>
      </c>
      <c r="CO162" s="62" t="s">
        <v>8</v>
      </c>
      <c r="CP162" s="62" t="s">
        <v>8</v>
      </c>
      <c r="CQ162" s="62" t="s">
        <v>8</v>
      </c>
      <c r="CR162" s="62" t="s">
        <v>8</v>
      </c>
      <c r="CS162" s="62" t="s">
        <v>8</v>
      </c>
      <c r="CT162" s="62" t="s">
        <v>8</v>
      </c>
      <c r="CU162" s="62" t="s">
        <v>8</v>
      </c>
      <c r="CV162" s="61"/>
      <c r="CW162" s="61" t="s">
        <v>8</v>
      </c>
      <c r="CX162" s="61" t="s">
        <v>8</v>
      </c>
      <c r="CY162" s="61" t="s">
        <v>8</v>
      </c>
      <c r="CZ162" s="61" t="s">
        <v>8</v>
      </c>
      <c r="DA162" s="61" t="s">
        <v>8</v>
      </c>
      <c r="DB162" s="61" t="s">
        <v>8</v>
      </c>
      <c r="DC162" s="61" t="s">
        <v>8</v>
      </c>
      <c r="DD162" s="250" t="s">
        <v>8</v>
      </c>
      <c r="DE162" s="61" t="s">
        <v>8</v>
      </c>
      <c r="DF162" s="2"/>
      <c r="DG162" s="2"/>
      <c r="DH162" s="2"/>
      <c r="DI162" s="2"/>
      <c r="DJ162" s="2"/>
      <c r="DK162" s="2"/>
      <c r="DL162" s="2"/>
      <c r="DM162" s="2"/>
      <c r="DN162" s="2"/>
      <c r="DO162" s="2"/>
      <c r="DP162" s="2"/>
      <c r="DQ162" s="2"/>
      <c r="DR162" s="2"/>
      <c r="DS162" s="2"/>
      <c r="DT162" s="2"/>
      <c r="DU162" s="2"/>
      <c r="DV162" s="2"/>
      <c r="DW162" s="2"/>
      <c r="DX162" s="2"/>
      <c r="DY162" s="2"/>
    </row>
    <row r="163" spans="1:129" ht="44.25" hidden="1" customHeight="1" x14ac:dyDescent="0.25">
      <c r="A163" s="53">
        <v>153</v>
      </c>
      <c r="B163" s="66">
        <v>251</v>
      </c>
      <c r="C163" s="60">
        <v>254</v>
      </c>
      <c r="D163" s="7" t="s">
        <v>217</v>
      </c>
      <c r="E163" s="14" t="s">
        <v>19</v>
      </c>
      <c r="F163" s="14" t="s">
        <v>218</v>
      </c>
      <c r="G163" s="68" t="s">
        <v>19</v>
      </c>
      <c r="H163" s="7" t="s">
        <v>742</v>
      </c>
      <c r="I163" s="68" t="s">
        <v>627</v>
      </c>
      <c r="J163" s="68" t="s">
        <v>178</v>
      </c>
      <c r="K163" s="15" t="s">
        <v>6</v>
      </c>
      <c r="L163" s="15" t="s">
        <v>15</v>
      </c>
      <c r="M163" s="10">
        <v>1</v>
      </c>
      <c r="N163" s="70"/>
      <c r="O163" s="70"/>
      <c r="P163" s="70"/>
      <c r="Q163" s="70"/>
      <c r="R163" s="70"/>
      <c r="S163" s="70"/>
      <c r="T163" s="70"/>
      <c r="U163" s="70" t="s">
        <v>15</v>
      </c>
      <c r="V163" s="70"/>
      <c r="W163" s="70"/>
      <c r="X163" s="71">
        <f t="shared" si="21"/>
        <v>1</v>
      </c>
      <c r="Y163" s="15"/>
      <c r="Z163" s="15"/>
      <c r="AA163" s="15"/>
      <c r="AB163" s="15"/>
      <c r="AC163" s="15"/>
      <c r="AD163" s="80"/>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t="s">
        <v>713</v>
      </c>
      <c r="BE163" s="15"/>
      <c r="BF163" s="15"/>
      <c r="BG163" s="15"/>
      <c r="BH163" s="15"/>
      <c r="BI163" s="15">
        <v>2</v>
      </c>
      <c r="BJ163" s="15">
        <v>2</v>
      </c>
      <c r="BK163" s="15">
        <v>2</v>
      </c>
      <c r="BL163" s="15">
        <v>2</v>
      </c>
      <c r="BM163" s="15"/>
      <c r="BN163" s="15"/>
      <c r="BO163" s="15"/>
      <c r="BP163" s="15"/>
      <c r="BQ163" s="15">
        <v>2</v>
      </c>
      <c r="BR163" s="15">
        <v>2</v>
      </c>
      <c r="BS163" s="15">
        <v>2</v>
      </c>
      <c r="BT163" s="15">
        <v>2</v>
      </c>
      <c r="BU163" s="15">
        <v>2</v>
      </c>
      <c r="BV163" s="15">
        <v>2</v>
      </c>
      <c r="BW163" s="15"/>
      <c r="BX163" s="15">
        <v>2</v>
      </c>
      <c r="BY163" s="15">
        <v>2</v>
      </c>
      <c r="BZ163" s="15">
        <v>2</v>
      </c>
      <c r="CA163" s="15">
        <v>2</v>
      </c>
      <c r="CB163" s="15">
        <v>2</v>
      </c>
      <c r="CC163" s="15">
        <v>2</v>
      </c>
      <c r="CD163" s="15">
        <v>2</v>
      </c>
      <c r="CE163" s="15">
        <v>2</v>
      </c>
      <c r="CF163" s="15">
        <v>2</v>
      </c>
      <c r="CG163" s="15">
        <v>2</v>
      </c>
      <c r="CH163" s="15">
        <v>2</v>
      </c>
      <c r="CI163" s="15">
        <v>2</v>
      </c>
      <c r="CJ163" s="15">
        <v>2</v>
      </c>
      <c r="CK163" s="15">
        <v>2</v>
      </c>
      <c r="CL163" s="15"/>
      <c r="CM163" s="15"/>
      <c r="CN163" s="15"/>
      <c r="CO163" s="15"/>
      <c r="CP163" s="15"/>
      <c r="CQ163" s="15"/>
      <c r="CR163" s="15"/>
      <c r="CS163" s="15">
        <v>2</v>
      </c>
      <c r="CT163" s="15">
        <v>2</v>
      </c>
      <c r="CU163" s="15">
        <v>2</v>
      </c>
      <c r="CV163" s="73">
        <f>COUNTIF(BI163:CU163,"2")</f>
        <v>27</v>
      </c>
      <c r="CW163" s="74">
        <f>CV163/(CV163+CX163+CZ163+DB163)</f>
        <v>1</v>
      </c>
      <c r="CX163" s="73">
        <f>COUNTIF(BI163:CU163,"1")</f>
        <v>0</v>
      </c>
      <c r="CY163" s="74">
        <f>CX163/(CV163+CX163+CZ163+DB163)</f>
        <v>0</v>
      </c>
      <c r="CZ163" s="73">
        <f>COUNTIF(BI163:CU163,"0")</f>
        <v>0</v>
      </c>
      <c r="DA163" s="74">
        <f>CZ163/(CV163+CX163+CZ163+DB163)</f>
        <v>0</v>
      </c>
      <c r="DB163" s="73">
        <f>COUNTIF(BI163:CU163,"KĐG")</f>
        <v>0</v>
      </c>
      <c r="DC163" s="74">
        <f>DB163/(CV163+CX163+CZ163+DB163)</f>
        <v>0</v>
      </c>
      <c r="DD163" s="75">
        <f>(((CV163*2)+(CX163*1)+(CZ163*0)))/(CV163+CX163+CZ163)</f>
        <v>2</v>
      </c>
      <c r="DE163" s="75" t="str">
        <f>IF(DC163&gt;=50%,"KĐG",IF(DD163&gt;=1.6,"Đạt mục tiêu",IF(DD163&gt;=1,"Cần cố gắng","Chưa đạt")))</f>
        <v>Đạt mục tiêu</v>
      </c>
      <c r="DF163" s="2"/>
      <c r="DG163" s="2"/>
      <c r="DH163" s="2"/>
      <c r="DI163" s="2"/>
      <c r="DJ163" s="2"/>
      <c r="DK163" s="2"/>
      <c r="DL163" s="2"/>
      <c r="DM163" s="2"/>
      <c r="DN163" s="2"/>
      <c r="DO163" s="2"/>
      <c r="DP163" s="2"/>
      <c r="DQ163" s="2"/>
      <c r="DR163" s="2"/>
      <c r="DS163" s="2"/>
      <c r="DT163" s="2"/>
      <c r="DU163" s="2"/>
      <c r="DV163" s="2"/>
      <c r="DW163" s="2"/>
      <c r="DX163" s="2"/>
      <c r="DY163" s="2"/>
    </row>
    <row r="164" spans="1:129" ht="15.75" customHeight="1" x14ac:dyDescent="0.25">
      <c r="A164" s="53">
        <v>154</v>
      </c>
      <c r="B164" s="59">
        <v>254</v>
      </c>
      <c r="C164" s="60">
        <v>255</v>
      </c>
      <c r="D164" s="324" t="s">
        <v>219</v>
      </c>
      <c r="E164" s="325"/>
      <c r="F164" s="326"/>
      <c r="G164" s="312"/>
      <c r="H164" s="312"/>
      <c r="I164" s="308"/>
      <c r="J164" s="312"/>
      <c r="K164" s="61" t="s">
        <v>8</v>
      </c>
      <c r="L164" s="61" t="s">
        <v>8</v>
      </c>
      <c r="M164" s="61" t="s">
        <v>8</v>
      </c>
      <c r="N164" s="62" t="s">
        <v>608</v>
      </c>
      <c r="O164" s="62" t="s">
        <v>608</v>
      </c>
      <c r="P164" s="312" t="s">
        <v>608</v>
      </c>
      <c r="Q164" s="62" t="s">
        <v>608</v>
      </c>
      <c r="R164" s="62" t="s">
        <v>608</v>
      </c>
      <c r="S164" s="62" t="s">
        <v>608</v>
      </c>
      <c r="T164" s="62" t="s">
        <v>608</v>
      </c>
      <c r="U164" s="62" t="s">
        <v>608</v>
      </c>
      <c r="V164" s="62" t="s">
        <v>608</v>
      </c>
      <c r="W164" s="62" t="s">
        <v>608</v>
      </c>
      <c r="X164" s="71">
        <f t="shared" si="21"/>
        <v>0</v>
      </c>
      <c r="Y164" s="61"/>
      <c r="Z164" s="61"/>
      <c r="AA164" s="61"/>
      <c r="AB164" s="61"/>
      <c r="AC164" s="61"/>
      <c r="AD164" s="81"/>
      <c r="AE164" s="82"/>
      <c r="AF164" s="82"/>
      <c r="AG164" s="314"/>
      <c r="AH164" s="314"/>
      <c r="AI164" s="314"/>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62" t="s">
        <v>8</v>
      </c>
      <c r="BJ164" s="62" t="s">
        <v>8</v>
      </c>
      <c r="BK164" s="62" t="s">
        <v>8</v>
      </c>
      <c r="BL164" s="62" t="s">
        <v>8</v>
      </c>
      <c r="BM164" s="62" t="s">
        <v>8</v>
      </c>
      <c r="BN164" s="62" t="s">
        <v>8</v>
      </c>
      <c r="BO164" s="62" t="s">
        <v>8</v>
      </c>
      <c r="BP164" s="62" t="s">
        <v>8</v>
      </c>
      <c r="BQ164" s="62" t="s">
        <v>8</v>
      </c>
      <c r="BR164" s="62" t="s">
        <v>8</v>
      </c>
      <c r="BS164" s="62" t="s">
        <v>8</v>
      </c>
      <c r="BT164" s="62" t="s">
        <v>8</v>
      </c>
      <c r="BU164" s="62" t="s">
        <v>8</v>
      </c>
      <c r="BV164" s="62" t="s">
        <v>8</v>
      </c>
      <c r="BW164" s="62" t="s">
        <v>8</v>
      </c>
      <c r="BX164" s="62" t="s">
        <v>8</v>
      </c>
      <c r="BY164" s="62" t="s">
        <v>8</v>
      </c>
      <c r="BZ164" s="62" t="s">
        <v>8</v>
      </c>
      <c r="CA164" s="62" t="s">
        <v>8</v>
      </c>
      <c r="CB164" s="62" t="s">
        <v>8</v>
      </c>
      <c r="CC164" s="62" t="s">
        <v>8</v>
      </c>
      <c r="CD164" s="62" t="s">
        <v>8</v>
      </c>
      <c r="CE164" s="62" t="s">
        <v>8</v>
      </c>
      <c r="CF164" s="62" t="s">
        <v>8</v>
      </c>
      <c r="CG164" s="62" t="s">
        <v>8</v>
      </c>
      <c r="CH164" s="62" t="s">
        <v>8</v>
      </c>
      <c r="CI164" s="62" t="s">
        <v>8</v>
      </c>
      <c r="CJ164" s="62" t="s">
        <v>8</v>
      </c>
      <c r="CK164" s="62" t="s">
        <v>8</v>
      </c>
      <c r="CL164" s="62" t="s">
        <v>8</v>
      </c>
      <c r="CM164" s="62" t="s">
        <v>8</v>
      </c>
      <c r="CN164" s="62" t="s">
        <v>8</v>
      </c>
      <c r="CO164" s="62" t="s">
        <v>8</v>
      </c>
      <c r="CP164" s="62" t="s">
        <v>8</v>
      </c>
      <c r="CQ164" s="62" t="s">
        <v>8</v>
      </c>
      <c r="CR164" s="62" t="s">
        <v>8</v>
      </c>
      <c r="CS164" s="62" t="s">
        <v>8</v>
      </c>
      <c r="CT164" s="62" t="s">
        <v>8</v>
      </c>
      <c r="CU164" s="62" t="s">
        <v>8</v>
      </c>
      <c r="CV164" s="61"/>
      <c r="CW164" s="61" t="s">
        <v>8</v>
      </c>
      <c r="CX164" s="61" t="s">
        <v>8</v>
      </c>
      <c r="CY164" s="61" t="s">
        <v>8</v>
      </c>
      <c r="CZ164" s="61" t="s">
        <v>8</v>
      </c>
      <c r="DA164" s="61" t="s">
        <v>8</v>
      </c>
      <c r="DB164" s="61" t="s">
        <v>8</v>
      </c>
      <c r="DC164" s="61" t="s">
        <v>8</v>
      </c>
      <c r="DD164" s="250" t="s">
        <v>8</v>
      </c>
      <c r="DE164" s="61" t="s">
        <v>8</v>
      </c>
      <c r="DF164" s="2"/>
      <c r="DG164" s="2"/>
      <c r="DH164" s="2"/>
      <c r="DI164" s="2"/>
      <c r="DJ164" s="2"/>
      <c r="DK164" s="2"/>
      <c r="DL164" s="2"/>
      <c r="DM164" s="2"/>
      <c r="DN164" s="2"/>
      <c r="DO164" s="2"/>
      <c r="DP164" s="2"/>
      <c r="DQ164" s="2"/>
      <c r="DR164" s="2"/>
      <c r="DS164" s="2"/>
      <c r="DT164" s="2"/>
      <c r="DU164" s="2"/>
      <c r="DV164" s="2"/>
      <c r="DW164" s="2"/>
      <c r="DX164" s="2"/>
      <c r="DY164" s="2"/>
    </row>
    <row r="165" spans="1:129" ht="93" hidden="1" customHeight="1" x14ac:dyDescent="0.25">
      <c r="A165" s="53">
        <v>155</v>
      </c>
      <c r="B165" s="66">
        <v>255</v>
      </c>
      <c r="C165" s="113">
        <v>258</v>
      </c>
      <c r="D165" s="7" t="s">
        <v>220</v>
      </c>
      <c r="E165" s="27" t="s">
        <v>19</v>
      </c>
      <c r="F165" s="14" t="s">
        <v>221</v>
      </c>
      <c r="G165" s="68" t="s">
        <v>19</v>
      </c>
      <c r="H165" s="14" t="s">
        <v>743</v>
      </c>
      <c r="I165" s="68" t="s">
        <v>627</v>
      </c>
      <c r="J165" s="68" t="s">
        <v>178</v>
      </c>
      <c r="K165" s="15" t="s">
        <v>6</v>
      </c>
      <c r="L165" s="15" t="s">
        <v>15</v>
      </c>
      <c r="M165" s="10"/>
      <c r="N165" s="70"/>
      <c r="O165" s="70"/>
      <c r="P165" s="70"/>
      <c r="Q165" s="70"/>
      <c r="R165" s="70"/>
      <c r="S165" s="70"/>
      <c r="T165" s="70"/>
      <c r="U165" s="70" t="s">
        <v>15</v>
      </c>
      <c r="V165" s="70"/>
      <c r="W165" s="70"/>
      <c r="X165" s="71">
        <f t="shared" si="21"/>
        <v>1</v>
      </c>
      <c r="Y165" s="15"/>
      <c r="Z165" s="15"/>
      <c r="AA165" s="15"/>
      <c r="AB165" s="15"/>
      <c r="AC165" s="15"/>
      <c r="AD165" s="72"/>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t="s">
        <v>644</v>
      </c>
      <c r="BD165" s="11"/>
      <c r="BE165" s="11"/>
      <c r="BF165" s="11"/>
      <c r="BG165" s="11"/>
      <c r="BH165" s="11"/>
      <c r="BI165" s="15">
        <v>2</v>
      </c>
      <c r="BJ165" s="15">
        <v>2</v>
      </c>
      <c r="BK165" s="15">
        <v>2</v>
      </c>
      <c r="BL165" s="15">
        <v>2</v>
      </c>
      <c r="BM165" s="15"/>
      <c r="BN165" s="15"/>
      <c r="BO165" s="15"/>
      <c r="BP165" s="15"/>
      <c r="BQ165" s="15">
        <v>2</v>
      </c>
      <c r="BR165" s="15">
        <v>2</v>
      </c>
      <c r="BS165" s="15">
        <v>2</v>
      </c>
      <c r="BT165" s="15">
        <v>2</v>
      </c>
      <c r="BU165" s="15">
        <v>2</v>
      </c>
      <c r="BV165" s="15">
        <v>2</v>
      </c>
      <c r="BW165" s="15"/>
      <c r="BX165" s="15">
        <v>2</v>
      </c>
      <c r="BY165" s="15">
        <v>2</v>
      </c>
      <c r="BZ165" s="15">
        <v>2</v>
      </c>
      <c r="CA165" s="15">
        <v>2</v>
      </c>
      <c r="CB165" s="15">
        <v>2</v>
      </c>
      <c r="CC165" s="15">
        <v>2</v>
      </c>
      <c r="CD165" s="15">
        <v>2</v>
      </c>
      <c r="CE165" s="15">
        <v>2</v>
      </c>
      <c r="CF165" s="15">
        <v>2</v>
      </c>
      <c r="CG165" s="15">
        <v>2</v>
      </c>
      <c r="CH165" s="15">
        <v>2</v>
      </c>
      <c r="CI165" s="15">
        <v>2</v>
      </c>
      <c r="CJ165" s="15">
        <v>2</v>
      </c>
      <c r="CK165" s="15">
        <v>2</v>
      </c>
      <c r="CL165" s="15"/>
      <c r="CM165" s="15"/>
      <c r="CN165" s="15"/>
      <c r="CO165" s="15"/>
      <c r="CP165" s="15"/>
      <c r="CQ165" s="15"/>
      <c r="CR165" s="15"/>
      <c r="CS165" s="15">
        <v>2</v>
      </c>
      <c r="CT165" s="15">
        <v>2</v>
      </c>
      <c r="CU165" s="15">
        <v>2</v>
      </c>
      <c r="CV165" s="73">
        <f>COUNTIF(BI165:CU165,"2")</f>
        <v>27</v>
      </c>
      <c r="CW165" s="74">
        <f>CV165/(CV165+CX165+CZ165+DB165)</f>
        <v>1</v>
      </c>
      <c r="CX165" s="73">
        <f>COUNTIF(BI165:CU165,"1")</f>
        <v>0</v>
      </c>
      <c r="CY165" s="74">
        <f>CX165/(CV165+CX165+CZ165+DB165)</f>
        <v>0</v>
      </c>
      <c r="CZ165" s="73">
        <f>COUNTIF(BI165:CU165,"0")</f>
        <v>0</v>
      </c>
      <c r="DA165" s="74">
        <f>CZ165/(CV165+CX165+CZ165+DB165)</f>
        <v>0</v>
      </c>
      <c r="DB165" s="73">
        <f>COUNTIF(BI165:CU165,"KĐG")</f>
        <v>0</v>
      </c>
      <c r="DC165" s="74">
        <f>DB165/(CV165+CX165+CZ165+DB165)</f>
        <v>0</v>
      </c>
      <c r="DD165" s="75">
        <f>(((CV165*2)+(CX165*1)+(CZ165*0)))/(CV165+CX165+CZ165)</f>
        <v>2</v>
      </c>
      <c r="DE165" s="75" t="str">
        <f>IF(DC165&gt;=50%,"KĐG",IF(DD165&gt;=1.6,"Đạt mục tiêu",IF(DD165&gt;=1,"Cần cố gắng","Chưa đạt")))</f>
        <v>Đạt mục tiêu</v>
      </c>
      <c r="DF165" s="2"/>
      <c r="DG165" s="2"/>
      <c r="DH165" s="2"/>
      <c r="DI165" s="2"/>
      <c r="DJ165" s="2"/>
      <c r="DK165" s="2"/>
      <c r="DL165" s="2"/>
      <c r="DM165" s="2"/>
      <c r="DN165" s="2"/>
      <c r="DO165" s="2"/>
      <c r="DP165" s="2"/>
      <c r="DQ165" s="2"/>
      <c r="DR165" s="2"/>
      <c r="DS165" s="2"/>
      <c r="DT165" s="2"/>
      <c r="DU165" s="2"/>
      <c r="DV165" s="2"/>
      <c r="DW165" s="2"/>
      <c r="DX165" s="2"/>
      <c r="DY165" s="2"/>
    </row>
    <row r="166" spans="1:129" ht="105" customHeight="1" x14ac:dyDescent="0.25">
      <c r="A166" s="53">
        <v>156</v>
      </c>
      <c r="B166" s="116">
        <v>258</v>
      </c>
      <c r="C166" s="117"/>
      <c r="D166" s="306" t="s">
        <v>220</v>
      </c>
      <c r="E166" s="320" t="s">
        <v>19</v>
      </c>
      <c r="F166" s="307" t="s">
        <v>222</v>
      </c>
      <c r="G166" s="308" t="s">
        <v>19</v>
      </c>
      <c r="H166" s="307" t="s">
        <v>744</v>
      </c>
      <c r="I166" s="308" t="s">
        <v>627</v>
      </c>
      <c r="J166" s="308" t="s">
        <v>178</v>
      </c>
      <c r="K166" s="15" t="s">
        <v>6</v>
      </c>
      <c r="L166" s="15" t="s">
        <v>15</v>
      </c>
      <c r="M166" s="10"/>
      <c r="N166" s="70"/>
      <c r="O166" s="70"/>
      <c r="P166" s="310" t="s">
        <v>15</v>
      </c>
      <c r="Q166" s="70"/>
      <c r="R166" s="70"/>
      <c r="S166" s="70"/>
      <c r="T166" s="120"/>
      <c r="U166" s="70"/>
      <c r="V166" s="70"/>
      <c r="W166" s="70"/>
      <c r="X166" s="71">
        <f t="shared" si="21"/>
        <v>1</v>
      </c>
      <c r="Y166" s="15" t="s">
        <v>1105</v>
      </c>
      <c r="Z166" s="15"/>
      <c r="AA166" s="15"/>
      <c r="AB166" s="15"/>
      <c r="AC166" s="15"/>
      <c r="AD166" s="72"/>
      <c r="AE166" s="11"/>
      <c r="AF166" s="11"/>
      <c r="AG166" s="315" t="s">
        <v>644</v>
      </c>
      <c r="AH166" s="315" t="s">
        <v>644</v>
      </c>
      <c r="AI166" s="315" t="s">
        <v>644</v>
      </c>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56">
        <v>2</v>
      </c>
      <c r="BJ166" s="56">
        <v>2</v>
      </c>
      <c r="BK166" s="56">
        <v>2</v>
      </c>
      <c r="BL166" s="56">
        <v>2</v>
      </c>
      <c r="BM166" s="56">
        <v>2</v>
      </c>
      <c r="BN166" s="56">
        <v>2</v>
      </c>
      <c r="BO166" s="56">
        <v>2</v>
      </c>
      <c r="BP166" s="56">
        <v>2</v>
      </c>
      <c r="BQ166" s="56">
        <v>2</v>
      </c>
      <c r="BR166" s="56">
        <v>2</v>
      </c>
      <c r="BS166" s="56">
        <v>2</v>
      </c>
      <c r="BT166" s="56">
        <v>2</v>
      </c>
      <c r="BU166" s="56">
        <v>2</v>
      </c>
      <c r="BV166" s="56">
        <v>2</v>
      </c>
      <c r="BW166" s="56">
        <v>2</v>
      </c>
      <c r="BX166" s="56">
        <v>2</v>
      </c>
      <c r="BY166" s="56">
        <v>2</v>
      </c>
      <c r="BZ166" s="56">
        <v>2</v>
      </c>
      <c r="CA166" s="56">
        <v>2</v>
      </c>
      <c r="CB166" s="56">
        <v>2</v>
      </c>
      <c r="CC166" s="56">
        <v>2</v>
      </c>
      <c r="CD166" s="56">
        <v>2</v>
      </c>
      <c r="CE166" s="56">
        <v>2</v>
      </c>
      <c r="CF166" s="56">
        <v>2</v>
      </c>
      <c r="CG166" s="56">
        <v>2</v>
      </c>
      <c r="CH166" s="56">
        <v>2</v>
      </c>
      <c r="CI166" s="56">
        <v>2</v>
      </c>
      <c r="CJ166" s="56">
        <v>2</v>
      </c>
      <c r="CK166" s="56">
        <v>2</v>
      </c>
      <c r="CL166" s="56">
        <v>2</v>
      </c>
      <c r="CM166" s="56">
        <v>2</v>
      </c>
      <c r="CN166" s="56">
        <v>2</v>
      </c>
      <c r="CO166" s="56">
        <v>2</v>
      </c>
      <c r="CP166" s="56">
        <v>2</v>
      </c>
      <c r="CQ166" s="56">
        <v>2</v>
      </c>
      <c r="CR166" s="56">
        <v>2</v>
      </c>
      <c r="CS166" s="56">
        <v>2</v>
      </c>
      <c r="CT166" s="56">
        <v>2</v>
      </c>
      <c r="CU166" s="56">
        <v>2</v>
      </c>
      <c r="CV166" s="73">
        <f>COUNTIF(BI166:CU166,"2")</f>
        <v>39</v>
      </c>
      <c r="CW166" s="74">
        <f>CV166/(CV166+CX166+CZ166+DB166)</f>
        <v>1</v>
      </c>
      <c r="CX166" s="73">
        <f>COUNTIF(BI166:CU166,"1")</f>
        <v>0</v>
      </c>
      <c r="CY166" s="74">
        <f>CX166/(CV166+CX166+CZ166+DB166)</f>
        <v>0</v>
      </c>
      <c r="CZ166" s="73">
        <f>COUNTIF(BI166:CU166,"0")</f>
        <v>0</v>
      </c>
      <c r="DA166" s="74">
        <f>CZ166/(CV166+CX166+CZ166+DB166)</f>
        <v>0</v>
      </c>
      <c r="DB166" s="73">
        <f>COUNTIF(BI166:CU166,"KĐG")</f>
        <v>0</v>
      </c>
      <c r="DC166" s="74">
        <f>DB166/(CV166+CX166+CZ166+DB166)</f>
        <v>0</v>
      </c>
      <c r="DD166" s="75">
        <f>(((CV166*2)+(CX166*1)+(CZ166*0)))/(CV166+CX166+CZ166)</f>
        <v>2</v>
      </c>
      <c r="DE166" s="75" t="str">
        <f>IF(DC166&gt;=50%,"KĐG",IF(DD166&gt;=1.6,"Đạt mục tiêu",IF(DD166&gt;=1,"Cần cố gắng","Chưa đạt")))</f>
        <v>Đạt mục tiêu</v>
      </c>
      <c r="DF166" s="2"/>
      <c r="DG166" s="2"/>
      <c r="DH166" s="2"/>
      <c r="DI166" s="2"/>
      <c r="DJ166" s="2"/>
      <c r="DK166" s="2"/>
      <c r="DL166" s="2"/>
      <c r="DM166" s="2"/>
      <c r="DN166" s="2"/>
      <c r="DO166" s="2"/>
      <c r="DP166" s="2"/>
      <c r="DQ166" s="2"/>
      <c r="DR166" s="2"/>
      <c r="DS166" s="2"/>
      <c r="DT166" s="2"/>
      <c r="DU166" s="2"/>
      <c r="DV166" s="2"/>
      <c r="DW166" s="2"/>
      <c r="DX166" s="2"/>
      <c r="DY166" s="2"/>
    </row>
    <row r="167" spans="1:129" ht="90" hidden="1" customHeight="1" x14ac:dyDescent="0.25">
      <c r="A167" s="53">
        <v>157</v>
      </c>
      <c r="B167" s="116">
        <v>258</v>
      </c>
      <c r="C167" s="117"/>
      <c r="D167" s="7" t="s">
        <v>220</v>
      </c>
      <c r="E167" s="27" t="s">
        <v>19</v>
      </c>
      <c r="F167" s="14" t="s">
        <v>223</v>
      </c>
      <c r="G167" s="68" t="s">
        <v>19</v>
      </c>
      <c r="H167" s="7" t="s">
        <v>745</v>
      </c>
      <c r="I167" s="68" t="s">
        <v>627</v>
      </c>
      <c r="J167" s="68" t="s">
        <v>178</v>
      </c>
      <c r="K167" s="15" t="s">
        <v>6</v>
      </c>
      <c r="L167" s="15" t="s">
        <v>15</v>
      </c>
      <c r="M167" s="10"/>
      <c r="N167" s="70"/>
      <c r="O167" s="70"/>
      <c r="P167" s="70"/>
      <c r="Q167" s="70"/>
      <c r="R167" s="70"/>
      <c r="S167" s="70"/>
      <c r="T167" s="70"/>
      <c r="U167" s="84" t="s">
        <v>15</v>
      </c>
      <c r="V167" s="84"/>
      <c r="W167" s="70"/>
      <c r="X167" s="71">
        <f t="shared" si="21"/>
        <v>1</v>
      </c>
      <c r="Y167" s="15"/>
      <c r="Z167" s="15"/>
      <c r="AA167" s="15"/>
      <c r="AB167" s="15"/>
      <c r="AC167" s="15"/>
      <c r="AD167" s="72"/>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t="s">
        <v>653</v>
      </c>
      <c r="BC167" s="11" t="s">
        <v>653</v>
      </c>
      <c r="BD167" s="11" t="s">
        <v>622</v>
      </c>
      <c r="BE167" s="11"/>
      <c r="BF167" s="11"/>
      <c r="BG167" s="11"/>
      <c r="BH167" s="11"/>
      <c r="BI167" s="15">
        <v>2</v>
      </c>
      <c r="BJ167" s="15">
        <v>2</v>
      </c>
      <c r="BK167" s="15">
        <v>2</v>
      </c>
      <c r="BL167" s="15">
        <v>2</v>
      </c>
      <c r="BM167" s="15"/>
      <c r="BN167" s="15"/>
      <c r="BO167" s="15"/>
      <c r="BP167" s="15"/>
      <c r="BQ167" s="15">
        <v>2</v>
      </c>
      <c r="BR167" s="15">
        <v>2</v>
      </c>
      <c r="BS167" s="15">
        <v>2</v>
      </c>
      <c r="BT167" s="15">
        <v>2</v>
      </c>
      <c r="BU167" s="15">
        <v>2</v>
      </c>
      <c r="BV167" s="15">
        <v>2</v>
      </c>
      <c r="BW167" s="15"/>
      <c r="BX167" s="15">
        <v>2</v>
      </c>
      <c r="BY167" s="15">
        <v>2</v>
      </c>
      <c r="BZ167" s="15">
        <v>2</v>
      </c>
      <c r="CA167" s="15">
        <v>2</v>
      </c>
      <c r="CB167" s="15">
        <v>2</v>
      </c>
      <c r="CC167" s="15">
        <v>2</v>
      </c>
      <c r="CD167" s="15">
        <v>2</v>
      </c>
      <c r="CE167" s="15">
        <v>2</v>
      </c>
      <c r="CF167" s="15">
        <v>2</v>
      </c>
      <c r="CG167" s="15">
        <v>2</v>
      </c>
      <c r="CH167" s="15">
        <v>2</v>
      </c>
      <c r="CI167" s="15">
        <v>2</v>
      </c>
      <c r="CJ167" s="15">
        <v>2</v>
      </c>
      <c r="CK167" s="15">
        <v>2</v>
      </c>
      <c r="CL167" s="15"/>
      <c r="CM167" s="15"/>
      <c r="CN167" s="15"/>
      <c r="CO167" s="15"/>
      <c r="CP167" s="15"/>
      <c r="CQ167" s="15"/>
      <c r="CR167" s="15"/>
      <c r="CS167" s="15">
        <v>2</v>
      </c>
      <c r="CT167" s="15">
        <v>2</v>
      </c>
      <c r="CU167" s="15">
        <v>2</v>
      </c>
      <c r="CV167" s="73">
        <f>COUNTIF(BI167:CU167,"2")</f>
        <v>27</v>
      </c>
      <c r="CW167" s="74">
        <f>CV167/(CV167+CX167+CZ167+DB167)</f>
        <v>1</v>
      </c>
      <c r="CX167" s="73">
        <f>COUNTIF(BI167:CU167,"1")</f>
        <v>0</v>
      </c>
      <c r="CY167" s="74">
        <f>CX167/(CV167+CX167+CZ167+DB167)</f>
        <v>0</v>
      </c>
      <c r="CZ167" s="73">
        <f>COUNTIF(BI167:CU167,"0")</f>
        <v>0</v>
      </c>
      <c r="DA167" s="74">
        <f>CZ167/(CV167+CX167+CZ167+DB167)</f>
        <v>0</v>
      </c>
      <c r="DB167" s="73">
        <f>COUNTIF(BI167:CU167,"KĐG")</f>
        <v>0</v>
      </c>
      <c r="DC167" s="74">
        <f>DB167/(CV167+CX167+CZ167+DB167)</f>
        <v>0</v>
      </c>
      <c r="DD167" s="75">
        <f>(((CV167*2)+(CX167*1)+(CZ167*0)))/(CV167+CX167+CZ167)</f>
        <v>2</v>
      </c>
      <c r="DE167" s="75" t="str">
        <f>IF(DC167&gt;=50%,"KĐG",IF(DD167&gt;=1.6,"Đạt mục tiêu",IF(DD167&gt;=1,"Cần cố gắng","Chưa đạt")))</f>
        <v>Đạt mục tiêu</v>
      </c>
      <c r="DF167" s="2"/>
      <c r="DG167" s="2"/>
      <c r="DH167" s="2"/>
      <c r="DI167" s="2"/>
      <c r="DJ167" s="2"/>
      <c r="DK167" s="2"/>
      <c r="DL167" s="2"/>
      <c r="DM167" s="2"/>
      <c r="DN167" s="2"/>
      <c r="DO167" s="2"/>
      <c r="DP167" s="2"/>
      <c r="DQ167" s="2"/>
      <c r="DR167" s="2"/>
      <c r="DS167" s="2"/>
      <c r="DT167" s="2"/>
      <c r="DU167" s="2"/>
      <c r="DV167" s="2"/>
      <c r="DW167" s="2"/>
      <c r="DX167" s="2"/>
      <c r="DY167" s="2"/>
    </row>
    <row r="168" spans="1:129" ht="107.25" hidden="1" customHeight="1" x14ac:dyDescent="0.25">
      <c r="A168" s="53">
        <v>158</v>
      </c>
      <c r="B168" s="116">
        <v>258</v>
      </c>
      <c r="C168" s="119"/>
      <c r="D168" s="7" t="s">
        <v>220</v>
      </c>
      <c r="E168" s="27" t="s">
        <v>19</v>
      </c>
      <c r="F168" s="14" t="s">
        <v>224</v>
      </c>
      <c r="G168" s="68" t="s">
        <v>19</v>
      </c>
      <c r="H168" s="14" t="s">
        <v>746</v>
      </c>
      <c r="I168" s="68" t="s">
        <v>627</v>
      </c>
      <c r="J168" s="68" t="s">
        <v>178</v>
      </c>
      <c r="K168" s="15" t="s">
        <v>6</v>
      </c>
      <c r="L168" s="15" t="s">
        <v>15</v>
      </c>
      <c r="M168" s="10">
        <v>1</v>
      </c>
      <c r="N168" s="70"/>
      <c r="O168" s="70"/>
      <c r="P168" s="70"/>
      <c r="Q168" s="70"/>
      <c r="R168" s="70"/>
      <c r="S168" s="70"/>
      <c r="T168" s="70"/>
      <c r="U168" s="70" t="s">
        <v>15</v>
      </c>
      <c r="V168" s="70"/>
      <c r="W168" s="70"/>
      <c r="X168" s="71">
        <f t="shared" si="21"/>
        <v>1</v>
      </c>
      <c r="Y168" s="15"/>
      <c r="Z168" s="15"/>
      <c r="AA168" s="15"/>
      <c r="AB168" s="15"/>
      <c r="AC168" s="15"/>
      <c r="AD168" s="80"/>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t="s">
        <v>625</v>
      </c>
      <c r="BD168" s="15"/>
      <c r="BE168" s="15"/>
      <c r="BF168" s="15"/>
      <c r="BG168" s="15"/>
      <c r="BH168" s="15"/>
      <c r="BI168" s="15">
        <v>2</v>
      </c>
      <c r="BJ168" s="15">
        <v>2</v>
      </c>
      <c r="BK168" s="15">
        <v>2</v>
      </c>
      <c r="BL168" s="15">
        <v>2</v>
      </c>
      <c r="BM168" s="15"/>
      <c r="BN168" s="15"/>
      <c r="BO168" s="15"/>
      <c r="BP168" s="15"/>
      <c r="BQ168" s="15">
        <v>2</v>
      </c>
      <c r="BR168" s="15">
        <v>2</v>
      </c>
      <c r="BS168" s="15">
        <v>2</v>
      </c>
      <c r="BT168" s="15">
        <v>2</v>
      </c>
      <c r="BU168" s="15">
        <v>2</v>
      </c>
      <c r="BV168" s="15">
        <v>2</v>
      </c>
      <c r="BW168" s="15"/>
      <c r="BX168" s="15">
        <v>2</v>
      </c>
      <c r="BY168" s="15">
        <v>2</v>
      </c>
      <c r="BZ168" s="15">
        <v>2</v>
      </c>
      <c r="CA168" s="15">
        <v>2</v>
      </c>
      <c r="CB168" s="15">
        <v>2</v>
      </c>
      <c r="CC168" s="15">
        <v>2</v>
      </c>
      <c r="CD168" s="15">
        <v>2</v>
      </c>
      <c r="CE168" s="15">
        <v>2</v>
      </c>
      <c r="CF168" s="15">
        <v>2</v>
      </c>
      <c r="CG168" s="15">
        <v>2</v>
      </c>
      <c r="CH168" s="15">
        <v>2</v>
      </c>
      <c r="CI168" s="15">
        <v>2</v>
      </c>
      <c r="CJ168" s="15">
        <v>2</v>
      </c>
      <c r="CK168" s="15">
        <v>2</v>
      </c>
      <c r="CL168" s="15"/>
      <c r="CM168" s="15"/>
      <c r="CN168" s="15"/>
      <c r="CO168" s="15"/>
      <c r="CP168" s="15"/>
      <c r="CQ168" s="15"/>
      <c r="CR168" s="15"/>
      <c r="CS168" s="15">
        <v>2</v>
      </c>
      <c r="CT168" s="15">
        <v>2</v>
      </c>
      <c r="CU168" s="15">
        <v>2</v>
      </c>
      <c r="CV168" s="73">
        <f>COUNTIF(BI168:CU168,"2")</f>
        <v>27</v>
      </c>
      <c r="CW168" s="74">
        <f>CV168/(CV168+CX168+CZ168+DB168)</f>
        <v>1</v>
      </c>
      <c r="CX168" s="73">
        <f>COUNTIF(BI168:CU168,"1")</f>
        <v>0</v>
      </c>
      <c r="CY168" s="74">
        <f>CX168/(CV168+CX168+CZ168+DB168)</f>
        <v>0</v>
      </c>
      <c r="CZ168" s="73">
        <f>COUNTIF(BI168:CU168,"0")</f>
        <v>0</v>
      </c>
      <c r="DA168" s="74">
        <f>CZ168/(CV168+CX168+CZ168+DB168)</f>
        <v>0</v>
      </c>
      <c r="DB168" s="73">
        <f>COUNTIF(BI168:CU168,"KĐG")</f>
        <v>0</v>
      </c>
      <c r="DC168" s="74">
        <f>DB168/(CV168+CX168+CZ168+DB168)</f>
        <v>0</v>
      </c>
      <c r="DD168" s="75">
        <f>(((CV168*2)+(CX168*1)+(CZ168*0)))/(CV168+CX168+CZ168)</f>
        <v>2</v>
      </c>
      <c r="DE168" s="75" t="str">
        <f>IF(DC168&gt;=50%,"KĐG",IF(DD168&gt;=1.6,"Đạt mục tiêu",IF(DD168&gt;=1,"Cần cố gắng","Chưa đạt")))</f>
        <v>Đạt mục tiêu</v>
      </c>
      <c r="DF168" s="2"/>
      <c r="DG168" s="2"/>
      <c r="DH168" s="2"/>
      <c r="DI168" s="2"/>
      <c r="DJ168" s="2"/>
      <c r="DK168" s="2"/>
      <c r="DL168" s="2"/>
      <c r="DM168" s="2"/>
      <c r="DN168" s="2"/>
      <c r="DO168" s="2"/>
      <c r="DP168" s="2"/>
      <c r="DQ168" s="2"/>
      <c r="DR168" s="2"/>
      <c r="DS168" s="2"/>
      <c r="DT168" s="2"/>
      <c r="DU168" s="2"/>
      <c r="DV168" s="2"/>
      <c r="DW168" s="2"/>
      <c r="DX168" s="2"/>
      <c r="DY168" s="2"/>
    </row>
    <row r="169" spans="1:129" ht="15.75" customHeight="1" x14ac:dyDescent="0.25">
      <c r="A169" s="53">
        <v>159</v>
      </c>
      <c r="B169" s="130">
        <v>258</v>
      </c>
      <c r="C169" s="60">
        <v>259</v>
      </c>
      <c r="D169" s="324" t="s">
        <v>225</v>
      </c>
      <c r="E169" s="325"/>
      <c r="F169" s="326"/>
      <c r="G169" s="312"/>
      <c r="H169" s="312"/>
      <c r="I169" s="308"/>
      <c r="J169" s="312"/>
      <c r="K169" s="61" t="s">
        <v>8</v>
      </c>
      <c r="L169" s="61" t="s">
        <v>8</v>
      </c>
      <c r="M169" s="61" t="s">
        <v>8</v>
      </c>
      <c r="N169" s="62" t="s">
        <v>608</v>
      </c>
      <c r="O169" s="62" t="s">
        <v>608</v>
      </c>
      <c r="P169" s="312" t="s">
        <v>608</v>
      </c>
      <c r="Q169" s="62" t="s">
        <v>608</v>
      </c>
      <c r="R169" s="62" t="s">
        <v>608</v>
      </c>
      <c r="S169" s="62" t="s">
        <v>608</v>
      </c>
      <c r="T169" s="62" t="s">
        <v>608</v>
      </c>
      <c r="U169" s="62" t="s">
        <v>608</v>
      </c>
      <c r="V169" s="62" t="s">
        <v>608</v>
      </c>
      <c r="W169" s="62" t="s">
        <v>608</v>
      </c>
      <c r="X169" s="71">
        <f t="shared" si="21"/>
        <v>0</v>
      </c>
      <c r="Y169" s="61"/>
      <c r="Z169" s="61"/>
      <c r="AA169" s="61"/>
      <c r="AB169" s="61"/>
      <c r="AC169" s="61"/>
      <c r="AD169" s="61"/>
      <c r="AE169" s="61"/>
      <c r="AF169" s="61"/>
      <c r="AG169" s="312" t="s">
        <v>8</v>
      </c>
      <c r="AH169" s="312" t="s">
        <v>8</v>
      </c>
      <c r="AI169" s="312" t="s">
        <v>8</v>
      </c>
      <c r="AJ169" s="61" t="s">
        <v>8</v>
      </c>
      <c r="AK169" s="61" t="s">
        <v>8</v>
      </c>
      <c r="AL169" s="61" t="s">
        <v>8</v>
      </c>
      <c r="AM169" s="61"/>
      <c r="AN169" s="61" t="s">
        <v>8</v>
      </c>
      <c r="AO169" s="61" t="s">
        <v>8</v>
      </c>
      <c r="AP169" s="61" t="s">
        <v>8</v>
      </c>
      <c r="AQ169" s="61" t="s">
        <v>8</v>
      </c>
      <c r="AR169" s="61" t="s">
        <v>8</v>
      </c>
      <c r="AS169" s="61" t="s">
        <v>8</v>
      </c>
      <c r="AT169" s="61" t="s">
        <v>8</v>
      </c>
      <c r="AU169" s="61" t="s">
        <v>8</v>
      </c>
      <c r="AV169" s="61" t="s">
        <v>8</v>
      </c>
      <c r="AW169" s="61" t="s">
        <v>8</v>
      </c>
      <c r="AX169" s="61" t="s">
        <v>8</v>
      </c>
      <c r="AY169" s="61"/>
      <c r="AZ169" s="61" t="s">
        <v>8</v>
      </c>
      <c r="BA169" s="61" t="s">
        <v>8</v>
      </c>
      <c r="BB169" s="61" t="s">
        <v>8</v>
      </c>
      <c r="BC169" s="61" t="s">
        <v>8</v>
      </c>
      <c r="BD169" s="61" t="s">
        <v>8</v>
      </c>
      <c r="BE169" s="61" t="s">
        <v>8</v>
      </c>
      <c r="BF169" s="61" t="s">
        <v>8</v>
      </c>
      <c r="BG169" s="61" t="s">
        <v>8</v>
      </c>
      <c r="BH169" s="61"/>
      <c r="BI169" s="62" t="s">
        <v>8</v>
      </c>
      <c r="BJ169" s="62" t="s">
        <v>8</v>
      </c>
      <c r="BK169" s="62" t="s">
        <v>8</v>
      </c>
      <c r="BL169" s="62" t="s">
        <v>8</v>
      </c>
      <c r="BM169" s="62" t="s">
        <v>8</v>
      </c>
      <c r="BN169" s="62" t="s">
        <v>8</v>
      </c>
      <c r="BO169" s="62" t="s">
        <v>8</v>
      </c>
      <c r="BP169" s="62" t="s">
        <v>8</v>
      </c>
      <c r="BQ169" s="62" t="s">
        <v>8</v>
      </c>
      <c r="BR169" s="62" t="s">
        <v>8</v>
      </c>
      <c r="BS169" s="62" t="s">
        <v>8</v>
      </c>
      <c r="BT169" s="62" t="s">
        <v>8</v>
      </c>
      <c r="BU169" s="62" t="s">
        <v>8</v>
      </c>
      <c r="BV169" s="62" t="s">
        <v>8</v>
      </c>
      <c r="BW169" s="62" t="s">
        <v>8</v>
      </c>
      <c r="BX169" s="62" t="s">
        <v>8</v>
      </c>
      <c r="BY169" s="62" t="s">
        <v>8</v>
      </c>
      <c r="BZ169" s="62" t="s">
        <v>8</v>
      </c>
      <c r="CA169" s="62" t="s">
        <v>8</v>
      </c>
      <c r="CB169" s="62" t="s">
        <v>8</v>
      </c>
      <c r="CC169" s="62" t="s">
        <v>8</v>
      </c>
      <c r="CD169" s="62" t="s">
        <v>8</v>
      </c>
      <c r="CE169" s="62" t="s">
        <v>8</v>
      </c>
      <c r="CF169" s="62" t="s">
        <v>8</v>
      </c>
      <c r="CG169" s="62" t="s">
        <v>8</v>
      </c>
      <c r="CH169" s="62" t="s">
        <v>8</v>
      </c>
      <c r="CI169" s="62" t="s">
        <v>8</v>
      </c>
      <c r="CJ169" s="62" t="s">
        <v>8</v>
      </c>
      <c r="CK169" s="62" t="s">
        <v>8</v>
      </c>
      <c r="CL169" s="62" t="s">
        <v>8</v>
      </c>
      <c r="CM169" s="62" t="s">
        <v>8</v>
      </c>
      <c r="CN169" s="62" t="s">
        <v>8</v>
      </c>
      <c r="CO169" s="62" t="s">
        <v>8</v>
      </c>
      <c r="CP169" s="62" t="s">
        <v>8</v>
      </c>
      <c r="CQ169" s="62" t="s">
        <v>8</v>
      </c>
      <c r="CR169" s="62" t="s">
        <v>8</v>
      </c>
      <c r="CS169" s="62" t="s">
        <v>8</v>
      </c>
      <c r="CT169" s="62" t="s">
        <v>8</v>
      </c>
      <c r="CU169" s="62" t="s">
        <v>8</v>
      </c>
      <c r="CV169" s="61"/>
      <c r="CW169" s="61" t="s">
        <v>8</v>
      </c>
      <c r="CX169" s="61" t="s">
        <v>8</v>
      </c>
      <c r="CY169" s="61" t="s">
        <v>8</v>
      </c>
      <c r="CZ169" s="61" t="s">
        <v>8</v>
      </c>
      <c r="DA169" s="61" t="s">
        <v>8</v>
      </c>
      <c r="DB169" s="61" t="s">
        <v>8</v>
      </c>
      <c r="DC169" s="61" t="s">
        <v>8</v>
      </c>
      <c r="DD169" s="250" t="s">
        <v>8</v>
      </c>
      <c r="DE169" s="61" t="s">
        <v>8</v>
      </c>
      <c r="DF169" s="2"/>
      <c r="DG169" s="2"/>
      <c r="DH169" s="2"/>
      <c r="DI169" s="2"/>
      <c r="DJ169" s="2"/>
      <c r="DK169" s="2"/>
      <c r="DL169" s="2"/>
      <c r="DM169" s="2"/>
      <c r="DN169" s="2"/>
      <c r="DO169" s="2"/>
      <c r="DP169" s="2"/>
      <c r="DQ169" s="2"/>
      <c r="DR169" s="2"/>
      <c r="DS169" s="2"/>
      <c r="DT169" s="2"/>
      <c r="DU169" s="2"/>
      <c r="DV169" s="2"/>
      <c r="DW169" s="2"/>
      <c r="DX169" s="2"/>
      <c r="DY169" s="2"/>
    </row>
    <row r="170" spans="1:129" ht="69" customHeight="1" x14ac:dyDescent="0.25">
      <c r="A170" s="53">
        <v>160</v>
      </c>
      <c r="B170" s="66">
        <v>259</v>
      </c>
      <c r="C170" s="60">
        <v>262</v>
      </c>
      <c r="D170" s="306" t="s">
        <v>226</v>
      </c>
      <c r="E170" s="307" t="s">
        <v>38</v>
      </c>
      <c r="F170" s="307" t="s">
        <v>227</v>
      </c>
      <c r="G170" s="308" t="s">
        <v>38</v>
      </c>
      <c r="H170" s="307" t="s">
        <v>227</v>
      </c>
      <c r="I170" s="308" t="s">
        <v>627</v>
      </c>
      <c r="J170" s="308" t="s">
        <v>178</v>
      </c>
      <c r="K170" s="15" t="s">
        <v>6</v>
      </c>
      <c r="L170" s="15" t="s">
        <v>15</v>
      </c>
      <c r="M170" s="10"/>
      <c r="N170" s="70"/>
      <c r="O170" s="70"/>
      <c r="P170" s="310" t="s">
        <v>15</v>
      </c>
      <c r="Q170" s="70"/>
      <c r="R170" s="70"/>
      <c r="S170" s="70"/>
      <c r="T170" s="70"/>
      <c r="U170" s="70"/>
      <c r="V170" s="70"/>
      <c r="W170" s="70"/>
      <c r="X170" s="71">
        <f t="shared" si="21"/>
        <v>1</v>
      </c>
      <c r="Y170" s="15" t="s">
        <v>1105</v>
      </c>
      <c r="Z170" s="15"/>
      <c r="AA170" s="15"/>
      <c r="AB170" s="15"/>
      <c r="AC170" s="15"/>
      <c r="AD170" s="72"/>
      <c r="AE170" s="11"/>
      <c r="AF170" s="11"/>
      <c r="AG170" s="311" t="s">
        <v>653</v>
      </c>
      <c r="AH170" s="311" t="s">
        <v>653</v>
      </c>
      <c r="AI170" s="311" t="s">
        <v>653</v>
      </c>
      <c r="AJ170" s="15"/>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56">
        <v>2</v>
      </c>
      <c r="BJ170" s="56">
        <v>2</v>
      </c>
      <c r="BK170" s="56">
        <v>2</v>
      </c>
      <c r="BL170" s="56">
        <v>2</v>
      </c>
      <c r="BM170" s="56">
        <v>2</v>
      </c>
      <c r="BN170" s="56">
        <v>2</v>
      </c>
      <c r="BO170" s="56">
        <v>2</v>
      </c>
      <c r="BP170" s="56">
        <v>2</v>
      </c>
      <c r="BQ170" s="56">
        <v>2</v>
      </c>
      <c r="BR170" s="56">
        <v>2</v>
      </c>
      <c r="BS170" s="56">
        <v>2</v>
      </c>
      <c r="BT170" s="56">
        <v>2</v>
      </c>
      <c r="BU170" s="56">
        <v>2</v>
      </c>
      <c r="BV170" s="56">
        <v>2</v>
      </c>
      <c r="BW170" s="56">
        <v>2</v>
      </c>
      <c r="BX170" s="56">
        <v>2</v>
      </c>
      <c r="BY170" s="56">
        <v>2</v>
      </c>
      <c r="BZ170" s="56">
        <v>2</v>
      </c>
      <c r="CA170" s="56">
        <v>2</v>
      </c>
      <c r="CB170" s="56">
        <v>2</v>
      </c>
      <c r="CC170" s="56">
        <v>2</v>
      </c>
      <c r="CD170" s="56">
        <v>2</v>
      </c>
      <c r="CE170" s="56">
        <v>2</v>
      </c>
      <c r="CF170" s="56">
        <v>2</v>
      </c>
      <c r="CG170" s="56">
        <v>2</v>
      </c>
      <c r="CH170" s="56">
        <v>2</v>
      </c>
      <c r="CI170" s="56">
        <v>2</v>
      </c>
      <c r="CJ170" s="56">
        <v>2</v>
      </c>
      <c r="CK170" s="56">
        <v>2</v>
      </c>
      <c r="CL170" s="56">
        <v>2</v>
      </c>
      <c r="CM170" s="56">
        <v>2</v>
      </c>
      <c r="CN170" s="56">
        <v>2</v>
      </c>
      <c r="CO170" s="56">
        <v>2</v>
      </c>
      <c r="CP170" s="56">
        <v>2</v>
      </c>
      <c r="CQ170" s="56">
        <v>2</v>
      </c>
      <c r="CR170" s="56">
        <v>2</v>
      </c>
      <c r="CS170" s="56">
        <v>2</v>
      </c>
      <c r="CT170" s="56">
        <v>2</v>
      </c>
      <c r="CU170" s="56">
        <v>2</v>
      </c>
      <c r="CV170" s="73">
        <f>COUNTIF(BI170:CU170,"2")</f>
        <v>39</v>
      </c>
      <c r="CW170" s="74">
        <f>CV170/(CV170+CX170+CZ170+DB170)</f>
        <v>1</v>
      </c>
      <c r="CX170" s="73">
        <f>COUNTIF(BI170:CU170,"1")</f>
        <v>0</v>
      </c>
      <c r="CY170" s="74">
        <f>CX170/(CV170+CX170+CZ170+DB170)</f>
        <v>0</v>
      </c>
      <c r="CZ170" s="73">
        <f>COUNTIF(BI170:CU170,"0")</f>
        <v>0</v>
      </c>
      <c r="DA170" s="74">
        <f>CZ170/(CV170+CX170+CZ170+DB170)</f>
        <v>0</v>
      </c>
      <c r="DB170" s="73">
        <f>COUNTIF(BI170:CU170,"KĐG")</f>
        <v>0</v>
      </c>
      <c r="DC170" s="74">
        <f>DB170/(CV170+CX170+CZ170+DB170)</f>
        <v>0</v>
      </c>
      <c r="DD170" s="75">
        <f>(((CV170*2)+(CX170*1)+(CZ170*0)))/(CV170+CX170+CZ170)</f>
        <v>2</v>
      </c>
      <c r="DE170" s="75" t="str">
        <f>IF(DC170&gt;=50%,"KĐG",IF(DD170&gt;=1.6,"Đạt mục tiêu",IF(DD170&gt;=1,"Cần cố gắng","Chưa đạt")))</f>
        <v>Đạt mục tiêu</v>
      </c>
      <c r="DF170" s="2"/>
      <c r="DG170" s="2"/>
      <c r="DH170" s="2"/>
      <c r="DI170" s="2"/>
      <c r="DJ170" s="2"/>
      <c r="DK170" s="2"/>
      <c r="DL170" s="2"/>
      <c r="DM170" s="2"/>
      <c r="DN170" s="2"/>
      <c r="DO170" s="2"/>
      <c r="DP170" s="2"/>
      <c r="DQ170" s="2"/>
      <c r="DR170" s="2"/>
      <c r="DS170" s="2"/>
      <c r="DT170" s="2"/>
      <c r="DU170" s="2"/>
      <c r="DV170" s="2"/>
      <c r="DW170" s="2"/>
      <c r="DX170" s="2"/>
      <c r="DY170" s="2"/>
    </row>
    <row r="171" spans="1:129" ht="49.5" hidden="1" customHeight="1" x14ac:dyDescent="0.25">
      <c r="A171" s="53">
        <v>161</v>
      </c>
      <c r="B171" s="66">
        <v>262</v>
      </c>
      <c r="C171" s="60">
        <v>263</v>
      </c>
      <c r="D171" s="7" t="s">
        <v>228</v>
      </c>
      <c r="E171" s="14" t="s">
        <v>19</v>
      </c>
      <c r="F171" s="14" t="s">
        <v>229</v>
      </c>
      <c r="G171" s="68" t="s">
        <v>19</v>
      </c>
      <c r="H171" s="14" t="s">
        <v>229</v>
      </c>
      <c r="I171" s="68" t="s">
        <v>627</v>
      </c>
      <c r="J171" s="244" t="s">
        <v>178</v>
      </c>
      <c r="K171" s="11" t="s">
        <v>145</v>
      </c>
      <c r="L171" s="11" t="s">
        <v>15</v>
      </c>
      <c r="M171" s="10">
        <v>1</v>
      </c>
      <c r="N171" s="70"/>
      <c r="O171" s="70"/>
      <c r="P171" s="70"/>
      <c r="Q171" s="70"/>
      <c r="R171" s="70"/>
      <c r="S171" s="70" t="s">
        <v>15</v>
      </c>
      <c r="T171" s="70"/>
      <c r="U171" s="70"/>
      <c r="V171" s="70"/>
      <c r="W171" s="70"/>
      <c r="X171" s="71">
        <f t="shared" si="21"/>
        <v>1</v>
      </c>
      <c r="Y171" s="15" t="s">
        <v>230</v>
      </c>
      <c r="Z171" s="15"/>
      <c r="AA171" s="15"/>
      <c r="AB171" s="15"/>
      <c r="AC171" s="15"/>
      <c r="AD171" s="72"/>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5">
        <v>2</v>
      </c>
      <c r="BJ171" s="15">
        <v>2</v>
      </c>
      <c r="BK171" s="15">
        <v>2</v>
      </c>
      <c r="BL171" s="15">
        <v>2</v>
      </c>
      <c r="BM171" s="15"/>
      <c r="BN171" s="15"/>
      <c r="BO171" s="15"/>
      <c r="BP171" s="15"/>
      <c r="BQ171" s="15">
        <v>2</v>
      </c>
      <c r="BR171" s="15">
        <v>2</v>
      </c>
      <c r="BS171" s="15">
        <v>2</v>
      </c>
      <c r="BT171" s="15">
        <v>2</v>
      </c>
      <c r="BU171" s="15">
        <v>2</v>
      </c>
      <c r="BV171" s="15">
        <v>2</v>
      </c>
      <c r="BW171" s="15"/>
      <c r="BX171" s="15">
        <v>2</v>
      </c>
      <c r="BY171" s="15">
        <v>2</v>
      </c>
      <c r="BZ171" s="15">
        <v>2</v>
      </c>
      <c r="CA171" s="15">
        <v>2</v>
      </c>
      <c r="CB171" s="15">
        <v>2</v>
      </c>
      <c r="CC171" s="15">
        <v>2</v>
      </c>
      <c r="CD171" s="15">
        <v>2</v>
      </c>
      <c r="CE171" s="15">
        <v>2</v>
      </c>
      <c r="CF171" s="15">
        <v>2</v>
      </c>
      <c r="CG171" s="15">
        <v>2</v>
      </c>
      <c r="CH171" s="15">
        <v>2</v>
      </c>
      <c r="CI171" s="15">
        <v>2</v>
      </c>
      <c r="CJ171" s="15">
        <v>2</v>
      </c>
      <c r="CK171" s="15">
        <v>2</v>
      </c>
      <c r="CL171" s="15"/>
      <c r="CM171" s="15"/>
      <c r="CN171" s="15"/>
      <c r="CO171" s="15"/>
      <c r="CP171" s="15"/>
      <c r="CQ171" s="15"/>
      <c r="CR171" s="15"/>
      <c r="CS171" s="15">
        <v>2</v>
      </c>
      <c r="CT171" s="15">
        <v>2</v>
      </c>
      <c r="CU171" s="15">
        <v>2</v>
      </c>
      <c r="CV171" s="73">
        <f>COUNTIF(BI171:CU171,"2")</f>
        <v>27</v>
      </c>
      <c r="CW171" s="74">
        <f>CV171/(CV171+CX171+CZ171+DB171)</f>
        <v>1</v>
      </c>
      <c r="CX171" s="73">
        <f>COUNTIF(BI171:CU171,"1")</f>
        <v>0</v>
      </c>
      <c r="CY171" s="74">
        <f>CX171/(CV171+CX171+CZ171+DB171)</f>
        <v>0</v>
      </c>
      <c r="CZ171" s="73">
        <f>COUNTIF(BI171:CU171,"0")</f>
        <v>0</v>
      </c>
      <c r="DA171" s="74">
        <f>CZ171/(CV171+CX171+CZ171+DB171)</f>
        <v>0</v>
      </c>
      <c r="DB171" s="73">
        <f>COUNTIF(BI171:CU171,"KĐG")</f>
        <v>0</v>
      </c>
      <c r="DC171" s="74">
        <f>DB171/(CV171+CX171+CZ171+DB171)</f>
        <v>0</v>
      </c>
      <c r="DD171" s="75">
        <f>(((CV171*2)+(CX171*1)+(CZ171*0)))/(CV171+CX171+CZ171)</f>
        <v>2</v>
      </c>
      <c r="DE171" s="75" t="str">
        <f>IF(DC171&gt;=50%,"KĐG",IF(DD171&gt;=1.6,"Đạt mục tiêu",IF(DD171&gt;=1,"Cần cố gắng","Chưa đạt")))</f>
        <v>Đạt mục tiêu</v>
      </c>
      <c r="DF171" s="2"/>
      <c r="DG171" s="2"/>
      <c r="DH171" s="2"/>
      <c r="DI171" s="2"/>
      <c r="DJ171" s="2"/>
      <c r="DK171" s="2"/>
      <c r="DL171" s="2"/>
      <c r="DM171" s="2"/>
      <c r="DN171" s="2"/>
      <c r="DO171" s="2"/>
      <c r="DP171" s="2"/>
      <c r="DQ171" s="2"/>
      <c r="DR171" s="2"/>
      <c r="DS171" s="2"/>
      <c r="DT171" s="2"/>
      <c r="DU171" s="2"/>
      <c r="DV171" s="2"/>
      <c r="DW171" s="2"/>
      <c r="DX171" s="2"/>
      <c r="DY171" s="2"/>
    </row>
    <row r="172" spans="1:129" ht="52.5" hidden="1" customHeight="1" x14ac:dyDescent="0.25">
      <c r="A172" s="53">
        <v>162</v>
      </c>
      <c r="B172" s="66">
        <v>263</v>
      </c>
      <c r="C172" s="60">
        <v>263</v>
      </c>
      <c r="D172" s="7" t="s">
        <v>228</v>
      </c>
      <c r="E172" s="14" t="s">
        <v>19</v>
      </c>
      <c r="F172" s="14" t="s">
        <v>229</v>
      </c>
      <c r="G172" s="68" t="s">
        <v>19</v>
      </c>
      <c r="H172" s="14" t="s">
        <v>229</v>
      </c>
      <c r="I172" s="68" t="s">
        <v>627</v>
      </c>
      <c r="J172" s="245"/>
      <c r="K172" s="13"/>
      <c r="L172" s="13"/>
      <c r="M172" s="10"/>
      <c r="N172" s="70"/>
      <c r="O172" s="70"/>
      <c r="P172" s="70"/>
      <c r="Q172" s="70"/>
      <c r="R172" s="70"/>
      <c r="S172" s="70"/>
      <c r="T172" s="70"/>
      <c r="U172" s="70" t="s">
        <v>15</v>
      </c>
      <c r="V172" s="70"/>
      <c r="W172" s="70"/>
      <c r="X172" s="71">
        <f t="shared" si="21"/>
        <v>1</v>
      </c>
      <c r="Y172" s="15"/>
      <c r="Z172" s="15"/>
      <c r="AA172" s="15"/>
      <c r="AB172" s="15"/>
      <c r="AC172" s="15"/>
      <c r="AD172" s="80"/>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t="s">
        <v>622</v>
      </c>
      <c r="BC172" s="15" t="s">
        <v>622</v>
      </c>
      <c r="BD172" s="15" t="s">
        <v>622</v>
      </c>
      <c r="BE172" s="15"/>
      <c r="BF172" s="15"/>
      <c r="BG172" s="15"/>
      <c r="BH172" s="15"/>
      <c r="BI172" s="15">
        <v>2</v>
      </c>
      <c r="BJ172" s="15">
        <v>2</v>
      </c>
      <c r="BK172" s="15">
        <v>2</v>
      </c>
      <c r="BL172" s="15">
        <v>2</v>
      </c>
      <c r="BM172" s="15"/>
      <c r="BN172" s="15"/>
      <c r="BO172" s="15"/>
      <c r="BP172" s="15"/>
      <c r="BQ172" s="15">
        <v>2</v>
      </c>
      <c r="BR172" s="15">
        <v>2</v>
      </c>
      <c r="BS172" s="15">
        <v>2</v>
      </c>
      <c r="BT172" s="15">
        <v>2</v>
      </c>
      <c r="BU172" s="15">
        <v>2</v>
      </c>
      <c r="BV172" s="15">
        <v>2</v>
      </c>
      <c r="BW172" s="15"/>
      <c r="BX172" s="15">
        <v>2</v>
      </c>
      <c r="BY172" s="15">
        <v>2</v>
      </c>
      <c r="BZ172" s="15">
        <v>2</v>
      </c>
      <c r="CA172" s="15">
        <v>2</v>
      </c>
      <c r="CB172" s="15">
        <v>2</v>
      </c>
      <c r="CC172" s="15">
        <v>2</v>
      </c>
      <c r="CD172" s="15">
        <v>2</v>
      </c>
      <c r="CE172" s="15">
        <v>2</v>
      </c>
      <c r="CF172" s="15">
        <v>2</v>
      </c>
      <c r="CG172" s="15">
        <v>2</v>
      </c>
      <c r="CH172" s="15">
        <v>2</v>
      </c>
      <c r="CI172" s="15">
        <v>2</v>
      </c>
      <c r="CJ172" s="15">
        <v>2</v>
      </c>
      <c r="CK172" s="15">
        <v>2</v>
      </c>
      <c r="CL172" s="15"/>
      <c r="CM172" s="15"/>
      <c r="CN172" s="15"/>
      <c r="CO172" s="15"/>
      <c r="CP172" s="15"/>
      <c r="CQ172" s="15"/>
      <c r="CR172" s="15"/>
      <c r="CS172" s="15">
        <v>2</v>
      </c>
      <c r="CT172" s="15">
        <v>2</v>
      </c>
      <c r="CU172" s="15">
        <v>2</v>
      </c>
      <c r="CV172" s="73">
        <f>COUNTIF(BI172:CU172,"2")</f>
        <v>27</v>
      </c>
      <c r="CW172" s="74">
        <f>CV172/(CV172+CX172+CZ172+DB172)</f>
        <v>1</v>
      </c>
      <c r="CX172" s="73">
        <f>COUNTIF(BI172:CU172,"1")</f>
        <v>0</v>
      </c>
      <c r="CY172" s="74">
        <f>CX172/(CV172+CX172+CZ172+DB172)</f>
        <v>0</v>
      </c>
      <c r="CZ172" s="73">
        <f>COUNTIF(BI172:CU172,"0")</f>
        <v>0</v>
      </c>
      <c r="DA172" s="74">
        <f>CZ172/(CV172+CX172+CZ172+DB172)</f>
        <v>0</v>
      </c>
      <c r="DB172" s="73">
        <f>COUNTIF(BI172:CU172,"KĐG")</f>
        <v>0</v>
      </c>
      <c r="DC172" s="74">
        <f>DB172/(CV172+CX172+CZ172+DB172)</f>
        <v>0</v>
      </c>
      <c r="DD172" s="75">
        <f>(((CV172*2)+(CX172*1)+(CZ172*0)))/(CV172+CX172+CZ172)</f>
        <v>2</v>
      </c>
      <c r="DE172" s="75" t="str">
        <f>IF(DC172&gt;=50%,"KĐG",IF(DD172&gt;=1.6,"Đạt mục tiêu",IF(DD172&gt;=1,"Cần cố gắng","Chưa đạt")))</f>
        <v>Đạt mục tiêu</v>
      </c>
      <c r="DF172" s="2"/>
      <c r="DG172" s="2"/>
      <c r="DH172" s="2"/>
      <c r="DI172" s="2"/>
      <c r="DJ172" s="2"/>
      <c r="DK172" s="2"/>
      <c r="DL172" s="2"/>
      <c r="DM172" s="2"/>
      <c r="DN172" s="2"/>
      <c r="DO172" s="2"/>
      <c r="DP172" s="2"/>
      <c r="DQ172" s="2"/>
      <c r="DR172" s="2"/>
      <c r="DS172" s="2"/>
      <c r="DT172" s="2"/>
      <c r="DU172" s="2"/>
      <c r="DV172" s="2"/>
      <c r="DW172" s="2"/>
      <c r="DX172" s="2"/>
      <c r="DY172" s="2"/>
    </row>
    <row r="173" spans="1:129" ht="15.75" customHeight="1" x14ac:dyDescent="0.25">
      <c r="A173" s="53">
        <v>163</v>
      </c>
      <c r="B173" s="59">
        <v>263</v>
      </c>
      <c r="C173" s="60">
        <v>264</v>
      </c>
      <c r="D173" s="324" t="s">
        <v>231</v>
      </c>
      <c r="E173" s="325"/>
      <c r="F173" s="326"/>
      <c r="G173" s="312"/>
      <c r="H173" s="312"/>
      <c r="I173" s="308"/>
      <c r="J173" s="312"/>
      <c r="K173" s="61" t="s">
        <v>8</v>
      </c>
      <c r="L173" s="61" t="s">
        <v>8</v>
      </c>
      <c r="M173" s="61" t="s">
        <v>8</v>
      </c>
      <c r="N173" s="62" t="s">
        <v>608</v>
      </c>
      <c r="O173" s="62" t="s">
        <v>608</v>
      </c>
      <c r="P173" s="312" t="s">
        <v>608</v>
      </c>
      <c r="Q173" s="62" t="s">
        <v>608</v>
      </c>
      <c r="R173" s="62" t="s">
        <v>608</v>
      </c>
      <c r="S173" s="62" t="s">
        <v>608</v>
      </c>
      <c r="T173" s="62" t="s">
        <v>608</v>
      </c>
      <c r="U173" s="62" t="s">
        <v>608</v>
      </c>
      <c r="V173" s="62" t="s">
        <v>608</v>
      </c>
      <c r="W173" s="62" t="s">
        <v>608</v>
      </c>
      <c r="X173" s="71">
        <f t="shared" si="21"/>
        <v>0</v>
      </c>
      <c r="Y173" s="61"/>
      <c r="Z173" s="61"/>
      <c r="AA173" s="61"/>
      <c r="AB173" s="61"/>
      <c r="AC173" s="61"/>
      <c r="AD173" s="81"/>
      <c r="AE173" s="82"/>
      <c r="AF173" s="82"/>
      <c r="AG173" s="314"/>
      <c r="AH173" s="314"/>
      <c r="AI173" s="314"/>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62" t="s">
        <v>8</v>
      </c>
      <c r="BJ173" s="62" t="s">
        <v>8</v>
      </c>
      <c r="BK173" s="62" t="s">
        <v>8</v>
      </c>
      <c r="BL173" s="62" t="s">
        <v>8</v>
      </c>
      <c r="BM173" s="62" t="s">
        <v>8</v>
      </c>
      <c r="BN173" s="62" t="s">
        <v>8</v>
      </c>
      <c r="BO173" s="62" t="s">
        <v>8</v>
      </c>
      <c r="BP173" s="62" t="s">
        <v>8</v>
      </c>
      <c r="BQ173" s="62" t="s">
        <v>8</v>
      </c>
      <c r="BR173" s="62" t="s">
        <v>8</v>
      </c>
      <c r="BS173" s="62" t="s">
        <v>8</v>
      </c>
      <c r="BT173" s="62" t="s">
        <v>8</v>
      </c>
      <c r="BU173" s="62" t="s">
        <v>8</v>
      </c>
      <c r="BV173" s="62" t="s">
        <v>8</v>
      </c>
      <c r="BW173" s="62" t="s">
        <v>8</v>
      </c>
      <c r="BX173" s="62" t="s">
        <v>8</v>
      </c>
      <c r="BY173" s="62" t="s">
        <v>8</v>
      </c>
      <c r="BZ173" s="62" t="s">
        <v>8</v>
      </c>
      <c r="CA173" s="62" t="s">
        <v>8</v>
      </c>
      <c r="CB173" s="62" t="s">
        <v>8</v>
      </c>
      <c r="CC173" s="62" t="s">
        <v>8</v>
      </c>
      <c r="CD173" s="62" t="s">
        <v>8</v>
      </c>
      <c r="CE173" s="62" t="s">
        <v>8</v>
      </c>
      <c r="CF173" s="62" t="s">
        <v>8</v>
      </c>
      <c r="CG173" s="62" t="s">
        <v>8</v>
      </c>
      <c r="CH173" s="62" t="s">
        <v>8</v>
      </c>
      <c r="CI173" s="62" t="s">
        <v>8</v>
      </c>
      <c r="CJ173" s="62" t="s">
        <v>8</v>
      </c>
      <c r="CK173" s="62" t="s">
        <v>8</v>
      </c>
      <c r="CL173" s="62" t="s">
        <v>8</v>
      </c>
      <c r="CM173" s="62" t="s">
        <v>8</v>
      </c>
      <c r="CN173" s="62" t="s">
        <v>8</v>
      </c>
      <c r="CO173" s="62" t="s">
        <v>8</v>
      </c>
      <c r="CP173" s="62" t="s">
        <v>8</v>
      </c>
      <c r="CQ173" s="62" t="s">
        <v>8</v>
      </c>
      <c r="CR173" s="62" t="s">
        <v>8</v>
      </c>
      <c r="CS173" s="62" t="s">
        <v>8</v>
      </c>
      <c r="CT173" s="62" t="s">
        <v>8</v>
      </c>
      <c r="CU173" s="62" t="s">
        <v>8</v>
      </c>
      <c r="CV173" s="61"/>
      <c r="CW173" s="61" t="s">
        <v>8</v>
      </c>
      <c r="CX173" s="61" t="s">
        <v>8</v>
      </c>
      <c r="CY173" s="61" t="s">
        <v>8</v>
      </c>
      <c r="CZ173" s="61" t="s">
        <v>8</v>
      </c>
      <c r="DA173" s="61" t="s">
        <v>8</v>
      </c>
      <c r="DB173" s="61" t="s">
        <v>8</v>
      </c>
      <c r="DC173" s="61" t="s">
        <v>8</v>
      </c>
      <c r="DD173" s="250" t="s">
        <v>8</v>
      </c>
      <c r="DE173" s="61" t="s">
        <v>8</v>
      </c>
      <c r="DF173" s="2"/>
      <c r="DG173" s="2"/>
      <c r="DH173" s="2"/>
      <c r="DI173" s="2"/>
      <c r="DJ173" s="2"/>
      <c r="DK173" s="2"/>
      <c r="DL173" s="2"/>
      <c r="DM173" s="2"/>
      <c r="DN173" s="2"/>
      <c r="DO173" s="2"/>
      <c r="DP173" s="2"/>
      <c r="DQ173" s="2"/>
      <c r="DR173" s="2"/>
      <c r="DS173" s="2"/>
      <c r="DT173" s="2"/>
      <c r="DU173" s="2"/>
      <c r="DV173" s="2"/>
      <c r="DW173" s="2"/>
      <c r="DX173" s="2"/>
      <c r="DY173" s="2"/>
    </row>
    <row r="174" spans="1:129" ht="36.75" hidden="1" customHeight="1" x14ac:dyDescent="0.25">
      <c r="A174" s="53">
        <v>164</v>
      </c>
      <c r="B174" s="66">
        <v>264</v>
      </c>
      <c r="C174" s="131">
        <v>265</v>
      </c>
      <c r="D174" s="8" t="s">
        <v>232</v>
      </c>
      <c r="E174" s="14" t="s">
        <v>19</v>
      </c>
      <c r="F174" s="14" t="s">
        <v>233</v>
      </c>
      <c r="G174" s="68" t="s">
        <v>19</v>
      </c>
      <c r="H174" s="14" t="s">
        <v>747</v>
      </c>
      <c r="I174" s="68" t="s">
        <v>627</v>
      </c>
      <c r="J174" s="68" t="s">
        <v>178</v>
      </c>
      <c r="K174" s="15" t="s">
        <v>6</v>
      </c>
      <c r="L174" s="15" t="s">
        <v>15</v>
      </c>
      <c r="M174" s="10">
        <v>1</v>
      </c>
      <c r="N174" s="70"/>
      <c r="O174" s="70"/>
      <c r="P174" s="70"/>
      <c r="Q174" s="70"/>
      <c r="R174" s="70"/>
      <c r="S174" s="70"/>
      <c r="T174" s="70"/>
      <c r="U174" s="70" t="s">
        <v>15</v>
      </c>
      <c r="V174" s="70"/>
      <c r="W174" s="70"/>
      <c r="X174" s="71">
        <f t="shared" si="21"/>
        <v>1</v>
      </c>
      <c r="Y174" s="15"/>
      <c r="Z174" s="15"/>
      <c r="AA174" s="15"/>
      <c r="AB174" s="15"/>
      <c r="AC174" s="15"/>
      <c r="AD174" s="80"/>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t="s">
        <v>625</v>
      </c>
      <c r="BC174" s="15" t="s">
        <v>653</v>
      </c>
      <c r="BD174" s="15" t="s">
        <v>622</v>
      </c>
      <c r="BE174" s="15"/>
      <c r="BF174" s="15"/>
      <c r="BG174" s="15"/>
      <c r="BH174" s="15"/>
      <c r="BI174" s="15">
        <v>2</v>
      </c>
      <c r="BJ174" s="15">
        <v>2</v>
      </c>
      <c r="BK174" s="15">
        <v>2</v>
      </c>
      <c r="BL174" s="15">
        <v>2</v>
      </c>
      <c r="BM174" s="15"/>
      <c r="BN174" s="15"/>
      <c r="BO174" s="15"/>
      <c r="BP174" s="15"/>
      <c r="BQ174" s="15">
        <v>2</v>
      </c>
      <c r="BR174" s="15">
        <v>2</v>
      </c>
      <c r="BS174" s="15">
        <v>2</v>
      </c>
      <c r="BT174" s="15">
        <v>2</v>
      </c>
      <c r="BU174" s="15">
        <v>2</v>
      </c>
      <c r="BV174" s="15">
        <v>2</v>
      </c>
      <c r="BW174" s="15"/>
      <c r="BX174" s="15">
        <v>2</v>
      </c>
      <c r="BY174" s="15">
        <v>2</v>
      </c>
      <c r="BZ174" s="15">
        <v>2</v>
      </c>
      <c r="CA174" s="15">
        <v>2</v>
      </c>
      <c r="CB174" s="15">
        <v>2</v>
      </c>
      <c r="CC174" s="15">
        <v>2</v>
      </c>
      <c r="CD174" s="15">
        <v>2</v>
      </c>
      <c r="CE174" s="15">
        <v>2</v>
      </c>
      <c r="CF174" s="15">
        <v>2</v>
      </c>
      <c r="CG174" s="15">
        <v>2</v>
      </c>
      <c r="CH174" s="15">
        <v>2</v>
      </c>
      <c r="CI174" s="15">
        <v>2</v>
      </c>
      <c r="CJ174" s="15">
        <v>2</v>
      </c>
      <c r="CK174" s="15">
        <v>2</v>
      </c>
      <c r="CL174" s="15"/>
      <c r="CM174" s="15"/>
      <c r="CN174" s="15"/>
      <c r="CO174" s="15"/>
      <c r="CP174" s="15"/>
      <c r="CQ174" s="15"/>
      <c r="CR174" s="15"/>
      <c r="CS174" s="15">
        <v>2</v>
      </c>
      <c r="CT174" s="15">
        <v>2</v>
      </c>
      <c r="CU174" s="15">
        <v>2</v>
      </c>
      <c r="CV174" s="73">
        <f>COUNTIF(BI174:CU174,"2")</f>
        <v>27</v>
      </c>
      <c r="CW174" s="74">
        <f>CV174/(CV174+CX174+CZ174+DB174)</f>
        <v>1</v>
      </c>
      <c r="CX174" s="73">
        <f>COUNTIF(BI174:CU174,"1")</f>
        <v>0</v>
      </c>
      <c r="CY174" s="74">
        <f>CX174/(CV174+CX174+CZ174+DB174)</f>
        <v>0</v>
      </c>
      <c r="CZ174" s="73">
        <f>COUNTIF(BI174:CU174,"0")</f>
        <v>0</v>
      </c>
      <c r="DA174" s="74">
        <f>CZ174/(CV174+CX174+CZ174+DB174)</f>
        <v>0</v>
      </c>
      <c r="DB174" s="73">
        <f>COUNTIF(BI174:CU174,"KĐG")</f>
        <v>0</v>
      </c>
      <c r="DC174" s="74">
        <f>DB174/(CV174+CX174+CZ174+DB174)</f>
        <v>0</v>
      </c>
      <c r="DD174" s="75">
        <f>(((CV174*2)+(CX174*1)+(CZ174*0)))/(CV174+CX174+CZ174)</f>
        <v>2</v>
      </c>
      <c r="DE174" s="75" t="str">
        <f>IF(DC174&gt;=50%,"KĐG",IF(DD174&gt;=1.6,"Đạt mục tiêu",IF(DD174&gt;=1,"Cần cố gắng","Chưa đạt")))</f>
        <v>Đạt mục tiêu</v>
      </c>
      <c r="DF174" s="2"/>
      <c r="DG174" s="2"/>
      <c r="DH174" s="2"/>
      <c r="DI174" s="2"/>
      <c r="DJ174" s="2"/>
      <c r="DK174" s="2"/>
      <c r="DL174" s="2"/>
      <c r="DM174" s="2"/>
      <c r="DN174" s="2"/>
      <c r="DO174" s="2"/>
      <c r="DP174" s="2"/>
      <c r="DQ174" s="2"/>
      <c r="DR174" s="2"/>
      <c r="DS174" s="2"/>
      <c r="DT174" s="2"/>
      <c r="DU174" s="2"/>
      <c r="DV174" s="2"/>
      <c r="DW174" s="2"/>
      <c r="DX174" s="2"/>
      <c r="DY174" s="2"/>
    </row>
    <row r="175" spans="1:129" ht="15.75" customHeight="1" x14ac:dyDescent="0.25">
      <c r="A175" s="53">
        <v>165</v>
      </c>
      <c r="B175" s="130">
        <v>265</v>
      </c>
      <c r="C175" s="60">
        <v>266</v>
      </c>
      <c r="D175" s="324" t="s">
        <v>234</v>
      </c>
      <c r="E175" s="325"/>
      <c r="F175" s="326"/>
      <c r="G175" s="312"/>
      <c r="H175" s="312"/>
      <c r="I175" s="308"/>
      <c r="J175" s="312"/>
      <c r="K175" s="61" t="s">
        <v>8</v>
      </c>
      <c r="L175" s="61" t="s">
        <v>8</v>
      </c>
      <c r="M175" s="61" t="s">
        <v>8</v>
      </c>
      <c r="N175" s="62" t="s">
        <v>608</v>
      </c>
      <c r="O175" s="62" t="s">
        <v>608</v>
      </c>
      <c r="P175" s="312" t="s">
        <v>608</v>
      </c>
      <c r="Q175" s="62" t="s">
        <v>608</v>
      </c>
      <c r="R175" s="62" t="s">
        <v>608</v>
      </c>
      <c r="S175" s="62" t="s">
        <v>608</v>
      </c>
      <c r="T175" s="62" t="s">
        <v>608</v>
      </c>
      <c r="U175" s="62" t="s">
        <v>608</v>
      </c>
      <c r="V175" s="62" t="s">
        <v>608</v>
      </c>
      <c r="W175" s="62" t="s">
        <v>608</v>
      </c>
      <c r="X175" s="71">
        <f t="shared" si="21"/>
        <v>0</v>
      </c>
      <c r="Y175" s="61"/>
      <c r="Z175" s="61"/>
      <c r="AA175" s="61"/>
      <c r="AB175" s="61"/>
      <c r="AC175" s="61" t="s">
        <v>8</v>
      </c>
      <c r="AD175" s="61"/>
      <c r="AE175" s="61"/>
      <c r="AF175" s="61"/>
      <c r="AG175" s="312" t="s">
        <v>8</v>
      </c>
      <c r="AH175" s="312" t="s">
        <v>8</v>
      </c>
      <c r="AI175" s="312" t="s">
        <v>8</v>
      </c>
      <c r="AJ175" s="61" t="s">
        <v>8</v>
      </c>
      <c r="AK175" s="61" t="s">
        <v>8</v>
      </c>
      <c r="AL175" s="61" t="s">
        <v>8</v>
      </c>
      <c r="AM175" s="61"/>
      <c r="AN175" s="61" t="s">
        <v>8</v>
      </c>
      <c r="AO175" s="61" t="s">
        <v>8</v>
      </c>
      <c r="AP175" s="61" t="s">
        <v>8</v>
      </c>
      <c r="AQ175" s="61" t="s">
        <v>8</v>
      </c>
      <c r="AR175" s="61" t="s">
        <v>8</v>
      </c>
      <c r="AS175" s="61" t="s">
        <v>8</v>
      </c>
      <c r="AT175" s="61" t="s">
        <v>8</v>
      </c>
      <c r="AU175" s="61" t="s">
        <v>8</v>
      </c>
      <c r="AV175" s="61" t="s">
        <v>8</v>
      </c>
      <c r="AW175" s="61" t="s">
        <v>8</v>
      </c>
      <c r="AX175" s="61" t="s">
        <v>8</v>
      </c>
      <c r="AY175" s="61"/>
      <c r="AZ175" s="61" t="s">
        <v>8</v>
      </c>
      <c r="BA175" s="61" t="s">
        <v>8</v>
      </c>
      <c r="BB175" s="61" t="s">
        <v>8</v>
      </c>
      <c r="BC175" s="61" t="s">
        <v>8</v>
      </c>
      <c r="BD175" s="61" t="s">
        <v>8</v>
      </c>
      <c r="BE175" s="61" t="s">
        <v>8</v>
      </c>
      <c r="BF175" s="61" t="s">
        <v>8</v>
      </c>
      <c r="BG175" s="61" t="s">
        <v>8</v>
      </c>
      <c r="BH175" s="61"/>
      <c r="BI175" s="62" t="s">
        <v>8</v>
      </c>
      <c r="BJ175" s="62" t="s">
        <v>8</v>
      </c>
      <c r="BK175" s="62" t="s">
        <v>8</v>
      </c>
      <c r="BL175" s="62" t="s">
        <v>8</v>
      </c>
      <c r="BM175" s="62" t="s">
        <v>8</v>
      </c>
      <c r="BN175" s="62" t="s">
        <v>8</v>
      </c>
      <c r="BO175" s="62" t="s">
        <v>8</v>
      </c>
      <c r="BP175" s="62" t="s">
        <v>8</v>
      </c>
      <c r="BQ175" s="62" t="s">
        <v>8</v>
      </c>
      <c r="BR175" s="62" t="s">
        <v>8</v>
      </c>
      <c r="BS175" s="62" t="s">
        <v>8</v>
      </c>
      <c r="BT175" s="62" t="s">
        <v>8</v>
      </c>
      <c r="BU175" s="62" t="s">
        <v>8</v>
      </c>
      <c r="BV175" s="62" t="s">
        <v>8</v>
      </c>
      <c r="BW175" s="62" t="s">
        <v>8</v>
      </c>
      <c r="BX175" s="62" t="s">
        <v>8</v>
      </c>
      <c r="BY175" s="62" t="s">
        <v>8</v>
      </c>
      <c r="BZ175" s="62" t="s">
        <v>8</v>
      </c>
      <c r="CA175" s="62" t="s">
        <v>8</v>
      </c>
      <c r="CB175" s="62" t="s">
        <v>8</v>
      </c>
      <c r="CC175" s="62" t="s">
        <v>8</v>
      </c>
      <c r="CD175" s="62" t="s">
        <v>8</v>
      </c>
      <c r="CE175" s="62" t="s">
        <v>8</v>
      </c>
      <c r="CF175" s="62" t="s">
        <v>8</v>
      </c>
      <c r="CG175" s="62" t="s">
        <v>8</v>
      </c>
      <c r="CH175" s="62" t="s">
        <v>8</v>
      </c>
      <c r="CI175" s="62" t="s">
        <v>8</v>
      </c>
      <c r="CJ175" s="62" t="s">
        <v>8</v>
      </c>
      <c r="CK175" s="62" t="s">
        <v>8</v>
      </c>
      <c r="CL175" s="62" t="s">
        <v>8</v>
      </c>
      <c r="CM175" s="62" t="s">
        <v>8</v>
      </c>
      <c r="CN175" s="62" t="s">
        <v>8</v>
      </c>
      <c r="CO175" s="62" t="s">
        <v>8</v>
      </c>
      <c r="CP175" s="62" t="s">
        <v>8</v>
      </c>
      <c r="CQ175" s="62" t="s">
        <v>8</v>
      </c>
      <c r="CR175" s="62" t="s">
        <v>8</v>
      </c>
      <c r="CS175" s="62" t="s">
        <v>8</v>
      </c>
      <c r="CT175" s="62" t="s">
        <v>8</v>
      </c>
      <c r="CU175" s="62" t="s">
        <v>8</v>
      </c>
      <c r="CV175" s="61"/>
      <c r="CW175" s="61" t="s">
        <v>8</v>
      </c>
      <c r="CX175" s="61" t="s">
        <v>8</v>
      </c>
      <c r="CY175" s="61" t="s">
        <v>8</v>
      </c>
      <c r="CZ175" s="61" t="s">
        <v>8</v>
      </c>
      <c r="DA175" s="61" t="s">
        <v>8</v>
      </c>
      <c r="DB175" s="61" t="s">
        <v>8</v>
      </c>
      <c r="DC175" s="61" t="s">
        <v>8</v>
      </c>
      <c r="DD175" s="250" t="s">
        <v>8</v>
      </c>
      <c r="DE175" s="61" t="s">
        <v>8</v>
      </c>
      <c r="DF175" s="2"/>
      <c r="DG175" s="2"/>
      <c r="DH175" s="2"/>
      <c r="DI175" s="2"/>
      <c r="DJ175" s="2"/>
      <c r="DK175" s="2"/>
      <c r="DL175" s="2"/>
      <c r="DM175" s="2"/>
      <c r="DN175" s="2"/>
      <c r="DO175" s="2"/>
      <c r="DP175" s="2"/>
      <c r="DQ175" s="2"/>
      <c r="DR175" s="2"/>
      <c r="DS175" s="2"/>
      <c r="DT175" s="2"/>
      <c r="DU175" s="2"/>
      <c r="DV175" s="2"/>
      <c r="DW175" s="2"/>
      <c r="DX175" s="2"/>
      <c r="DY175" s="2"/>
    </row>
    <row r="176" spans="1:129" ht="42.75" hidden="1" customHeight="1" x14ac:dyDescent="0.25">
      <c r="A176" s="53">
        <v>166</v>
      </c>
      <c r="B176" s="66">
        <v>266</v>
      </c>
      <c r="C176" s="60">
        <v>268</v>
      </c>
      <c r="D176" s="8" t="s">
        <v>235</v>
      </c>
      <c r="E176" s="27" t="s">
        <v>38</v>
      </c>
      <c r="F176" s="14" t="s">
        <v>236</v>
      </c>
      <c r="G176" s="68" t="s">
        <v>38</v>
      </c>
      <c r="H176" s="14" t="s">
        <v>748</v>
      </c>
      <c r="I176" s="68" t="s">
        <v>627</v>
      </c>
      <c r="J176" s="68" t="s">
        <v>178</v>
      </c>
      <c r="K176" s="15" t="s">
        <v>6</v>
      </c>
      <c r="L176" s="15" t="s">
        <v>15</v>
      </c>
      <c r="M176" s="10"/>
      <c r="N176" s="70"/>
      <c r="O176" s="70"/>
      <c r="P176" s="70"/>
      <c r="Q176" s="70"/>
      <c r="R176" s="70"/>
      <c r="S176" s="70"/>
      <c r="T176" s="70"/>
      <c r="U176" s="70"/>
      <c r="V176" s="70"/>
      <c r="W176" s="70" t="s">
        <v>15</v>
      </c>
      <c r="X176" s="71">
        <f t="shared" si="21"/>
        <v>1</v>
      </c>
      <c r="Y176" s="15"/>
      <c r="Z176" s="15"/>
      <c r="AA176" s="15"/>
      <c r="AB176" s="15"/>
      <c r="AC176" s="15"/>
      <c r="AD176" s="72"/>
      <c r="AE176" s="11"/>
      <c r="AF176" s="11"/>
      <c r="AG176" s="11" t="s">
        <v>653</v>
      </c>
      <c r="AH176" s="11" t="s">
        <v>653</v>
      </c>
      <c r="AI176" s="11" t="s">
        <v>653</v>
      </c>
      <c r="AJ176" s="11" t="s">
        <v>653</v>
      </c>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t="s">
        <v>625</v>
      </c>
      <c r="BI176" s="15">
        <v>2</v>
      </c>
      <c r="BJ176" s="15">
        <v>2</v>
      </c>
      <c r="BK176" s="15">
        <v>2</v>
      </c>
      <c r="BL176" s="15">
        <v>2</v>
      </c>
      <c r="BM176" s="15"/>
      <c r="BN176" s="15"/>
      <c r="BO176" s="15"/>
      <c r="BP176" s="15"/>
      <c r="BQ176" s="15">
        <v>2</v>
      </c>
      <c r="BR176" s="15">
        <v>2</v>
      </c>
      <c r="BS176" s="15">
        <v>2</v>
      </c>
      <c r="BT176" s="15">
        <v>2</v>
      </c>
      <c r="BU176" s="15">
        <v>2</v>
      </c>
      <c r="BV176" s="15">
        <v>2</v>
      </c>
      <c r="BW176" s="15"/>
      <c r="BX176" s="15">
        <v>2</v>
      </c>
      <c r="BY176" s="15">
        <v>2</v>
      </c>
      <c r="BZ176" s="15">
        <v>2</v>
      </c>
      <c r="CA176" s="15">
        <v>2</v>
      </c>
      <c r="CB176" s="15">
        <v>2</v>
      </c>
      <c r="CC176" s="15">
        <v>2</v>
      </c>
      <c r="CD176" s="15">
        <v>2</v>
      </c>
      <c r="CE176" s="15">
        <v>2</v>
      </c>
      <c r="CF176" s="15">
        <v>2</v>
      </c>
      <c r="CG176" s="15">
        <v>2</v>
      </c>
      <c r="CH176" s="15">
        <v>2</v>
      </c>
      <c r="CI176" s="15">
        <v>2</v>
      </c>
      <c r="CJ176" s="15">
        <v>2</v>
      </c>
      <c r="CK176" s="15">
        <v>2</v>
      </c>
      <c r="CL176" s="15"/>
      <c r="CM176" s="15"/>
      <c r="CN176" s="15"/>
      <c r="CO176" s="15"/>
      <c r="CP176" s="15"/>
      <c r="CQ176" s="15"/>
      <c r="CR176" s="15"/>
      <c r="CS176" s="15">
        <v>2</v>
      </c>
      <c r="CT176" s="15">
        <v>2</v>
      </c>
      <c r="CU176" s="15">
        <v>2</v>
      </c>
      <c r="CV176" s="73">
        <f>COUNTIF(BI176:CU176,"2")</f>
        <v>27</v>
      </c>
      <c r="CW176" s="74">
        <f>CV176/(CV176+CX176+CZ176+DB176)</f>
        <v>1</v>
      </c>
      <c r="CX176" s="73">
        <f>COUNTIF(BI176:CU176,"1")</f>
        <v>0</v>
      </c>
      <c r="CY176" s="74">
        <f>CX176/(CV176+CX176+CZ176+DB176)</f>
        <v>0</v>
      </c>
      <c r="CZ176" s="73">
        <f>COUNTIF(BI176:CU176,"0")</f>
        <v>0</v>
      </c>
      <c r="DA176" s="74">
        <f>CZ176/(CV176+CX176+CZ176+DB176)</f>
        <v>0</v>
      </c>
      <c r="DB176" s="73">
        <f>COUNTIF(BI176:CU176,"KĐG")</f>
        <v>0</v>
      </c>
      <c r="DC176" s="74">
        <f>DB176/(CV176+CX176+CZ176+DB176)</f>
        <v>0</v>
      </c>
      <c r="DD176" s="75">
        <f>(((CV176*2)+(CX176*1)+(CZ176*0)))/(CV176+CX176+CZ176)</f>
        <v>2</v>
      </c>
      <c r="DE176" s="75" t="str">
        <f>IF(DC176&gt;=50%,"KĐG",IF(DD176&gt;=1.6,"Đạt mục tiêu",IF(DD176&gt;=1,"Cần cố gắng","Chưa đạt")))</f>
        <v>Đạt mục tiêu</v>
      </c>
      <c r="DF176" s="2"/>
      <c r="DG176" s="2"/>
      <c r="DH176" s="2"/>
      <c r="DI176" s="2"/>
      <c r="DJ176" s="2"/>
      <c r="DK176" s="2"/>
      <c r="DL176" s="2"/>
      <c r="DM176" s="2"/>
      <c r="DN176" s="2"/>
      <c r="DO176" s="2"/>
      <c r="DP176" s="2"/>
      <c r="DQ176" s="2"/>
      <c r="DR176" s="2"/>
      <c r="DS176" s="2"/>
      <c r="DT176" s="2"/>
      <c r="DU176" s="2"/>
      <c r="DV176" s="2"/>
      <c r="DW176" s="2"/>
      <c r="DX176" s="2"/>
      <c r="DY176" s="2"/>
    </row>
    <row r="177" spans="1:129" ht="63" customHeight="1" x14ac:dyDescent="0.25">
      <c r="A177" s="53">
        <v>167</v>
      </c>
      <c r="B177" s="66">
        <v>268</v>
      </c>
      <c r="C177" s="60">
        <v>269</v>
      </c>
      <c r="D177" s="306" t="s">
        <v>237</v>
      </c>
      <c r="E177" s="307" t="s">
        <v>38</v>
      </c>
      <c r="F177" s="307" t="s">
        <v>238</v>
      </c>
      <c r="G177" s="308" t="s">
        <v>38</v>
      </c>
      <c r="H177" s="306" t="s">
        <v>238</v>
      </c>
      <c r="I177" s="308" t="s">
        <v>627</v>
      </c>
      <c r="J177" s="308" t="s">
        <v>178</v>
      </c>
      <c r="K177" s="15" t="s">
        <v>6</v>
      </c>
      <c r="L177" s="15" t="s">
        <v>15</v>
      </c>
      <c r="M177" s="10"/>
      <c r="N177" s="70"/>
      <c r="O177" s="70"/>
      <c r="P177" s="310" t="s">
        <v>15</v>
      </c>
      <c r="Q177" s="70"/>
      <c r="R177" s="70"/>
      <c r="S177" s="70"/>
      <c r="T177" s="70"/>
      <c r="U177" s="70"/>
      <c r="V177" s="70"/>
      <c r="W177" s="70"/>
      <c r="X177" s="71">
        <f t="shared" si="21"/>
        <v>1</v>
      </c>
      <c r="Y177" s="15" t="s">
        <v>1105</v>
      </c>
      <c r="Z177" s="15"/>
      <c r="AA177" s="15"/>
      <c r="AB177" s="15"/>
      <c r="AC177" s="15"/>
      <c r="AD177" s="80"/>
      <c r="AE177" s="15"/>
      <c r="AF177" s="15"/>
      <c r="AG177" s="311" t="s">
        <v>653</v>
      </c>
      <c r="AH177" s="311" t="s">
        <v>653</v>
      </c>
      <c r="AI177" s="311"/>
      <c r="AJ177" s="15" t="s">
        <v>653</v>
      </c>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56">
        <v>2</v>
      </c>
      <c r="BJ177" s="56">
        <v>2</v>
      </c>
      <c r="BK177" s="56">
        <v>2</v>
      </c>
      <c r="BL177" s="56">
        <v>2</v>
      </c>
      <c r="BM177" s="56">
        <v>2</v>
      </c>
      <c r="BN177" s="56">
        <v>2</v>
      </c>
      <c r="BO177" s="56">
        <v>2</v>
      </c>
      <c r="BP177" s="56">
        <v>2</v>
      </c>
      <c r="BQ177" s="56">
        <v>2</v>
      </c>
      <c r="BR177" s="56">
        <v>2</v>
      </c>
      <c r="BS177" s="56">
        <v>2</v>
      </c>
      <c r="BT177" s="56">
        <v>2</v>
      </c>
      <c r="BU177" s="56">
        <v>2</v>
      </c>
      <c r="BV177" s="56">
        <v>2</v>
      </c>
      <c r="BW177" s="56">
        <v>2</v>
      </c>
      <c r="BX177" s="56">
        <v>2</v>
      </c>
      <c r="BY177" s="56">
        <v>2</v>
      </c>
      <c r="BZ177" s="56">
        <v>2</v>
      </c>
      <c r="CA177" s="56">
        <v>2</v>
      </c>
      <c r="CB177" s="56">
        <v>2</v>
      </c>
      <c r="CC177" s="56">
        <v>2</v>
      </c>
      <c r="CD177" s="56">
        <v>2</v>
      </c>
      <c r="CE177" s="56">
        <v>2</v>
      </c>
      <c r="CF177" s="56">
        <v>2</v>
      </c>
      <c r="CG177" s="56">
        <v>2</v>
      </c>
      <c r="CH177" s="56">
        <v>2</v>
      </c>
      <c r="CI177" s="56">
        <v>2</v>
      </c>
      <c r="CJ177" s="56">
        <v>2</v>
      </c>
      <c r="CK177" s="56">
        <v>2</v>
      </c>
      <c r="CL177" s="56">
        <v>2</v>
      </c>
      <c r="CM177" s="56">
        <v>2</v>
      </c>
      <c r="CN177" s="56">
        <v>2</v>
      </c>
      <c r="CO177" s="56">
        <v>2</v>
      </c>
      <c r="CP177" s="56">
        <v>2</v>
      </c>
      <c r="CQ177" s="56">
        <v>2</v>
      </c>
      <c r="CR177" s="56">
        <v>2</v>
      </c>
      <c r="CS177" s="56">
        <v>2</v>
      </c>
      <c r="CT177" s="56">
        <v>2</v>
      </c>
      <c r="CU177" s="56">
        <v>2</v>
      </c>
      <c r="CV177" s="73">
        <f>COUNTIF(BI177:CU177,"2")</f>
        <v>39</v>
      </c>
      <c r="CW177" s="74">
        <f>CV177/(CV177+CX177+CZ177+DB177)</f>
        <v>1</v>
      </c>
      <c r="CX177" s="73">
        <f>COUNTIF(BI177:CU177,"1")</f>
        <v>0</v>
      </c>
      <c r="CY177" s="74">
        <f>CX177/(CV177+CX177+CZ177+DB177)</f>
        <v>0</v>
      </c>
      <c r="CZ177" s="73">
        <f>COUNTIF(BI177:CU177,"0")</f>
        <v>0</v>
      </c>
      <c r="DA177" s="74">
        <f>CZ177/(CV177+CX177+CZ177+DB177)</f>
        <v>0</v>
      </c>
      <c r="DB177" s="73">
        <f>COUNTIF(BI177:CU177,"KĐG")</f>
        <v>0</v>
      </c>
      <c r="DC177" s="74">
        <f>DB177/(CV177+CX177+CZ177+DB177)</f>
        <v>0</v>
      </c>
      <c r="DD177" s="75">
        <f>(((CV177*2)+(CX177*1)+(CZ177*0)))/(CV177+CX177+CZ177)</f>
        <v>2</v>
      </c>
      <c r="DE177" s="75" t="str">
        <f>IF(DC177&gt;=50%,"KĐG",IF(DD177&gt;=1.6,"Đạt mục tiêu",IF(DD177&gt;=1,"Cần cố gắng","Chưa đạt")))</f>
        <v>Đạt mục tiêu</v>
      </c>
      <c r="DF177" s="2"/>
      <c r="DG177" s="2"/>
      <c r="DH177" s="2"/>
      <c r="DI177" s="2"/>
      <c r="DJ177" s="2"/>
      <c r="DK177" s="2"/>
      <c r="DL177" s="2"/>
      <c r="DM177" s="2"/>
      <c r="DN177" s="2"/>
      <c r="DO177" s="2"/>
      <c r="DP177" s="2"/>
      <c r="DQ177" s="2"/>
      <c r="DR177" s="2"/>
      <c r="DS177" s="2"/>
      <c r="DT177" s="2"/>
      <c r="DU177" s="2"/>
      <c r="DV177" s="2"/>
      <c r="DW177" s="2"/>
      <c r="DX177" s="2"/>
      <c r="DY177" s="2"/>
    </row>
    <row r="178" spans="1:129" ht="15.75" customHeight="1" x14ac:dyDescent="0.3">
      <c r="A178" s="53">
        <v>168</v>
      </c>
      <c r="B178" s="59">
        <v>269</v>
      </c>
      <c r="C178" s="60">
        <v>270</v>
      </c>
      <c r="D178" s="386" t="s">
        <v>239</v>
      </c>
      <c r="E178" s="387"/>
      <c r="F178" s="387"/>
      <c r="G178" s="387"/>
      <c r="H178" s="388"/>
      <c r="I178" s="308"/>
      <c r="J178" s="312"/>
      <c r="K178" s="61" t="s">
        <v>8</v>
      </c>
      <c r="L178" s="61" t="s">
        <v>8</v>
      </c>
      <c r="M178" s="61" t="s">
        <v>8</v>
      </c>
      <c r="N178" s="62" t="s">
        <v>608</v>
      </c>
      <c r="O178" s="62" t="s">
        <v>608</v>
      </c>
      <c r="P178" s="312" t="s">
        <v>608</v>
      </c>
      <c r="Q178" s="62" t="s">
        <v>608</v>
      </c>
      <c r="R178" s="62" t="s">
        <v>608</v>
      </c>
      <c r="S178" s="62" t="s">
        <v>608</v>
      </c>
      <c r="T178" s="62" t="s">
        <v>608</v>
      </c>
      <c r="U178" s="62" t="s">
        <v>608</v>
      </c>
      <c r="V178" s="62" t="s">
        <v>608</v>
      </c>
      <c r="W178" s="62" t="s">
        <v>608</v>
      </c>
      <c r="X178" s="71">
        <f t="shared" si="21"/>
        <v>0</v>
      </c>
      <c r="Y178" s="61"/>
      <c r="Z178" s="61"/>
      <c r="AA178" s="61"/>
      <c r="AB178" s="61"/>
      <c r="AC178" s="61"/>
      <c r="AD178" s="81"/>
      <c r="AE178" s="82"/>
      <c r="AF178" s="82"/>
      <c r="AG178" s="314"/>
      <c r="AH178" s="314"/>
      <c r="AI178" s="314"/>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62" t="s">
        <v>8</v>
      </c>
      <c r="BJ178" s="62" t="s">
        <v>8</v>
      </c>
      <c r="BK178" s="62" t="s">
        <v>8</v>
      </c>
      <c r="BL178" s="62" t="s">
        <v>8</v>
      </c>
      <c r="BM178" s="62" t="s">
        <v>8</v>
      </c>
      <c r="BN178" s="62" t="s">
        <v>8</v>
      </c>
      <c r="BO178" s="62" t="s">
        <v>8</v>
      </c>
      <c r="BP178" s="62" t="s">
        <v>8</v>
      </c>
      <c r="BQ178" s="62" t="s">
        <v>8</v>
      </c>
      <c r="BR178" s="62" t="s">
        <v>8</v>
      </c>
      <c r="BS178" s="62" t="s">
        <v>8</v>
      </c>
      <c r="BT178" s="62" t="s">
        <v>8</v>
      </c>
      <c r="BU178" s="62" t="s">
        <v>8</v>
      </c>
      <c r="BV178" s="62" t="s">
        <v>8</v>
      </c>
      <c r="BW178" s="62" t="s">
        <v>8</v>
      </c>
      <c r="BX178" s="62" t="s">
        <v>8</v>
      </c>
      <c r="BY178" s="62" t="s">
        <v>8</v>
      </c>
      <c r="BZ178" s="62" t="s">
        <v>8</v>
      </c>
      <c r="CA178" s="62" t="s">
        <v>8</v>
      </c>
      <c r="CB178" s="62" t="s">
        <v>8</v>
      </c>
      <c r="CC178" s="62" t="s">
        <v>8</v>
      </c>
      <c r="CD178" s="62" t="s">
        <v>8</v>
      </c>
      <c r="CE178" s="62" t="s">
        <v>8</v>
      </c>
      <c r="CF178" s="62" t="s">
        <v>8</v>
      </c>
      <c r="CG178" s="62" t="s">
        <v>8</v>
      </c>
      <c r="CH178" s="62" t="s">
        <v>8</v>
      </c>
      <c r="CI178" s="62" t="s">
        <v>8</v>
      </c>
      <c r="CJ178" s="62" t="s">
        <v>8</v>
      </c>
      <c r="CK178" s="62" t="s">
        <v>8</v>
      </c>
      <c r="CL178" s="62" t="s">
        <v>8</v>
      </c>
      <c r="CM178" s="62" t="s">
        <v>8</v>
      </c>
      <c r="CN178" s="62" t="s">
        <v>8</v>
      </c>
      <c r="CO178" s="62" t="s">
        <v>8</v>
      </c>
      <c r="CP178" s="62" t="s">
        <v>8</v>
      </c>
      <c r="CQ178" s="62" t="s">
        <v>8</v>
      </c>
      <c r="CR178" s="62" t="s">
        <v>8</v>
      </c>
      <c r="CS178" s="62" t="s">
        <v>8</v>
      </c>
      <c r="CT178" s="62" t="s">
        <v>8</v>
      </c>
      <c r="CU178" s="62" t="s">
        <v>8</v>
      </c>
      <c r="CV178" s="61"/>
      <c r="CW178" s="61" t="s">
        <v>8</v>
      </c>
      <c r="CX178" s="61" t="s">
        <v>8</v>
      </c>
      <c r="CY178" s="61" t="s">
        <v>8</v>
      </c>
      <c r="CZ178" s="61" t="s">
        <v>8</v>
      </c>
      <c r="DA178" s="61" t="s">
        <v>8</v>
      </c>
      <c r="DB178" s="61" t="s">
        <v>8</v>
      </c>
      <c r="DC178" s="61" t="s">
        <v>8</v>
      </c>
      <c r="DD178" s="250" t="s">
        <v>8</v>
      </c>
      <c r="DE178" s="61" t="s">
        <v>8</v>
      </c>
      <c r="DF178" s="2"/>
      <c r="DG178" s="2"/>
      <c r="DH178" s="2"/>
      <c r="DI178" s="2"/>
      <c r="DJ178" s="2"/>
      <c r="DK178" s="2"/>
      <c r="DL178" s="2"/>
      <c r="DM178" s="2"/>
      <c r="DN178" s="2"/>
      <c r="DO178" s="2"/>
      <c r="DP178" s="2"/>
      <c r="DQ178" s="2"/>
      <c r="DR178" s="2"/>
      <c r="DS178" s="2"/>
      <c r="DT178" s="2"/>
      <c r="DU178" s="2"/>
      <c r="DV178" s="2"/>
      <c r="DW178" s="2"/>
      <c r="DX178" s="2"/>
      <c r="DY178" s="2"/>
    </row>
    <row r="179" spans="1:129" ht="15.75" customHeight="1" x14ac:dyDescent="0.3">
      <c r="A179" s="53">
        <v>169</v>
      </c>
      <c r="B179" s="59">
        <v>270</v>
      </c>
      <c r="C179" s="60">
        <v>271</v>
      </c>
      <c r="D179" s="386" t="s">
        <v>240</v>
      </c>
      <c r="E179" s="387"/>
      <c r="F179" s="387"/>
      <c r="G179" s="387"/>
      <c r="H179" s="388"/>
      <c r="I179" s="314"/>
      <c r="J179" s="312"/>
      <c r="K179" s="61" t="s">
        <v>8</v>
      </c>
      <c r="L179" s="61" t="s">
        <v>8</v>
      </c>
      <c r="M179" s="61" t="s">
        <v>8</v>
      </c>
      <c r="N179" s="62" t="s">
        <v>608</v>
      </c>
      <c r="O179" s="62" t="s">
        <v>608</v>
      </c>
      <c r="P179" s="312" t="s">
        <v>608</v>
      </c>
      <c r="Q179" s="62" t="s">
        <v>608</v>
      </c>
      <c r="R179" s="62" t="s">
        <v>608</v>
      </c>
      <c r="S179" s="62" t="s">
        <v>608</v>
      </c>
      <c r="T179" s="62" t="s">
        <v>608</v>
      </c>
      <c r="U179" s="62" t="s">
        <v>608</v>
      </c>
      <c r="V179" s="62" t="s">
        <v>608</v>
      </c>
      <c r="W179" s="62" t="s">
        <v>608</v>
      </c>
      <c r="X179" s="71">
        <f t="shared" si="21"/>
        <v>0</v>
      </c>
      <c r="Y179" s="61"/>
      <c r="Z179" s="61"/>
      <c r="AA179" s="61"/>
      <c r="AB179" s="61"/>
      <c r="AC179" s="61"/>
      <c r="AD179" s="83"/>
      <c r="AE179" s="61"/>
      <c r="AF179" s="61"/>
      <c r="AG179" s="312"/>
      <c r="AH179" s="312"/>
      <c r="AI179" s="312"/>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2" t="s">
        <v>8</v>
      </c>
      <c r="BJ179" s="62" t="s">
        <v>8</v>
      </c>
      <c r="BK179" s="62" t="s">
        <v>8</v>
      </c>
      <c r="BL179" s="62" t="s">
        <v>8</v>
      </c>
      <c r="BM179" s="62" t="s">
        <v>8</v>
      </c>
      <c r="BN179" s="62" t="s">
        <v>8</v>
      </c>
      <c r="BO179" s="62" t="s">
        <v>8</v>
      </c>
      <c r="BP179" s="62" t="s">
        <v>8</v>
      </c>
      <c r="BQ179" s="62" t="s">
        <v>8</v>
      </c>
      <c r="BR179" s="62" t="s">
        <v>8</v>
      </c>
      <c r="BS179" s="62" t="s">
        <v>8</v>
      </c>
      <c r="BT179" s="62" t="s">
        <v>8</v>
      </c>
      <c r="BU179" s="62" t="s">
        <v>8</v>
      </c>
      <c r="BV179" s="62" t="s">
        <v>8</v>
      </c>
      <c r="BW179" s="62" t="s">
        <v>8</v>
      </c>
      <c r="BX179" s="62" t="s">
        <v>8</v>
      </c>
      <c r="BY179" s="62" t="s">
        <v>8</v>
      </c>
      <c r="BZ179" s="62" t="s">
        <v>8</v>
      </c>
      <c r="CA179" s="62" t="s">
        <v>8</v>
      </c>
      <c r="CB179" s="62" t="s">
        <v>8</v>
      </c>
      <c r="CC179" s="62" t="s">
        <v>8</v>
      </c>
      <c r="CD179" s="62" t="s">
        <v>8</v>
      </c>
      <c r="CE179" s="62" t="s">
        <v>8</v>
      </c>
      <c r="CF179" s="62" t="s">
        <v>8</v>
      </c>
      <c r="CG179" s="62" t="s">
        <v>8</v>
      </c>
      <c r="CH179" s="62" t="s">
        <v>8</v>
      </c>
      <c r="CI179" s="62" t="s">
        <v>8</v>
      </c>
      <c r="CJ179" s="62" t="s">
        <v>8</v>
      </c>
      <c r="CK179" s="62" t="s">
        <v>8</v>
      </c>
      <c r="CL179" s="62" t="s">
        <v>8</v>
      </c>
      <c r="CM179" s="62" t="s">
        <v>8</v>
      </c>
      <c r="CN179" s="62" t="s">
        <v>8</v>
      </c>
      <c r="CO179" s="62" t="s">
        <v>8</v>
      </c>
      <c r="CP179" s="62" t="s">
        <v>8</v>
      </c>
      <c r="CQ179" s="62" t="s">
        <v>8</v>
      </c>
      <c r="CR179" s="62" t="s">
        <v>8</v>
      </c>
      <c r="CS179" s="62" t="s">
        <v>8</v>
      </c>
      <c r="CT179" s="62" t="s">
        <v>8</v>
      </c>
      <c r="CU179" s="62" t="s">
        <v>8</v>
      </c>
      <c r="CV179" s="61"/>
      <c r="CW179" s="61" t="s">
        <v>8</v>
      </c>
      <c r="CX179" s="61" t="s">
        <v>8</v>
      </c>
      <c r="CY179" s="61" t="s">
        <v>8</v>
      </c>
      <c r="CZ179" s="61" t="s">
        <v>8</v>
      </c>
      <c r="DA179" s="61" t="s">
        <v>8</v>
      </c>
      <c r="DB179" s="61" t="s">
        <v>8</v>
      </c>
      <c r="DC179" s="61" t="s">
        <v>8</v>
      </c>
      <c r="DD179" s="250" t="s">
        <v>8</v>
      </c>
      <c r="DE179" s="61" t="s">
        <v>8</v>
      </c>
      <c r="DF179" s="2"/>
      <c r="DG179" s="2"/>
      <c r="DH179" s="2"/>
      <c r="DI179" s="2"/>
      <c r="DJ179" s="2"/>
      <c r="DK179" s="2"/>
      <c r="DL179" s="2"/>
      <c r="DM179" s="2"/>
      <c r="DN179" s="2"/>
      <c r="DO179" s="2"/>
      <c r="DP179" s="2"/>
      <c r="DQ179" s="2"/>
      <c r="DR179" s="2"/>
      <c r="DS179" s="2"/>
      <c r="DT179" s="2"/>
      <c r="DU179" s="2"/>
      <c r="DV179" s="2"/>
      <c r="DW179" s="2"/>
      <c r="DX179" s="2"/>
      <c r="DY179" s="2"/>
    </row>
    <row r="180" spans="1:129" ht="43.5" hidden="1" customHeight="1" x14ac:dyDescent="0.25">
      <c r="A180" s="53">
        <v>170</v>
      </c>
      <c r="B180" s="66">
        <v>271</v>
      </c>
      <c r="C180" s="60">
        <v>280</v>
      </c>
      <c r="D180" s="7" t="s">
        <v>241</v>
      </c>
      <c r="E180" s="14" t="s">
        <v>11</v>
      </c>
      <c r="F180" s="14" t="s">
        <v>242</v>
      </c>
      <c r="G180" s="68" t="s">
        <v>38</v>
      </c>
      <c r="H180" s="132" t="s">
        <v>749</v>
      </c>
      <c r="I180" s="68" t="s">
        <v>627</v>
      </c>
      <c r="J180" s="68" t="s">
        <v>178</v>
      </c>
      <c r="K180" s="15" t="s">
        <v>6</v>
      </c>
      <c r="L180" s="15" t="s">
        <v>15</v>
      </c>
      <c r="M180" s="10"/>
      <c r="N180" s="70" t="s">
        <v>15</v>
      </c>
      <c r="O180" s="70"/>
      <c r="P180" s="70"/>
      <c r="Q180" s="70"/>
      <c r="R180" s="70"/>
      <c r="S180" s="70"/>
      <c r="T180" s="70"/>
      <c r="U180" s="70"/>
      <c r="V180" s="70"/>
      <c r="W180" s="70"/>
      <c r="X180" s="71">
        <f t="shared" si="21"/>
        <v>1</v>
      </c>
      <c r="Y180" s="15" t="s">
        <v>1100</v>
      </c>
      <c r="Z180" s="15" t="s">
        <v>653</v>
      </c>
      <c r="AA180" s="15" t="s">
        <v>653</v>
      </c>
      <c r="AB180" s="15" t="s">
        <v>625</v>
      </c>
      <c r="AC180" s="15" t="s">
        <v>653</v>
      </c>
      <c r="AD180" s="72"/>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5">
        <v>2</v>
      </c>
      <c r="BJ180" s="15">
        <v>2</v>
      </c>
      <c r="BK180" s="15">
        <v>2</v>
      </c>
      <c r="BL180" s="15">
        <v>2</v>
      </c>
      <c r="BM180" s="15">
        <v>2</v>
      </c>
      <c r="BN180" s="15">
        <v>2</v>
      </c>
      <c r="BO180" s="15">
        <v>2</v>
      </c>
      <c r="BP180" s="15">
        <v>2</v>
      </c>
      <c r="BQ180" s="15">
        <v>2</v>
      </c>
      <c r="BR180" s="15">
        <v>2</v>
      </c>
      <c r="BS180" s="15">
        <v>2</v>
      </c>
      <c r="BT180" s="15">
        <v>2</v>
      </c>
      <c r="BU180" s="15">
        <v>2</v>
      </c>
      <c r="BV180" s="15">
        <v>2</v>
      </c>
      <c r="BW180" s="15">
        <v>2</v>
      </c>
      <c r="BX180" s="15">
        <v>2</v>
      </c>
      <c r="BY180" s="15">
        <v>2</v>
      </c>
      <c r="BZ180" s="15">
        <v>2</v>
      </c>
      <c r="CA180" s="15">
        <v>1</v>
      </c>
      <c r="CB180" s="15">
        <v>2</v>
      </c>
      <c r="CC180" s="15">
        <v>2</v>
      </c>
      <c r="CD180" s="15">
        <v>2</v>
      </c>
      <c r="CE180" s="15">
        <v>2</v>
      </c>
      <c r="CF180" s="15">
        <v>2</v>
      </c>
      <c r="CG180" s="15">
        <v>2</v>
      </c>
      <c r="CH180" s="15">
        <v>2</v>
      </c>
      <c r="CI180" s="15">
        <v>2</v>
      </c>
      <c r="CJ180" s="15">
        <v>1</v>
      </c>
      <c r="CK180" s="15">
        <v>1</v>
      </c>
      <c r="CL180" s="15">
        <v>1</v>
      </c>
      <c r="CM180" s="15">
        <v>1</v>
      </c>
      <c r="CN180" s="15">
        <v>1</v>
      </c>
      <c r="CO180" s="15">
        <v>1</v>
      </c>
      <c r="CP180" s="15">
        <v>2</v>
      </c>
      <c r="CQ180" s="15">
        <v>2</v>
      </c>
      <c r="CR180" s="15">
        <v>2</v>
      </c>
      <c r="CS180" s="15">
        <v>2</v>
      </c>
      <c r="CT180" s="15">
        <v>2</v>
      </c>
      <c r="CU180" s="15">
        <v>1</v>
      </c>
      <c r="CV180" s="73">
        <f t="shared" ref="CV180:CV197" si="62">COUNTIF(BI180:CU180,"2")</f>
        <v>31</v>
      </c>
      <c r="CW180" s="74">
        <f t="shared" ref="CW180:CW197" si="63">CV180/(CV180+CX180+CZ180+DB180)</f>
        <v>0.79487179487179482</v>
      </c>
      <c r="CX180" s="73">
        <f t="shared" ref="CX180:CX197" si="64">COUNTIF(BI180:CU180,"1")</f>
        <v>8</v>
      </c>
      <c r="CY180" s="74">
        <f t="shared" ref="CY180:CY197" si="65">CX180/(CV180+CX180+CZ180+DB180)</f>
        <v>0.20512820512820512</v>
      </c>
      <c r="CZ180" s="73">
        <f t="shared" ref="CZ180:CZ197" si="66">COUNTIF(BI180:CU180,"0")</f>
        <v>0</v>
      </c>
      <c r="DA180" s="74">
        <f t="shared" ref="DA180:DA197" si="67">CZ180/(CV180+CX180+CZ180+DB180)</f>
        <v>0</v>
      </c>
      <c r="DB180" s="73">
        <f t="shared" ref="DB180:DB197" si="68">COUNTIF(BI180:CU180,"KĐG")</f>
        <v>0</v>
      </c>
      <c r="DC180" s="74">
        <f t="shared" ref="DC180:DC197" si="69">DB180/(CV180+CX180+CZ180+DB180)</f>
        <v>0</v>
      </c>
      <c r="DD180" s="249">
        <f t="shared" ref="DD180:DD197" si="70">(((CV180*2)+(CX180*1)+(CZ180*0)))/(CV180+CX180+CZ180)</f>
        <v>1.7948717948717949</v>
      </c>
      <c r="DE180" s="75" t="str">
        <f t="shared" ref="DE180:DE197" si="71">IF(DC180&gt;=50%,"KĐG",IF(DD180&gt;=1.6,"Đạt mục tiêu",IF(DD180&gt;=1,"Cần cố gắng","Chưa đạt")))</f>
        <v>Đạt mục tiêu</v>
      </c>
      <c r="DF180" s="2"/>
      <c r="DG180" s="2"/>
      <c r="DH180" s="2"/>
      <c r="DI180" s="2"/>
      <c r="DJ180" s="2"/>
      <c r="DK180" s="2"/>
      <c r="DL180" s="2"/>
      <c r="DM180" s="2"/>
      <c r="DN180" s="2"/>
      <c r="DO180" s="2"/>
      <c r="DP180" s="2"/>
      <c r="DQ180" s="2"/>
      <c r="DR180" s="2"/>
      <c r="DS180" s="2"/>
      <c r="DT180" s="2"/>
      <c r="DU180" s="2"/>
      <c r="DV180" s="2"/>
      <c r="DW180" s="2"/>
      <c r="DX180" s="2"/>
      <c r="DY180" s="2"/>
    </row>
    <row r="181" spans="1:129" ht="52.5" hidden="1" customHeight="1" x14ac:dyDescent="0.25">
      <c r="A181" s="53">
        <v>171</v>
      </c>
      <c r="B181" s="59">
        <v>280</v>
      </c>
      <c r="C181" s="60">
        <v>283</v>
      </c>
      <c r="D181" s="7" t="s">
        <v>243</v>
      </c>
      <c r="E181" s="14" t="s">
        <v>11</v>
      </c>
      <c r="F181" s="14" t="s">
        <v>244</v>
      </c>
      <c r="G181" s="68" t="s">
        <v>19</v>
      </c>
      <c r="H181" s="68" t="s">
        <v>750</v>
      </c>
      <c r="I181" s="68" t="s">
        <v>627</v>
      </c>
      <c r="J181" s="68" t="s">
        <v>178</v>
      </c>
      <c r="K181" s="15" t="s">
        <v>6</v>
      </c>
      <c r="L181" s="15" t="s">
        <v>15</v>
      </c>
      <c r="M181" s="10">
        <v>1</v>
      </c>
      <c r="N181" s="84"/>
      <c r="O181" s="70" t="s">
        <v>15</v>
      </c>
      <c r="P181" s="70"/>
      <c r="Q181" s="70"/>
      <c r="R181" s="70"/>
      <c r="S181" s="70"/>
      <c r="T181" s="70"/>
      <c r="U181" s="70"/>
      <c r="V181" s="70"/>
      <c r="W181" s="70"/>
      <c r="X181" s="71">
        <f t="shared" si="21"/>
        <v>1</v>
      </c>
      <c r="Y181" s="11" t="s">
        <v>1101</v>
      </c>
      <c r="Z181" s="15"/>
      <c r="AA181" s="15"/>
      <c r="AB181" s="15"/>
      <c r="AC181" s="15"/>
      <c r="AD181" s="72" t="s">
        <v>653</v>
      </c>
      <c r="AE181" s="72" t="s">
        <v>625</v>
      </c>
      <c r="AF181" s="72"/>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5">
        <v>2</v>
      </c>
      <c r="BJ181" s="15">
        <v>2</v>
      </c>
      <c r="BK181" s="15">
        <v>2</v>
      </c>
      <c r="BL181" s="15">
        <v>2</v>
      </c>
      <c r="BM181" s="15">
        <v>2</v>
      </c>
      <c r="BN181" s="15">
        <v>2</v>
      </c>
      <c r="BO181" s="15">
        <v>2</v>
      </c>
      <c r="BP181" s="15">
        <v>2</v>
      </c>
      <c r="BQ181" s="15">
        <v>2</v>
      </c>
      <c r="BR181" s="15">
        <v>2</v>
      </c>
      <c r="BS181" s="15">
        <v>2</v>
      </c>
      <c r="BT181" s="15">
        <v>2</v>
      </c>
      <c r="BU181" s="15">
        <v>2</v>
      </c>
      <c r="BV181" s="15">
        <v>2</v>
      </c>
      <c r="BW181" s="15">
        <v>2</v>
      </c>
      <c r="BX181" s="15">
        <v>2</v>
      </c>
      <c r="BY181" s="15">
        <v>2</v>
      </c>
      <c r="BZ181" s="15">
        <v>2</v>
      </c>
      <c r="CA181" s="15">
        <v>2</v>
      </c>
      <c r="CB181" s="15">
        <v>2</v>
      </c>
      <c r="CC181" s="15">
        <v>2</v>
      </c>
      <c r="CD181" s="15">
        <v>2</v>
      </c>
      <c r="CE181" s="15">
        <v>2</v>
      </c>
      <c r="CF181" s="15">
        <v>2</v>
      </c>
      <c r="CG181" s="15">
        <v>2</v>
      </c>
      <c r="CH181" s="15">
        <v>2</v>
      </c>
      <c r="CI181" s="15">
        <v>2</v>
      </c>
      <c r="CJ181" s="15">
        <v>2</v>
      </c>
      <c r="CK181" s="15">
        <v>2</v>
      </c>
      <c r="CL181" s="15">
        <v>2</v>
      </c>
      <c r="CM181" s="15">
        <v>2</v>
      </c>
      <c r="CN181" s="15">
        <v>2</v>
      </c>
      <c r="CO181" s="15">
        <v>2</v>
      </c>
      <c r="CP181" s="15">
        <v>2</v>
      </c>
      <c r="CQ181" s="15">
        <v>2</v>
      </c>
      <c r="CR181" s="15">
        <v>2</v>
      </c>
      <c r="CS181" s="15">
        <v>2</v>
      </c>
      <c r="CT181" s="15">
        <v>2</v>
      </c>
      <c r="CU181" s="15">
        <v>2</v>
      </c>
      <c r="CV181" s="73">
        <f t="shared" si="62"/>
        <v>39</v>
      </c>
      <c r="CW181" s="74">
        <f t="shared" si="63"/>
        <v>1</v>
      </c>
      <c r="CX181" s="73">
        <f t="shared" si="64"/>
        <v>0</v>
      </c>
      <c r="CY181" s="74">
        <f t="shared" si="65"/>
        <v>0</v>
      </c>
      <c r="CZ181" s="73">
        <f t="shared" si="66"/>
        <v>0</v>
      </c>
      <c r="DA181" s="74">
        <f t="shared" si="67"/>
        <v>0</v>
      </c>
      <c r="DB181" s="73">
        <f t="shared" si="68"/>
        <v>0</v>
      </c>
      <c r="DC181" s="74">
        <f t="shared" si="69"/>
        <v>0</v>
      </c>
      <c r="DD181" s="75">
        <f t="shared" si="70"/>
        <v>2</v>
      </c>
      <c r="DE181" s="75" t="str">
        <f t="shared" si="71"/>
        <v>Đạt mục tiêu</v>
      </c>
      <c r="DF181" s="2"/>
      <c r="DG181" s="2"/>
      <c r="DH181" s="2"/>
      <c r="DI181" s="2"/>
      <c r="DJ181" s="2"/>
      <c r="DK181" s="2"/>
      <c r="DL181" s="2"/>
      <c r="DM181" s="2"/>
      <c r="DN181" s="2"/>
      <c r="DO181" s="2"/>
      <c r="DP181" s="2"/>
      <c r="DQ181" s="2"/>
      <c r="DR181" s="2"/>
      <c r="DS181" s="2"/>
      <c r="DT181" s="2"/>
      <c r="DU181" s="2"/>
      <c r="DV181" s="2"/>
      <c r="DW181" s="2"/>
      <c r="DX181" s="2"/>
      <c r="DY181" s="2"/>
    </row>
    <row r="182" spans="1:129" ht="48" hidden="1" customHeight="1" x14ac:dyDescent="0.25">
      <c r="A182" s="53">
        <v>172</v>
      </c>
      <c r="B182" s="66">
        <v>283</v>
      </c>
      <c r="C182" s="60">
        <v>284</v>
      </c>
      <c r="D182" s="7" t="s">
        <v>245</v>
      </c>
      <c r="E182" s="14" t="s">
        <v>11</v>
      </c>
      <c r="F182" s="14" t="s">
        <v>246</v>
      </c>
      <c r="G182" s="68" t="s">
        <v>19</v>
      </c>
      <c r="H182" s="68" t="s">
        <v>751</v>
      </c>
      <c r="I182" s="68" t="s">
        <v>627</v>
      </c>
      <c r="J182" s="68" t="s">
        <v>178</v>
      </c>
      <c r="K182" s="15" t="s">
        <v>6</v>
      </c>
      <c r="L182" s="15" t="s">
        <v>15</v>
      </c>
      <c r="M182" s="10">
        <v>1</v>
      </c>
      <c r="N182" s="70"/>
      <c r="O182" s="84"/>
      <c r="P182" s="70"/>
      <c r="Q182" s="70" t="s">
        <v>15</v>
      </c>
      <c r="R182" s="70"/>
      <c r="S182" s="70"/>
      <c r="T182" s="70"/>
      <c r="U182" s="70"/>
      <c r="V182" s="70"/>
      <c r="W182" s="70"/>
      <c r="X182" s="71">
        <f t="shared" si="21"/>
        <v>1</v>
      </c>
      <c r="Y182" s="12" t="s">
        <v>1125</v>
      </c>
      <c r="Z182" s="11"/>
      <c r="AA182" s="11"/>
      <c r="AB182" s="11"/>
      <c r="AC182" s="11"/>
      <c r="AD182" s="72"/>
      <c r="AE182" s="11"/>
      <c r="AF182" s="11"/>
      <c r="AG182" s="11" t="s">
        <v>653</v>
      </c>
      <c r="AH182" s="11"/>
      <c r="AI182" s="11" t="s">
        <v>653</v>
      </c>
      <c r="AJ182" s="11" t="s">
        <v>653</v>
      </c>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5">
        <v>2</v>
      </c>
      <c r="BJ182" s="15">
        <v>2</v>
      </c>
      <c r="BK182" s="15">
        <v>2</v>
      </c>
      <c r="BL182" s="15">
        <v>2</v>
      </c>
      <c r="BM182" s="15"/>
      <c r="BN182" s="15"/>
      <c r="BO182" s="15"/>
      <c r="BP182" s="15"/>
      <c r="BQ182" s="15">
        <v>2</v>
      </c>
      <c r="BR182" s="15">
        <v>2</v>
      </c>
      <c r="BS182" s="15">
        <v>2</v>
      </c>
      <c r="BT182" s="15">
        <v>2</v>
      </c>
      <c r="BU182" s="15">
        <v>2</v>
      </c>
      <c r="BV182" s="15">
        <v>2</v>
      </c>
      <c r="BW182" s="15"/>
      <c r="BX182" s="15">
        <v>2</v>
      </c>
      <c r="BY182" s="15">
        <v>2</v>
      </c>
      <c r="BZ182" s="15">
        <v>2</v>
      </c>
      <c r="CA182" s="15">
        <v>2</v>
      </c>
      <c r="CB182" s="15">
        <v>2</v>
      </c>
      <c r="CC182" s="15">
        <v>2</v>
      </c>
      <c r="CD182" s="15">
        <v>2</v>
      </c>
      <c r="CE182" s="15">
        <v>2</v>
      </c>
      <c r="CF182" s="15">
        <v>2</v>
      </c>
      <c r="CG182" s="15">
        <v>2</v>
      </c>
      <c r="CH182" s="15">
        <v>2</v>
      </c>
      <c r="CI182" s="15">
        <v>2</v>
      </c>
      <c r="CJ182" s="15">
        <v>2</v>
      </c>
      <c r="CK182" s="15">
        <v>2</v>
      </c>
      <c r="CL182" s="15"/>
      <c r="CM182" s="15"/>
      <c r="CN182" s="15"/>
      <c r="CO182" s="15"/>
      <c r="CP182" s="15"/>
      <c r="CQ182" s="15"/>
      <c r="CR182" s="15"/>
      <c r="CS182" s="15">
        <v>2</v>
      </c>
      <c r="CT182" s="15">
        <v>2</v>
      </c>
      <c r="CU182" s="15">
        <v>2</v>
      </c>
      <c r="CV182" s="73">
        <f t="shared" si="62"/>
        <v>27</v>
      </c>
      <c r="CW182" s="74">
        <f t="shared" si="63"/>
        <v>1</v>
      </c>
      <c r="CX182" s="73">
        <f t="shared" si="64"/>
        <v>0</v>
      </c>
      <c r="CY182" s="74">
        <f t="shared" si="65"/>
        <v>0</v>
      </c>
      <c r="CZ182" s="73">
        <f t="shared" si="66"/>
        <v>0</v>
      </c>
      <c r="DA182" s="74">
        <f t="shared" si="67"/>
        <v>0</v>
      </c>
      <c r="DB182" s="73">
        <f t="shared" si="68"/>
        <v>0</v>
      </c>
      <c r="DC182" s="74">
        <f t="shared" si="69"/>
        <v>0</v>
      </c>
      <c r="DD182" s="75">
        <f t="shared" si="70"/>
        <v>2</v>
      </c>
      <c r="DE182" s="75" t="str">
        <f t="shared" si="71"/>
        <v>Đạt mục tiêu</v>
      </c>
      <c r="DF182" s="2"/>
      <c r="DG182" s="2"/>
      <c r="DH182" s="2"/>
      <c r="DI182" s="2"/>
      <c r="DJ182" s="2"/>
      <c r="DK182" s="2"/>
      <c r="DL182" s="2"/>
      <c r="DM182" s="2"/>
      <c r="DN182" s="2"/>
      <c r="DO182" s="2"/>
      <c r="DP182" s="2"/>
      <c r="DQ182" s="2"/>
      <c r="DR182" s="2"/>
      <c r="DS182" s="2"/>
      <c r="DT182" s="2"/>
      <c r="DU182" s="2"/>
      <c r="DV182" s="2"/>
      <c r="DW182" s="2"/>
      <c r="DX182" s="2"/>
      <c r="DY182" s="2"/>
    </row>
    <row r="183" spans="1:129" ht="39.75" hidden="1" customHeight="1" x14ac:dyDescent="0.25">
      <c r="A183" s="53">
        <v>173</v>
      </c>
      <c r="B183" s="66">
        <v>284</v>
      </c>
      <c r="C183" s="60">
        <v>285</v>
      </c>
      <c r="D183" s="7" t="s">
        <v>247</v>
      </c>
      <c r="E183" s="14" t="s">
        <v>11</v>
      </c>
      <c r="F183" s="14" t="s">
        <v>248</v>
      </c>
      <c r="G183" s="68" t="s">
        <v>19</v>
      </c>
      <c r="H183" s="68" t="s">
        <v>752</v>
      </c>
      <c r="I183" s="68" t="s">
        <v>627</v>
      </c>
      <c r="J183" s="68" t="s">
        <v>178</v>
      </c>
      <c r="K183" s="15" t="s">
        <v>6</v>
      </c>
      <c r="L183" s="15" t="s">
        <v>15</v>
      </c>
      <c r="M183" s="10">
        <v>1</v>
      </c>
      <c r="N183" s="70"/>
      <c r="O183" s="70"/>
      <c r="P183" s="84"/>
      <c r="Q183" s="70"/>
      <c r="R183" s="70" t="s">
        <v>15</v>
      </c>
      <c r="S183" s="70"/>
      <c r="T183" s="70"/>
      <c r="U183" s="70"/>
      <c r="V183" s="70"/>
      <c r="W183" s="70"/>
      <c r="X183" s="71">
        <f t="shared" si="21"/>
        <v>1</v>
      </c>
      <c r="Y183" s="12"/>
      <c r="Z183" s="15"/>
      <c r="AA183" s="15"/>
      <c r="AB183" s="15"/>
      <c r="AC183" s="15"/>
      <c r="AD183" s="72"/>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5">
        <v>2</v>
      </c>
      <c r="BJ183" s="15">
        <v>2</v>
      </c>
      <c r="BK183" s="15">
        <v>2</v>
      </c>
      <c r="BL183" s="15">
        <v>2</v>
      </c>
      <c r="BM183" s="15"/>
      <c r="BN183" s="15"/>
      <c r="BO183" s="15"/>
      <c r="BP183" s="15"/>
      <c r="BQ183" s="15">
        <v>2</v>
      </c>
      <c r="BR183" s="15">
        <v>2</v>
      </c>
      <c r="BS183" s="15">
        <v>2</v>
      </c>
      <c r="BT183" s="15">
        <v>2</v>
      </c>
      <c r="BU183" s="15">
        <v>2</v>
      </c>
      <c r="BV183" s="15">
        <v>2</v>
      </c>
      <c r="BW183" s="15"/>
      <c r="BX183" s="15">
        <v>2</v>
      </c>
      <c r="BY183" s="15">
        <v>2</v>
      </c>
      <c r="BZ183" s="15">
        <v>2</v>
      </c>
      <c r="CA183" s="15">
        <v>2</v>
      </c>
      <c r="CB183" s="15">
        <v>2</v>
      </c>
      <c r="CC183" s="15">
        <v>2</v>
      </c>
      <c r="CD183" s="15">
        <v>2</v>
      </c>
      <c r="CE183" s="15">
        <v>2</v>
      </c>
      <c r="CF183" s="15">
        <v>2</v>
      </c>
      <c r="CG183" s="15">
        <v>2</v>
      </c>
      <c r="CH183" s="15">
        <v>2</v>
      </c>
      <c r="CI183" s="15">
        <v>2</v>
      </c>
      <c r="CJ183" s="15">
        <v>2</v>
      </c>
      <c r="CK183" s="15">
        <v>2</v>
      </c>
      <c r="CL183" s="15"/>
      <c r="CM183" s="15"/>
      <c r="CN183" s="15"/>
      <c r="CO183" s="15"/>
      <c r="CP183" s="15"/>
      <c r="CQ183" s="15"/>
      <c r="CR183" s="15"/>
      <c r="CS183" s="15">
        <v>2</v>
      </c>
      <c r="CT183" s="15">
        <v>2</v>
      </c>
      <c r="CU183" s="15">
        <v>2</v>
      </c>
      <c r="CV183" s="73">
        <f t="shared" si="62"/>
        <v>27</v>
      </c>
      <c r="CW183" s="74">
        <f t="shared" si="63"/>
        <v>1</v>
      </c>
      <c r="CX183" s="73">
        <f t="shared" si="64"/>
        <v>0</v>
      </c>
      <c r="CY183" s="74">
        <f t="shared" si="65"/>
        <v>0</v>
      </c>
      <c r="CZ183" s="73">
        <f t="shared" si="66"/>
        <v>0</v>
      </c>
      <c r="DA183" s="74">
        <f t="shared" si="67"/>
        <v>0</v>
      </c>
      <c r="DB183" s="73">
        <f t="shared" si="68"/>
        <v>0</v>
      </c>
      <c r="DC183" s="74">
        <f t="shared" si="69"/>
        <v>0</v>
      </c>
      <c r="DD183" s="75">
        <f t="shared" si="70"/>
        <v>2</v>
      </c>
      <c r="DE183" s="75" t="str">
        <f t="shared" si="71"/>
        <v>Đạt mục tiêu</v>
      </c>
      <c r="DF183" s="2"/>
      <c r="DG183" s="2"/>
      <c r="DH183" s="2"/>
      <c r="DI183" s="2"/>
      <c r="DJ183" s="2"/>
      <c r="DK183" s="2"/>
      <c r="DL183" s="2"/>
      <c r="DM183" s="2"/>
      <c r="DN183" s="2"/>
      <c r="DO183" s="2"/>
      <c r="DP183" s="2"/>
      <c r="DQ183" s="2"/>
      <c r="DR183" s="2"/>
      <c r="DS183" s="2"/>
      <c r="DT183" s="2"/>
      <c r="DU183" s="2"/>
      <c r="DV183" s="2"/>
      <c r="DW183" s="2"/>
      <c r="DX183" s="2"/>
      <c r="DY183" s="2"/>
    </row>
    <row r="184" spans="1:129" ht="54" hidden="1" customHeight="1" x14ac:dyDescent="0.25">
      <c r="A184" s="53">
        <v>174</v>
      </c>
      <c r="B184" s="66">
        <v>285</v>
      </c>
      <c r="C184" s="60">
        <v>286</v>
      </c>
      <c r="D184" s="7" t="s">
        <v>249</v>
      </c>
      <c r="E184" s="14" t="s">
        <v>11</v>
      </c>
      <c r="F184" s="14" t="s">
        <v>250</v>
      </c>
      <c r="G184" s="68" t="s">
        <v>19</v>
      </c>
      <c r="H184" s="68" t="s">
        <v>753</v>
      </c>
      <c r="I184" s="68" t="s">
        <v>627</v>
      </c>
      <c r="J184" s="68" t="s">
        <v>178</v>
      </c>
      <c r="K184" s="15" t="s">
        <v>6</v>
      </c>
      <c r="L184" s="15" t="s">
        <v>15</v>
      </c>
      <c r="M184" s="10">
        <v>1</v>
      </c>
      <c r="N184" s="70"/>
      <c r="O184" s="70"/>
      <c r="P184" s="70"/>
      <c r="Q184" s="84"/>
      <c r="R184" s="84"/>
      <c r="S184" s="84"/>
      <c r="T184" s="70" t="s">
        <v>15</v>
      </c>
      <c r="U184" s="70"/>
      <c r="V184" s="70"/>
      <c r="W184" s="70"/>
      <c r="X184" s="71">
        <f t="shared" si="21"/>
        <v>1</v>
      </c>
      <c r="Y184" s="12"/>
      <c r="Z184" s="15"/>
      <c r="AA184" s="15"/>
      <c r="AB184" s="15"/>
      <c r="AC184" s="15"/>
      <c r="AD184" s="72"/>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5">
        <v>2</v>
      </c>
      <c r="BJ184" s="15">
        <v>2</v>
      </c>
      <c r="BK184" s="15">
        <v>2</v>
      </c>
      <c r="BL184" s="15">
        <v>2</v>
      </c>
      <c r="BM184" s="15"/>
      <c r="BN184" s="15"/>
      <c r="BO184" s="15"/>
      <c r="BP184" s="15"/>
      <c r="BQ184" s="15">
        <v>2</v>
      </c>
      <c r="BR184" s="15">
        <v>2</v>
      </c>
      <c r="BS184" s="15">
        <v>2</v>
      </c>
      <c r="BT184" s="15">
        <v>2</v>
      </c>
      <c r="BU184" s="15">
        <v>2</v>
      </c>
      <c r="BV184" s="15">
        <v>2</v>
      </c>
      <c r="BW184" s="15"/>
      <c r="BX184" s="15">
        <v>2</v>
      </c>
      <c r="BY184" s="15">
        <v>2</v>
      </c>
      <c r="BZ184" s="15">
        <v>2</v>
      </c>
      <c r="CA184" s="15">
        <v>2</v>
      </c>
      <c r="CB184" s="15">
        <v>2</v>
      </c>
      <c r="CC184" s="15">
        <v>2</v>
      </c>
      <c r="CD184" s="15">
        <v>2</v>
      </c>
      <c r="CE184" s="15">
        <v>2</v>
      </c>
      <c r="CF184" s="15">
        <v>2</v>
      </c>
      <c r="CG184" s="15">
        <v>2</v>
      </c>
      <c r="CH184" s="15">
        <v>2</v>
      </c>
      <c r="CI184" s="15">
        <v>2</v>
      </c>
      <c r="CJ184" s="15">
        <v>2</v>
      </c>
      <c r="CK184" s="15">
        <v>2</v>
      </c>
      <c r="CL184" s="15"/>
      <c r="CM184" s="15"/>
      <c r="CN184" s="15"/>
      <c r="CO184" s="15"/>
      <c r="CP184" s="15"/>
      <c r="CQ184" s="15"/>
      <c r="CR184" s="15"/>
      <c r="CS184" s="15">
        <v>2</v>
      </c>
      <c r="CT184" s="15">
        <v>2</v>
      </c>
      <c r="CU184" s="15">
        <v>2</v>
      </c>
      <c r="CV184" s="73">
        <f t="shared" si="62"/>
        <v>27</v>
      </c>
      <c r="CW184" s="74">
        <f t="shared" si="63"/>
        <v>1</v>
      </c>
      <c r="CX184" s="73">
        <f t="shared" si="64"/>
        <v>0</v>
      </c>
      <c r="CY184" s="74">
        <f t="shared" si="65"/>
        <v>0</v>
      </c>
      <c r="CZ184" s="73">
        <f t="shared" si="66"/>
        <v>0</v>
      </c>
      <c r="DA184" s="74">
        <f t="shared" si="67"/>
        <v>0</v>
      </c>
      <c r="DB184" s="73">
        <f t="shared" si="68"/>
        <v>0</v>
      </c>
      <c r="DC184" s="74">
        <f t="shared" si="69"/>
        <v>0</v>
      </c>
      <c r="DD184" s="75">
        <f t="shared" si="70"/>
        <v>2</v>
      </c>
      <c r="DE184" s="75" t="str">
        <f t="shared" si="71"/>
        <v>Đạt mục tiêu</v>
      </c>
      <c r="DF184" s="2"/>
      <c r="DG184" s="2"/>
      <c r="DH184" s="2"/>
      <c r="DI184" s="2"/>
      <c r="DJ184" s="2"/>
      <c r="DK184" s="2"/>
      <c r="DL184" s="2"/>
      <c r="DM184" s="2"/>
      <c r="DN184" s="2"/>
      <c r="DO184" s="2"/>
      <c r="DP184" s="2"/>
      <c r="DQ184" s="2"/>
      <c r="DR184" s="2"/>
      <c r="DS184" s="2"/>
      <c r="DT184" s="2"/>
      <c r="DU184" s="2"/>
      <c r="DV184" s="2"/>
      <c r="DW184" s="2"/>
      <c r="DX184" s="2"/>
      <c r="DY184" s="2"/>
    </row>
    <row r="185" spans="1:129" ht="51" hidden="1" customHeight="1" x14ac:dyDescent="0.25">
      <c r="A185" s="53">
        <v>175</v>
      </c>
      <c r="B185" s="66">
        <v>286</v>
      </c>
      <c r="C185" s="60">
        <v>287</v>
      </c>
      <c r="D185" s="7" t="s">
        <v>251</v>
      </c>
      <c r="E185" s="14" t="s">
        <v>11</v>
      </c>
      <c r="F185" s="14" t="s">
        <v>252</v>
      </c>
      <c r="G185" s="68" t="s">
        <v>19</v>
      </c>
      <c r="H185" s="132" t="s">
        <v>754</v>
      </c>
      <c r="I185" s="68" t="s">
        <v>627</v>
      </c>
      <c r="J185" s="68" t="s">
        <v>178</v>
      </c>
      <c r="K185" s="15" t="s">
        <v>6</v>
      </c>
      <c r="L185" s="15" t="s">
        <v>15</v>
      </c>
      <c r="M185" s="10">
        <v>1</v>
      </c>
      <c r="N185" s="70"/>
      <c r="O185" s="70"/>
      <c r="P185" s="70"/>
      <c r="Q185" s="70"/>
      <c r="R185" s="70"/>
      <c r="S185" s="70"/>
      <c r="T185" s="84"/>
      <c r="U185" s="70" t="s">
        <v>15</v>
      </c>
      <c r="V185" s="70"/>
      <c r="W185" s="70"/>
      <c r="X185" s="71">
        <f t="shared" si="21"/>
        <v>1</v>
      </c>
      <c r="Y185" s="13"/>
      <c r="Z185" s="15"/>
      <c r="AA185" s="15"/>
      <c r="AB185" s="15"/>
      <c r="AC185" s="15"/>
      <c r="AD185" s="72"/>
      <c r="AE185" s="11"/>
      <c r="AF185" s="11"/>
      <c r="AG185" s="11"/>
      <c r="AH185" s="11"/>
      <c r="AI185" s="11"/>
      <c r="AJ185" s="11"/>
      <c r="AK185" s="11"/>
      <c r="AL185" s="11"/>
      <c r="AM185" s="11"/>
      <c r="AN185" s="11"/>
      <c r="AO185" s="11"/>
      <c r="AP185" s="11"/>
      <c r="AQ185" s="11"/>
      <c r="AR185" s="11"/>
      <c r="AS185" s="11"/>
      <c r="AT185" s="11"/>
      <c r="AU185" s="11"/>
      <c r="AV185" s="11"/>
      <c r="AW185" s="11"/>
      <c r="AX185" s="11" t="s">
        <v>653</v>
      </c>
      <c r="AY185" s="11"/>
      <c r="AZ185" s="11" t="s">
        <v>653</v>
      </c>
      <c r="BA185" s="11" t="s">
        <v>653</v>
      </c>
      <c r="BB185" s="11"/>
      <c r="BC185" s="11"/>
      <c r="BD185" s="11"/>
      <c r="BE185" s="11"/>
      <c r="BF185" s="11"/>
      <c r="BG185" s="11"/>
      <c r="BH185" s="11"/>
      <c r="BI185" s="15">
        <v>2</v>
      </c>
      <c r="BJ185" s="15">
        <v>2</v>
      </c>
      <c r="BK185" s="15">
        <v>2</v>
      </c>
      <c r="BL185" s="15">
        <v>2</v>
      </c>
      <c r="BM185" s="15"/>
      <c r="BN185" s="15"/>
      <c r="BO185" s="15"/>
      <c r="BP185" s="15"/>
      <c r="BQ185" s="15">
        <v>2</v>
      </c>
      <c r="BR185" s="15">
        <v>2</v>
      </c>
      <c r="BS185" s="15">
        <v>2</v>
      </c>
      <c r="BT185" s="15">
        <v>2</v>
      </c>
      <c r="BU185" s="15">
        <v>2</v>
      </c>
      <c r="BV185" s="15">
        <v>2</v>
      </c>
      <c r="BW185" s="15"/>
      <c r="BX185" s="15">
        <v>2</v>
      </c>
      <c r="BY185" s="15">
        <v>2</v>
      </c>
      <c r="BZ185" s="15">
        <v>2</v>
      </c>
      <c r="CA185" s="15">
        <v>2</v>
      </c>
      <c r="CB185" s="15">
        <v>2</v>
      </c>
      <c r="CC185" s="15">
        <v>2</v>
      </c>
      <c r="CD185" s="15">
        <v>2</v>
      </c>
      <c r="CE185" s="15">
        <v>2</v>
      </c>
      <c r="CF185" s="15">
        <v>2</v>
      </c>
      <c r="CG185" s="15">
        <v>2</v>
      </c>
      <c r="CH185" s="15">
        <v>2</v>
      </c>
      <c r="CI185" s="15">
        <v>2</v>
      </c>
      <c r="CJ185" s="15">
        <v>2</v>
      </c>
      <c r="CK185" s="15">
        <v>2</v>
      </c>
      <c r="CL185" s="15"/>
      <c r="CM185" s="15"/>
      <c r="CN185" s="15"/>
      <c r="CO185" s="15"/>
      <c r="CP185" s="15"/>
      <c r="CQ185" s="15"/>
      <c r="CR185" s="15"/>
      <c r="CS185" s="15">
        <v>2</v>
      </c>
      <c r="CT185" s="15">
        <v>2</v>
      </c>
      <c r="CU185" s="15">
        <v>2</v>
      </c>
      <c r="CV185" s="73">
        <f t="shared" si="62"/>
        <v>27</v>
      </c>
      <c r="CW185" s="74">
        <f t="shared" si="63"/>
        <v>1</v>
      </c>
      <c r="CX185" s="73">
        <f t="shared" si="64"/>
        <v>0</v>
      </c>
      <c r="CY185" s="74">
        <f t="shared" si="65"/>
        <v>0</v>
      </c>
      <c r="CZ185" s="73">
        <f t="shared" si="66"/>
        <v>0</v>
      </c>
      <c r="DA185" s="74">
        <f t="shared" si="67"/>
        <v>0</v>
      </c>
      <c r="DB185" s="73">
        <f t="shared" si="68"/>
        <v>0</v>
      </c>
      <c r="DC185" s="74">
        <f t="shared" si="69"/>
        <v>0</v>
      </c>
      <c r="DD185" s="75">
        <f t="shared" si="70"/>
        <v>2</v>
      </c>
      <c r="DE185" s="75" t="str">
        <f t="shared" si="71"/>
        <v>Đạt mục tiêu</v>
      </c>
      <c r="DF185" s="2"/>
      <c r="DG185" s="2"/>
      <c r="DH185" s="2"/>
      <c r="DI185" s="2"/>
      <c r="DJ185" s="2"/>
      <c r="DK185" s="2"/>
      <c r="DL185" s="2"/>
      <c r="DM185" s="2"/>
      <c r="DN185" s="2"/>
      <c r="DO185" s="2"/>
      <c r="DP185" s="2"/>
      <c r="DQ185" s="2"/>
      <c r="DR185" s="2"/>
      <c r="DS185" s="2"/>
      <c r="DT185" s="2"/>
      <c r="DU185" s="2"/>
      <c r="DV185" s="2"/>
      <c r="DW185" s="2"/>
      <c r="DX185" s="2"/>
      <c r="DY185" s="2"/>
    </row>
    <row r="186" spans="1:129" ht="68.25" customHeight="1" x14ac:dyDescent="0.25">
      <c r="A186" s="53">
        <v>176</v>
      </c>
      <c r="B186" s="66">
        <v>287</v>
      </c>
      <c r="C186" s="60">
        <v>291</v>
      </c>
      <c r="D186" s="306" t="s">
        <v>253</v>
      </c>
      <c r="E186" s="307" t="s">
        <v>11</v>
      </c>
      <c r="F186" s="307" t="s">
        <v>1106</v>
      </c>
      <c r="G186" s="308" t="s">
        <v>11</v>
      </c>
      <c r="H186" s="308" t="s">
        <v>755</v>
      </c>
      <c r="I186" s="308" t="s">
        <v>627</v>
      </c>
      <c r="J186" s="308" t="s">
        <v>178</v>
      </c>
      <c r="K186" s="18" t="s">
        <v>6</v>
      </c>
      <c r="L186" s="15" t="s">
        <v>15</v>
      </c>
      <c r="M186" s="10"/>
      <c r="N186" s="84"/>
      <c r="O186" s="70"/>
      <c r="P186" s="310" t="s">
        <v>15</v>
      </c>
      <c r="Q186" s="70"/>
      <c r="R186" s="70"/>
      <c r="S186" s="70"/>
      <c r="T186" s="70"/>
      <c r="U186" s="70"/>
      <c r="V186" s="70"/>
      <c r="W186" s="70"/>
      <c r="X186" s="71">
        <f t="shared" si="21"/>
        <v>1</v>
      </c>
      <c r="Y186" s="10" t="s">
        <v>1105</v>
      </c>
      <c r="Z186" s="15"/>
      <c r="AA186" s="15"/>
      <c r="AB186" s="15"/>
      <c r="AC186" s="15"/>
      <c r="AD186" s="72"/>
      <c r="AE186" s="11"/>
      <c r="AF186" s="11"/>
      <c r="AG186" s="315" t="s">
        <v>625</v>
      </c>
      <c r="AH186" s="315" t="s">
        <v>653</v>
      </c>
      <c r="AI186" s="315" t="s">
        <v>653</v>
      </c>
      <c r="AJ186" s="11" t="s">
        <v>653</v>
      </c>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56">
        <v>2</v>
      </c>
      <c r="BJ186" s="56">
        <v>2</v>
      </c>
      <c r="BK186" s="56">
        <v>2</v>
      </c>
      <c r="BL186" s="56">
        <v>2</v>
      </c>
      <c r="BM186" s="56">
        <v>2</v>
      </c>
      <c r="BN186" s="56">
        <v>2</v>
      </c>
      <c r="BO186" s="56">
        <v>2</v>
      </c>
      <c r="BP186" s="56">
        <v>2</v>
      </c>
      <c r="BQ186" s="56">
        <v>2</v>
      </c>
      <c r="BR186" s="56">
        <v>2</v>
      </c>
      <c r="BS186" s="56">
        <v>2</v>
      </c>
      <c r="BT186" s="56">
        <v>2</v>
      </c>
      <c r="BU186" s="56">
        <v>2</v>
      </c>
      <c r="BV186" s="56">
        <v>1</v>
      </c>
      <c r="BW186" s="56">
        <v>1</v>
      </c>
      <c r="BX186" s="56">
        <v>1</v>
      </c>
      <c r="BY186" s="56">
        <v>1</v>
      </c>
      <c r="BZ186" s="56">
        <v>1</v>
      </c>
      <c r="CA186" s="56">
        <v>2</v>
      </c>
      <c r="CB186" s="56">
        <v>2</v>
      </c>
      <c r="CC186" s="56">
        <v>2</v>
      </c>
      <c r="CD186" s="56">
        <v>2</v>
      </c>
      <c r="CE186" s="56">
        <v>2</v>
      </c>
      <c r="CF186" s="56">
        <v>2</v>
      </c>
      <c r="CG186" s="56">
        <v>2</v>
      </c>
      <c r="CH186" s="56">
        <v>2</v>
      </c>
      <c r="CI186" s="56">
        <v>2</v>
      </c>
      <c r="CJ186" s="56">
        <v>2</v>
      </c>
      <c r="CK186" s="56">
        <v>2</v>
      </c>
      <c r="CL186" s="56">
        <v>2</v>
      </c>
      <c r="CM186" s="56">
        <v>2</v>
      </c>
      <c r="CN186" s="56">
        <v>2</v>
      </c>
      <c r="CO186" s="56">
        <v>2</v>
      </c>
      <c r="CP186" s="56">
        <v>2</v>
      </c>
      <c r="CQ186" s="56">
        <v>2</v>
      </c>
      <c r="CR186" s="56">
        <v>2</v>
      </c>
      <c r="CS186" s="56">
        <v>2</v>
      </c>
      <c r="CT186" s="56">
        <v>2</v>
      </c>
      <c r="CU186" s="56">
        <v>2</v>
      </c>
      <c r="CV186" s="73">
        <f t="shared" si="62"/>
        <v>34</v>
      </c>
      <c r="CW186" s="74">
        <f t="shared" si="63"/>
        <v>0.87179487179487181</v>
      </c>
      <c r="CX186" s="73">
        <f t="shared" si="64"/>
        <v>5</v>
      </c>
      <c r="CY186" s="74">
        <f t="shared" si="65"/>
        <v>0.12820512820512819</v>
      </c>
      <c r="CZ186" s="73">
        <f t="shared" si="66"/>
        <v>0</v>
      </c>
      <c r="DA186" s="74">
        <f t="shared" si="67"/>
        <v>0</v>
      </c>
      <c r="DB186" s="73">
        <f t="shared" si="68"/>
        <v>0</v>
      </c>
      <c r="DC186" s="74">
        <f t="shared" si="69"/>
        <v>0</v>
      </c>
      <c r="DD186" s="75">
        <f t="shared" si="70"/>
        <v>1.8717948717948718</v>
      </c>
      <c r="DE186" s="75" t="str">
        <f t="shared" si="71"/>
        <v>Đạt mục tiêu</v>
      </c>
      <c r="DF186" s="2"/>
      <c r="DG186" s="2"/>
      <c r="DH186" s="2"/>
      <c r="DI186" s="2"/>
      <c r="DJ186" s="2"/>
      <c r="DK186" s="2"/>
      <c r="DL186" s="2"/>
      <c r="DM186" s="2"/>
      <c r="DN186" s="2"/>
      <c r="DO186" s="2"/>
      <c r="DP186" s="2"/>
      <c r="DQ186" s="2"/>
      <c r="DR186" s="2"/>
      <c r="DS186" s="2"/>
      <c r="DT186" s="2"/>
      <c r="DU186" s="2"/>
      <c r="DV186" s="2"/>
      <c r="DW186" s="2"/>
      <c r="DX186" s="2"/>
      <c r="DY186" s="2"/>
    </row>
    <row r="187" spans="1:129" ht="71.25" hidden="1" customHeight="1" x14ac:dyDescent="0.25">
      <c r="A187" s="53">
        <v>177</v>
      </c>
      <c r="B187" s="66">
        <v>291</v>
      </c>
      <c r="C187" s="60">
        <v>292</v>
      </c>
      <c r="D187" s="7" t="s">
        <v>254</v>
      </c>
      <c r="E187" s="14" t="s">
        <v>11</v>
      </c>
      <c r="F187" s="14" t="s">
        <v>255</v>
      </c>
      <c r="G187" s="68" t="s">
        <v>11</v>
      </c>
      <c r="H187" s="68" t="s">
        <v>756</v>
      </c>
      <c r="I187" s="68" t="s">
        <v>627</v>
      </c>
      <c r="J187" s="68" t="s">
        <v>178</v>
      </c>
      <c r="K187" s="18" t="s">
        <v>6</v>
      </c>
      <c r="L187" s="15" t="s">
        <v>15</v>
      </c>
      <c r="M187" s="10"/>
      <c r="N187" s="70"/>
      <c r="O187" s="84"/>
      <c r="P187" s="70"/>
      <c r="Q187" s="70" t="s">
        <v>15</v>
      </c>
      <c r="R187" s="70"/>
      <c r="S187" s="70"/>
      <c r="T187" s="70"/>
      <c r="U187" s="70"/>
      <c r="V187" s="70"/>
      <c r="W187" s="70"/>
      <c r="X187" s="71">
        <f t="shared" si="21"/>
        <v>1</v>
      </c>
      <c r="Y187" s="10" t="s">
        <v>1125</v>
      </c>
      <c r="Z187" s="11"/>
      <c r="AA187" s="11"/>
      <c r="AB187" s="11"/>
      <c r="AC187" s="11"/>
      <c r="AD187" s="72"/>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5">
        <v>2</v>
      </c>
      <c r="BJ187" s="15">
        <v>2</v>
      </c>
      <c r="BK187" s="15">
        <v>2</v>
      </c>
      <c r="BL187" s="15">
        <v>2</v>
      </c>
      <c r="BM187" s="15"/>
      <c r="BN187" s="15"/>
      <c r="BO187" s="15"/>
      <c r="BP187" s="15"/>
      <c r="BQ187" s="15">
        <v>2</v>
      </c>
      <c r="BR187" s="15">
        <v>2</v>
      </c>
      <c r="BS187" s="15">
        <v>2</v>
      </c>
      <c r="BT187" s="15">
        <v>2</v>
      </c>
      <c r="BU187" s="15">
        <v>2</v>
      </c>
      <c r="BV187" s="15">
        <v>2</v>
      </c>
      <c r="BW187" s="15"/>
      <c r="BX187" s="15">
        <v>2</v>
      </c>
      <c r="BY187" s="15">
        <v>2</v>
      </c>
      <c r="BZ187" s="15">
        <v>2</v>
      </c>
      <c r="CA187" s="15">
        <v>2</v>
      </c>
      <c r="CB187" s="15">
        <v>2</v>
      </c>
      <c r="CC187" s="15">
        <v>2</v>
      </c>
      <c r="CD187" s="15">
        <v>2</v>
      </c>
      <c r="CE187" s="15">
        <v>2</v>
      </c>
      <c r="CF187" s="15">
        <v>2</v>
      </c>
      <c r="CG187" s="15">
        <v>2</v>
      </c>
      <c r="CH187" s="15">
        <v>2</v>
      </c>
      <c r="CI187" s="15">
        <v>2</v>
      </c>
      <c r="CJ187" s="15">
        <v>2</v>
      </c>
      <c r="CK187" s="15">
        <v>2</v>
      </c>
      <c r="CL187" s="15"/>
      <c r="CM187" s="15"/>
      <c r="CN187" s="15"/>
      <c r="CO187" s="15"/>
      <c r="CP187" s="15"/>
      <c r="CQ187" s="15"/>
      <c r="CR187" s="15"/>
      <c r="CS187" s="15">
        <v>2</v>
      </c>
      <c r="CT187" s="15">
        <v>2</v>
      </c>
      <c r="CU187" s="15">
        <v>2</v>
      </c>
      <c r="CV187" s="73">
        <f t="shared" si="62"/>
        <v>27</v>
      </c>
      <c r="CW187" s="74">
        <f t="shared" si="63"/>
        <v>1</v>
      </c>
      <c r="CX187" s="73">
        <f t="shared" si="64"/>
        <v>0</v>
      </c>
      <c r="CY187" s="74">
        <f t="shared" si="65"/>
        <v>0</v>
      </c>
      <c r="CZ187" s="73">
        <f t="shared" si="66"/>
        <v>0</v>
      </c>
      <c r="DA187" s="74">
        <f t="shared" si="67"/>
        <v>0</v>
      </c>
      <c r="DB187" s="73">
        <f t="shared" si="68"/>
        <v>0</v>
      </c>
      <c r="DC187" s="74">
        <f t="shared" si="69"/>
        <v>0</v>
      </c>
      <c r="DD187" s="75">
        <f t="shared" si="70"/>
        <v>2</v>
      </c>
      <c r="DE187" s="75" t="str">
        <f t="shared" si="71"/>
        <v>Đạt mục tiêu</v>
      </c>
      <c r="DF187" s="2"/>
      <c r="DG187" s="2"/>
      <c r="DH187" s="2"/>
      <c r="DI187" s="2"/>
      <c r="DJ187" s="2"/>
      <c r="DK187" s="2"/>
      <c r="DL187" s="2"/>
      <c r="DM187" s="2"/>
      <c r="DN187" s="2"/>
      <c r="DO187" s="2"/>
      <c r="DP187" s="2"/>
      <c r="DQ187" s="2"/>
      <c r="DR187" s="2"/>
      <c r="DS187" s="2"/>
      <c r="DT187" s="2"/>
      <c r="DU187" s="2"/>
      <c r="DV187" s="2"/>
      <c r="DW187" s="2"/>
      <c r="DX187" s="2"/>
      <c r="DY187" s="2"/>
    </row>
    <row r="188" spans="1:129" ht="78" hidden="1" customHeight="1" x14ac:dyDescent="0.25">
      <c r="A188" s="53">
        <v>178</v>
      </c>
      <c r="B188" s="66">
        <v>292</v>
      </c>
      <c r="C188" s="60">
        <v>293</v>
      </c>
      <c r="D188" s="7" t="s">
        <v>256</v>
      </c>
      <c r="E188" s="14" t="s">
        <v>11</v>
      </c>
      <c r="F188" s="14" t="s">
        <v>257</v>
      </c>
      <c r="G188" s="68" t="s">
        <v>11</v>
      </c>
      <c r="H188" s="68" t="s">
        <v>757</v>
      </c>
      <c r="I188" s="68" t="s">
        <v>627</v>
      </c>
      <c r="J188" s="68" t="s">
        <v>178</v>
      </c>
      <c r="K188" s="15" t="s">
        <v>6</v>
      </c>
      <c r="L188" s="15" t="s">
        <v>15</v>
      </c>
      <c r="M188" s="10">
        <v>1</v>
      </c>
      <c r="N188" s="70"/>
      <c r="O188" s="70"/>
      <c r="P188" s="84"/>
      <c r="Q188" s="70"/>
      <c r="R188" s="70"/>
      <c r="S188" s="70" t="s">
        <v>15</v>
      </c>
      <c r="T188" s="70"/>
      <c r="U188" s="70"/>
      <c r="V188" s="70"/>
      <c r="W188" s="70"/>
      <c r="X188" s="71">
        <f t="shared" si="21"/>
        <v>1</v>
      </c>
      <c r="Y188" s="11"/>
      <c r="Z188" s="15"/>
      <c r="AA188" s="15"/>
      <c r="AB188" s="15"/>
      <c r="AC188" s="15"/>
      <c r="AD188" s="72"/>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5">
        <v>2</v>
      </c>
      <c r="BJ188" s="15">
        <v>2</v>
      </c>
      <c r="BK188" s="15">
        <v>2</v>
      </c>
      <c r="BL188" s="15">
        <v>2</v>
      </c>
      <c r="BM188" s="15"/>
      <c r="BN188" s="15"/>
      <c r="BO188" s="15"/>
      <c r="BP188" s="15"/>
      <c r="BQ188" s="15">
        <v>2</v>
      </c>
      <c r="BR188" s="15">
        <v>2</v>
      </c>
      <c r="BS188" s="15">
        <v>2</v>
      </c>
      <c r="BT188" s="15">
        <v>2</v>
      </c>
      <c r="BU188" s="15">
        <v>2</v>
      </c>
      <c r="BV188" s="15">
        <v>2</v>
      </c>
      <c r="BW188" s="15"/>
      <c r="BX188" s="15">
        <v>2</v>
      </c>
      <c r="BY188" s="15">
        <v>2</v>
      </c>
      <c r="BZ188" s="15">
        <v>2</v>
      </c>
      <c r="CA188" s="15">
        <v>2</v>
      </c>
      <c r="CB188" s="15">
        <v>2</v>
      </c>
      <c r="CC188" s="15">
        <v>2</v>
      </c>
      <c r="CD188" s="15">
        <v>2</v>
      </c>
      <c r="CE188" s="15">
        <v>2</v>
      </c>
      <c r="CF188" s="15">
        <v>2</v>
      </c>
      <c r="CG188" s="15">
        <v>2</v>
      </c>
      <c r="CH188" s="15">
        <v>2</v>
      </c>
      <c r="CI188" s="15">
        <v>2</v>
      </c>
      <c r="CJ188" s="15">
        <v>2</v>
      </c>
      <c r="CK188" s="15">
        <v>2</v>
      </c>
      <c r="CL188" s="15"/>
      <c r="CM188" s="15"/>
      <c r="CN188" s="15"/>
      <c r="CO188" s="15"/>
      <c r="CP188" s="15"/>
      <c r="CQ188" s="15"/>
      <c r="CR188" s="15"/>
      <c r="CS188" s="15">
        <v>2</v>
      </c>
      <c r="CT188" s="15">
        <v>2</v>
      </c>
      <c r="CU188" s="15">
        <v>2</v>
      </c>
      <c r="CV188" s="73">
        <f t="shared" si="62"/>
        <v>27</v>
      </c>
      <c r="CW188" s="74">
        <f t="shared" si="63"/>
        <v>1</v>
      </c>
      <c r="CX188" s="73">
        <f t="shared" si="64"/>
        <v>0</v>
      </c>
      <c r="CY188" s="74">
        <f t="shared" si="65"/>
        <v>0</v>
      </c>
      <c r="CZ188" s="73">
        <f t="shared" si="66"/>
        <v>0</v>
      </c>
      <c r="DA188" s="74">
        <f t="shared" si="67"/>
        <v>0</v>
      </c>
      <c r="DB188" s="73">
        <f t="shared" si="68"/>
        <v>0</v>
      </c>
      <c r="DC188" s="74">
        <f t="shared" si="69"/>
        <v>0</v>
      </c>
      <c r="DD188" s="75">
        <f t="shared" si="70"/>
        <v>2</v>
      </c>
      <c r="DE188" s="75" t="str">
        <f t="shared" si="71"/>
        <v>Đạt mục tiêu</v>
      </c>
      <c r="DF188" s="2"/>
      <c r="DG188" s="2"/>
      <c r="DH188" s="2"/>
      <c r="DI188" s="2"/>
      <c r="DJ188" s="2"/>
      <c r="DK188" s="2"/>
      <c r="DL188" s="2"/>
      <c r="DM188" s="2"/>
      <c r="DN188" s="2"/>
      <c r="DO188" s="2"/>
      <c r="DP188" s="2"/>
      <c r="DQ188" s="2"/>
      <c r="DR188" s="2"/>
      <c r="DS188" s="2"/>
      <c r="DT188" s="2"/>
      <c r="DU188" s="2"/>
      <c r="DV188" s="2"/>
      <c r="DW188" s="2"/>
      <c r="DX188" s="2"/>
      <c r="DY188" s="2"/>
    </row>
    <row r="189" spans="1:129" ht="111.75" hidden="1" customHeight="1" x14ac:dyDescent="0.25">
      <c r="A189" s="53">
        <v>179</v>
      </c>
      <c r="B189" s="66">
        <v>293</v>
      </c>
      <c r="C189" s="60">
        <v>294</v>
      </c>
      <c r="D189" s="7" t="s">
        <v>258</v>
      </c>
      <c r="E189" s="14" t="s">
        <v>11</v>
      </c>
      <c r="F189" s="14" t="s">
        <v>259</v>
      </c>
      <c r="G189" s="68" t="s">
        <v>11</v>
      </c>
      <c r="H189" s="68" t="s">
        <v>758</v>
      </c>
      <c r="I189" s="68" t="s">
        <v>627</v>
      </c>
      <c r="J189" s="68" t="s">
        <v>178</v>
      </c>
      <c r="K189" s="15" t="s">
        <v>6</v>
      </c>
      <c r="L189" s="15" t="s">
        <v>15</v>
      </c>
      <c r="M189" s="10">
        <v>1</v>
      </c>
      <c r="N189" s="70"/>
      <c r="O189" s="70"/>
      <c r="P189" s="70"/>
      <c r="Q189" s="70"/>
      <c r="R189" s="84"/>
      <c r="S189" s="70"/>
      <c r="T189" s="70" t="s">
        <v>15</v>
      </c>
      <c r="U189" s="70"/>
      <c r="V189" s="70"/>
      <c r="W189" s="70"/>
      <c r="X189" s="71">
        <f t="shared" si="21"/>
        <v>1</v>
      </c>
      <c r="Y189" s="12"/>
      <c r="Z189" s="15"/>
      <c r="AA189" s="15"/>
      <c r="AB189" s="15"/>
      <c r="AC189" s="15"/>
      <c r="AD189" s="72"/>
      <c r="AE189" s="11"/>
      <c r="AF189" s="11"/>
      <c r="AG189" s="11"/>
      <c r="AH189" s="11"/>
      <c r="AI189" s="11"/>
      <c r="AJ189" s="11"/>
      <c r="AK189" s="11"/>
      <c r="AL189" s="11"/>
      <c r="AM189" s="11"/>
      <c r="AN189" s="11"/>
      <c r="AO189" s="11"/>
      <c r="AP189" s="11"/>
      <c r="AQ189" s="11"/>
      <c r="AR189" s="11"/>
      <c r="AS189" s="11"/>
      <c r="AT189" s="11"/>
      <c r="AU189" s="11" t="s">
        <v>625</v>
      </c>
      <c r="AV189" s="11"/>
      <c r="AW189" s="11"/>
      <c r="AX189" s="11"/>
      <c r="AY189" s="11"/>
      <c r="AZ189" s="11"/>
      <c r="BA189" s="11"/>
      <c r="BB189" s="11"/>
      <c r="BC189" s="11"/>
      <c r="BD189" s="11"/>
      <c r="BE189" s="11"/>
      <c r="BF189" s="11"/>
      <c r="BG189" s="11"/>
      <c r="BH189" s="11"/>
      <c r="BI189" s="15">
        <v>2</v>
      </c>
      <c r="BJ189" s="15">
        <v>2</v>
      </c>
      <c r="BK189" s="15">
        <v>2</v>
      </c>
      <c r="BL189" s="15">
        <v>2</v>
      </c>
      <c r="BM189" s="15"/>
      <c r="BN189" s="15"/>
      <c r="BO189" s="15"/>
      <c r="BP189" s="15"/>
      <c r="BQ189" s="15">
        <v>2</v>
      </c>
      <c r="BR189" s="15">
        <v>2</v>
      </c>
      <c r="BS189" s="15">
        <v>2</v>
      </c>
      <c r="BT189" s="15">
        <v>2</v>
      </c>
      <c r="BU189" s="15">
        <v>2</v>
      </c>
      <c r="BV189" s="15">
        <v>2</v>
      </c>
      <c r="BW189" s="15"/>
      <c r="BX189" s="15">
        <v>2</v>
      </c>
      <c r="BY189" s="15">
        <v>2</v>
      </c>
      <c r="BZ189" s="15">
        <v>2</v>
      </c>
      <c r="CA189" s="15">
        <v>2</v>
      </c>
      <c r="CB189" s="15">
        <v>2</v>
      </c>
      <c r="CC189" s="15">
        <v>2</v>
      </c>
      <c r="CD189" s="15">
        <v>2</v>
      </c>
      <c r="CE189" s="15">
        <v>2</v>
      </c>
      <c r="CF189" s="15">
        <v>2</v>
      </c>
      <c r="CG189" s="15">
        <v>2</v>
      </c>
      <c r="CH189" s="15">
        <v>2</v>
      </c>
      <c r="CI189" s="15">
        <v>2</v>
      </c>
      <c r="CJ189" s="15">
        <v>2</v>
      </c>
      <c r="CK189" s="15">
        <v>2</v>
      </c>
      <c r="CL189" s="15"/>
      <c r="CM189" s="15"/>
      <c r="CN189" s="15"/>
      <c r="CO189" s="15"/>
      <c r="CP189" s="15"/>
      <c r="CQ189" s="15"/>
      <c r="CR189" s="15"/>
      <c r="CS189" s="15">
        <v>2</v>
      </c>
      <c r="CT189" s="15">
        <v>2</v>
      </c>
      <c r="CU189" s="15">
        <v>2</v>
      </c>
      <c r="CV189" s="73">
        <f t="shared" si="62"/>
        <v>27</v>
      </c>
      <c r="CW189" s="74">
        <f t="shared" si="63"/>
        <v>1</v>
      </c>
      <c r="CX189" s="73">
        <f t="shared" si="64"/>
        <v>0</v>
      </c>
      <c r="CY189" s="74">
        <f t="shared" si="65"/>
        <v>0</v>
      </c>
      <c r="CZ189" s="73">
        <f t="shared" si="66"/>
        <v>0</v>
      </c>
      <c r="DA189" s="74">
        <f t="shared" si="67"/>
        <v>0</v>
      </c>
      <c r="DB189" s="73">
        <f t="shared" si="68"/>
        <v>0</v>
      </c>
      <c r="DC189" s="74">
        <f t="shared" si="69"/>
        <v>0</v>
      </c>
      <c r="DD189" s="75">
        <f t="shared" si="70"/>
        <v>2</v>
      </c>
      <c r="DE189" s="75" t="str">
        <f t="shared" si="71"/>
        <v>Đạt mục tiêu</v>
      </c>
      <c r="DF189" s="2"/>
      <c r="DG189" s="2"/>
      <c r="DH189" s="2"/>
      <c r="DI189" s="2"/>
      <c r="DJ189" s="2"/>
      <c r="DK189" s="2"/>
      <c r="DL189" s="2"/>
      <c r="DM189" s="2"/>
      <c r="DN189" s="2"/>
      <c r="DO189" s="2"/>
      <c r="DP189" s="2"/>
      <c r="DQ189" s="2"/>
      <c r="DR189" s="2"/>
      <c r="DS189" s="2"/>
      <c r="DT189" s="2"/>
      <c r="DU189" s="2"/>
      <c r="DV189" s="2"/>
      <c r="DW189" s="2"/>
      <c r="DX189" s="2"/>
      <c r="DY189" s="2"/>
    </row>
    <row r="190" spans="1:129" ht="84.75" hidden="1" customHeight="1" x14ac:dyDescent="0.25">
      <c r="A190" s="53">
        <v>180</v>
      </c>
      <c r="B190" s="66">
        <v>294</v>
      </c>
      <c r="C190" s="60">
        <v>295</v>
      </c>
      <c r="D190" s="7" t="s">
        <v>260</v>
      </c>
      <c r="E190" s="14" t="s">
        <v>11</v>
      </c>
      <c r="F190" s="14" t="s">
        <v>261</v>
      </c>
      <c r="G190" s="68" t="s">
        <v>11</v>
      </c>
      <c r="H190" s="68" t="s">
        <v>759</v>
      </c>
      <c r="I190" s="68" t="s">
        <v>627</v>
      </c>
      <c r="J190" s="68" t="s">
        <v>178</v>
      </c>
      <c r="K190" s="15" t="s">
        <v>6</v>
      </c>
      <c r="L190" s="15" t="s">
        <v>15</v>
      </c>
      <c r="M190" s="10">
        <v>1</v>
      </c>
      <c r="N190" s="70"/>
      <c r="O190" s="70"/>
      <c r="P190" s="70"/>
      <c r="Q190" s="70"/>
      <c r="R190" s="70"/>
      <c r="S190" s="70"/>
      <c r="T190" s="85"/>
      <c r="U190" s="70" t="s">
        <v>15</v>
      </c>
      <c r="V190" s="70"/>
      <c r="W190" s="70"/>
      <c r="X190" s="71">
        <f t="shared" si="21"/>
        <v>1</v>
      </c>
      <c r="Y190" s="13"/>
      <c r="Z190" s="15"/>
      <c r="AA190" s="15"/>
      <c r="AB190" s="15"/>
      <c r="AC190" s="15"/>
      <c r="AD190" s="72"/>
      <c r="AE190" s="11"/>
      <c r="AF190" s="11"/>
      <c r="AG190" s="11"/>
      <c r="AH190" s="11"/>
      <c r="AI190" s="11"/>
      <c r="AJ190" s="11"/>
      <c r="AK190" s="11"/>
      <c r="AL190" s="11"/>
      <c r="AM190" s="11"/>
      <c r="AN190" s="11"/>
      <c r="AO190" s="11"/>
      <c r="AP190" s="11"/>
      <c r="AQ190" s="11"/>
      <c r="AR190" s="11"/>
      <c r="AS190" s="11"/>
      <c r="AT190" s="11"/>
      <c r="AU190" s="11"/>
      <c r="AV190" s="11"/>
      <c r="AW190" s="11"/>
      <c r="AX190" s="11" t="s">
        <v>644</v>
      </c>
      <c r="AY190" s="11"/>
      <c r="AZ190" s="11" t="s">
        <v>653</v>
      </c>
      <c r="BA190" s="11"/>
      <c r="BB190" s="11"/>
      <c r="BC190" s="11"/>
      <c r="BD190" s="11"/>
      <c r="BE190" s="11"/>
      <c r="BF190" s="11"/>
      <c r="BG190" s="11"/>
      <c r="BH190" s="11"/>
      <c r="BI190" s="15">
        <v>2</v>
      </c>
      <c r="BJ190" s="15">
        <v>2</v>
      </c>
      <c r="BK190" s="15">
        <v>2</v>
      </c>
      <c r="BL190" s="15">
        <v>2</v>
      </c>
      <c r="BM190" s="15"/>
      <c r="BN190" s="15"/>
      <c r="BO190" s="15"/>
      <c r="BP190" s="15"/>
      <c r="BQ190" s="15">
        <v>2</v>
      </c>
      <c r="BR190" s="15">
        <v>2</v>
      </c>
      <c r="BS190" s="15">
        <v>2</v>
      </c>
      <c r="BT190" s="15">
        <v>2</v>
      </c>
      <c r="BU190" s="15">
        <v>2</v>
      </c>
      <c r="BV190" s="15">
        <v>2</v>
      </c>
      <c r="BW190" s="15"/>
      <c r="BX190" s="15">
        <v>2</v>
      </c>
      <c r="BY190" s="15">
        <v>2</v>
      </c>
      <c r="BZ190" s="15">
        <v>2</v>
      </c>
      <c r="CA190" s="15">
        <v>2</v>
      </c>
      <c r="CB190" s="15">
        <v>2</v>
      </c>
      <c r="CC190" s="15">
        <v>2</v>
      </c>
      <c r="CD190" s="15">
        <v>2</v>
      </c>
      <c r="CE190" s="15">
        <v>2</v>
      </c>
      <c r="CF190" s="15">
        <v>2</v>
      </c>
      <c r="CG190" s="15">
        <v>2</v>
      </c>
      <c r="CH190" s="15">
        <v>2</v>
      </c>
      <c r="CI190" s="15">
        <v>2</v>
      </c>
      <c r="CJ190" s="15">
        <v>2</v>
      </c>
      <c r="CK190" s="15">
        <v>2</v>
      </c>
      <c r="CL190" s="15"/>
      <c r="CM190" s="15"/>
      <c r="CN190" s="15"/>
      <c r="CO190" s="15"/>
      <c r="CP190" s="15"/>
      <c r="CQ190" s="15"/>
      <c r="CR190" s="15"/>
      <c r="CS190" s="15">
        <v>2</v>
      </c>
      <c r="CT190" s="15">
        <v>2</v>
      </c>
      <c r="CU190" s="15">
        <v>2</v>
      </c>
      <c r="CV190" s="73">
        <f t="shared" si="62"/>
        <v>27</v>
      </c>
      <c r="CW190" s="74">
        <f t="shared" si="63"/>
        <v>1</v>
      </c>
      <c r="CX190" s="73">
        <f t="shared" si="64"/>
        <v>0</v>
      </c>
      <c r="CY190" s="74">
        <f t="shared" si="65"/>
        <v>0</v>
      </c>
      <c r="CZ190" s="73">
        <f t="shared" si="66"/>
        <v>0</v>
      </c>
      <c r="DA190" s="74">
        <f t="shared" si="67"/>
        <v>0</v>
      </c>
      <c r="DB190" s="73">
        <f t="shared" si="68"/>
        <v>0</v>
      </c>
      <c r="DC190" s="74">
        <f t="shared" si="69"/>
        <v>0</v>
      </c>
      <c r="DD190" s="75">
        <f t="shared" si="70"/>
        <v>2</v>
      </c>
      <c r="DE190" s="75" t="str">
        <f t="shared" si="71"/>
        <v>Đạt mục tiêu</v>
      </c>
      <c r="DF190" s="2"/>
      <c r="DG190" s="2"/>
      <c r="DH190" s="2"/>
      <c r="DI190" s="2"/>
      <c r="DJ190" s="2"/>
      <c r="DK190" s="2"/>
      <c r="DL190" s="2"/>
      <c r="DM190" s="2"/>
      <c r="DN190" s="2"/>
      <c r="DO190" s="2"/>
      <c r="DP190" s="2"/>
      <c r="DQ190" s="2"/>
      <c r="DR190" s="2"/>
      <c r="DS190" s="2"/>
      <c r="DT190" s="2"/>
      <c r="DU190" s="2"/>
      <c r="DV190" s="2"/>
      <c r="DW190" s="2"/>
      <c r="DX190" s="2"/>
      <c r="DY190" s="2"/>
    </row>
    <row r="191" spans="1:129" ht="92.25" customHeight="1" x14ac:dyDescent="0.25">
      <c r="A191" s="53">
        <v>181</v>
      </c>
      <c r="B191" s="66">
        <v>295</v>
      </c>
      <c r="C191" s="60">
        <v>302</v>
      </c>
      <c r="D191" s="306" t="s">
        <v>262</v>
      </c>
      <c r="E191" s="307" t="s">
        <v>11</v>
      </c>
      <c r="F191" s="307" t="s">
        <v>1112</v>
      </c>
      <c r="G191" s="308" t="s">
        <v>19</v>
      </c>
      <c r="H191" s="308" t="s">
        <v>760</v>
      </c>
      <c r="I191" s="308" t="s">
        <v>627</v>
      </c>
      <c r="J191" s="308" t="s">
        <v>178</v>
      </c>
      <c r="K191" s="15" t="s">
        <v>6</v>
      </c>
      <c r="L191" s="15" t="s">
        <v>15</v>
      </c>
      <c r="M191" s="10">
        <v>1</v>
      </c>
      <c r="N191" s="84"/>
      <c r="O191" s="70"/>
      <c r="P191" s="310" t="s">
        <v>15</v>
      </c>
      <c r="Q191" s="70"/>
      <c r="R191" s="70"/>
      <c r="S191" s="70"/>
      <c r="T191" s="70"/>
      <c r="U191" s="70"/>
      <c r="V191" s="70"/>
      <c r="W191" s="70"/>
      <c r="X191" s="71">
        <f t="shared" si="21"/>
        <v>1</v>
      </c>
      <c r="Y191" s="11" t="s">
        <v>1105</v>
      </c>
      <c r="Z191" s="15"/>
      <c r="AA191" s="15"/>
      <c r="AB191" s="15"/>
      <c r="AC191" s="15"/>
      <c r="AD191" s="72"/>
      <c r="AE191" s="11"/>
      <c r="AF191" s="11"/>
      <c r="AG191" s="315" t="s">
        <v>644</v>
      </c>
      <c r="AH191" s="315" t="s">
        <v>625</v>
      </c>
      <c r="AI191" s="315" t="s">
        <v>653</v>
      </c>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56">
        <v>2</v>
      </c>
      <c r="BJ191" s="56">
        <v>2</v>
      </c>
      <c r="BK191" s="56">
        <v>2</v>
      </c>
      <c r="BL191" s="56">
        <v>2</v>
      </c>
      <c r="BM191" s="56">
        <v>2</v>
      </c>
      <c r="BN191" s="56">
        <v>2</v>
      </c>
      <c r="BO191" s="56">
        <v>2</v>
      </c>
      <c r="BP191" s="56">
        <v>2</v>
      </c>
      <c r="BQ191" s="56">
        <v>2</v>
      </c>
      <c r="BR191" s="56">
        <v>2</v>
      </c>
      <c r="BS191" s="56">
        <v>2</v>
      </c>
      <c r="BT191" s="56">
        <v>2</v>
      </c>
      <c r="BU191" s="56">
        <v>1</v>
      </c>
      <c r="BV191" s="56">
        <v>2</v>
      </c>
      <c r="BW191" s="56">
        <v>2</v>
      </c>
      <c r="BX191" s="56">
        <v>2</v>
      </c>
      <c r="BY191" s="56">
        <v>2</v>
      </c>
      <c r="BZ191" s="56">
        <v>2</v>
      </c>
      <c r="CA191" s="56">
        <v>2</v>
      </c>
      <c r="CB191" s="56">
        <v>2</v>
      </c>
      <c r="CC191" s="56">
        <v>2</v>
      </c>
      <c r="CD191" s="56">
        <v>2</v>
      </c>
      <c r="CE191" s="56">
        <v>2</v>
      </c>
      <c r="CF191" s="56">
        <v>2</v>
      </c>
      <c r="CG191" s="56">
        <v>2</v>
      </c>
      <c r="CH191" s="56">
        <v>2</v>
      </c>
      <c r="CI191" s="56">
        <v>2</v>
      </c>
      <c r="CJ191" s="56">
        <v>2</v>
      </c>
      <c r="CK191" s="56">
        <v>2</v>
      </c>
      <c r="CL191" s="56">
        <v>2</v>
      </c>
      <c r="CM191" s="56">
        <v>2</v>
      </c>
      <c r="CN191" s="56">
        <v>2</v>
      </c>
      <c r="CO191" s="56">
        <v>2</v>
      </c>
      <c r="CP191" s="56">
        <v>2</v>
      </c>
      <c r="CQ191" s="56">
        <v>2</v>
      </c>
      <c r="CR191" s="56">
        <v>2</v>
      </c>
      <c r="CS191" s="56">
        <v>2</v>
      </c>
      <c r="CT191" s="56">
        <v>2</v>
      </c>
      <c r="CU191" s="56">
        <v>2</v>
      </c>
      <c r="CV191" s="73">
        <f t="shared" si="62"/>
        <v>38</v>
      </c>
      <c r="CW191" s="74">
        <f t="shared" si="63"/>
        <v>0.97435897435897434</v>
      </c>
      <c r="CX191" s="73">
        <f t="shared" si="64"/>
        <v>1</v>
      </c>
      <c r="CY191" s="74">
        <f t="shared" si="65"/>
        <v>2.564102564102564E-2</v>
      </c>
      <c r="CZ191" s="73">
        <f t="shared" si="66"/>
        <v>0</v>
      </c>
      <c r="DA191" s="74">
        <f t="shared" si="67"/>
        <v>0</v>
      </c>
      <c r="DB191" s="73">
        <f t="shared" si="68"/>
        <v>0</v>
      </c>
      <c r="DC191" s="74">
        <f t="shared" si="69"/>
        <v>0</v>
      </c>
      <c r="DD191" s="75">
        <f t="shared" si="70"/>
        <v>1.9743589743589745</v>
      </c>
      <c r="DE191" s="75" t="str">
        <f t="shared" si="71"/>
        <v>Đạt mục tiêu</v>
      </c>
      <c r="DF191" s="2"/>
      <c r="DG191" s="2"/>
      <c r="DH191" s="2"/>
      <c r="DI191" s="2"/>
      <c r="DJ191" s="2"/>
      <c r="DK191" s="2"/>
      <c r="DL191" s="2"/>
      <c r="DM191" s="2"/>
      <c r="DN191" s="2"/>
      <c r="DO191" s="2"/>
      <c r="DP191" s="2"/>
      <c r="DQ191" s="2"/>
      <c r="DR191" s="2"/>
      <c r="DS191" s="2"/>
      <c r="DT191" s="2"/>
      <c r="DU191" s="2"/>
      <c r="DV191" s="2"/>
      <c r="DW191" s="2"/>
      <c r="DX191" s="2"/>
      <c r="DY191" s="2"/>
    </row>
    <row r="192" spans="1:129" ht="151.5" hidden="1" customHeight="1" x14ac:dyDescent="0.25">
      <c r="A192" s="53">
        <v>182</v>
      </c>
      <c r="B192" s="66">
        <v>302</v>
      </c>
      <c r="C192" s="60">
        <v>303</v>
      </c>
      <c r="D192" s="7" t="s">
        <v>263</v>
      </c>
      <c r="E192" s="14" t="s">
        <v>11</v>
      </c>
      <c r="F192" s="14" t="s">
        <v>264</v>
      </c>
      <c r="G192" s="68" t="s">
        <v>19</v>
      </c>
      <c r="H192" s="68" t="s">
        <v>761</v>
      </c>
      <c r="I192" s="68" t="s">
        <v>627</v>
      </c>
      <c r="J192" s="68" t="s">
        <v>178</v>
      </c>
      <c r="K192" s="15" t="s">
        <v>6</v>
      </c>
      <c r="L192" s="15" t="s">
        <v>15</v>
      </c>
      <c r="M192" s="10">
        <v>1</v>
      </c>
      <c r="N192" s="70"/>
      <c r="O192" s="84"/>
      <c r="P192" s="70"/>
      <c r="Q192" s="70"/>
      <c r="R192" s="70" t="s">
        <v>15</v>
      </c>
      <c r="S192" s="70"/>
      <c r="T192" s="70"/>
      <c r="U192" s="70"/>
      <c r="V192" s="70"/>
      <c r="W192" s="70"/>
      <c r="X192" s="71">
        <f t="shared" si="21"/>
        <v>1</v>
      </c>
      <c r="Y192" s="12"/>
      <c r="Z192" s="11"/>
      <c r="AA192" s="11"/>
      <c r="AB192" s="11"/>
      <c r="AC192" s="11"/>
      <c r="AD192" s="72"/>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5">
        <v>2</v>
      </c>
      <c r="BJ192" s="15">
        <v>2</v>
      </c>
      <c r="BK192" s="15">
        <v>2</v>
      </c>
      <c r="BL192" s="15">
        <v>2</v>
      </c>
      <c r="BM192" s="15"/>
      <c r="BN192" s="15"/>
      <c r="BO192" s="15"/>
      <c r="BP192" s="15"/>
      <c r="BQ192" s="15">
        <v>2</v>
      </c>
      <c r="BR192" s="15">
        <v>2</v>
      </c>
      <c r="BS192" s="15">
        <v>2</v>
      </c>
      <c r="BT192" s="15">
        <v>2</v>
      </c>
      <c r="BU192" s="15">
        <v>2</v>
      </c>
      <c r="BV192" s="15">
        <v>2</v>
      </c>
      <c r="BW192" s="15"/>
      <c r="BX192" s="15">
        <v>2</v>
      </c>
      <c r="BY192" s="15">
        <v>2</v>
      </c>
      <c r="BZ192" s="15">
        <v>2</v>
      </c>
      <c r="CA192" s="15">
        <v>2</v>
      </c>
      <c r="CB192" s="15">
        <v>2</v>
      </c>
      <c r="CC192" s="15">
        <v>2</v>
      </c>
      <c r="CD192" s="15">
        <v>2</v>
      </c>
      <c r="CE192" s="15">
        <v>2</v>
      </c>
      <c r="CF192" s="15">
        <v>2</v>
      </c>
      <c r="CG192" s="15">
        <v>2</v>
      </c>
      <c r="CH192" s="15">
        <v>2</v>
      </c>
      <c r="CI192" s="15">
        <v>2</v>
      </c>
      <c r="CJ192" s="15">
        <v>2</v>
      </c>
      <c r="CK192" s="15">
        <v>2</v>
      </c>
      <c r="CL192" s="15"/>
      <c r="CM192" s="15"/>
      <c r="CN192" s="15"/>
      <c r="CO192" s="15"/>
      <c r="CP192" s="15"/>
      <c r="CQ192" s="15"/>
      <c r="CR192" s="15"/>
      <c r="CS192" s="15">
        <v>2</v>
      </c>
      <c r="CT192" s="15">
        <v>2</v>
      </c>
      <c r="CU192" s="15">
        <v>2</v>
      </c>
      <c r="CV192" s="73">
        <f t="shared" si="62"/>
        <v>27</v>
      </c>
      <c r="CW192" s="74">
        <f t="shared" si="63"/>
        <v>1</v>
      </c>
      <c r="CX192" s="73">
        <f t="shared" si="64"/>
        <v>0</v>
      </c>
      <c r="CY192" s="74">
        <f t="shared" si="65"/>
        <v>0</v>
      </c>
      <c r="CZ192" s="73">
        <f t="shared" si="66"/>
        <v>0</v>
      </c>
      <c r="DA192" s="74">
        <f t="shared" si="67"/>
        <v>0</v>
      </c>
      <c r="DB192" s="73">
        <f t="shared" si="68"/>
        <v>0</v>
      </c>
      <c r="DC192" s="74">
        <f t="shared" si="69"/>
        <v>0</v>
      </c>
      <c r="DD192" s="75">
        <f t="shared" si="70"/>
        <v>2</v>
      </c>
      <c r="DE192" s="75" t="str">
        <f t="shared" si="71"/>
        <v>Đạt mục tiêu</v>
      </c>
      <c r="DF192" s="2"/>
      <c r="DG192" s="2"/>
      <c r="DH192" s="2"/>
      <c r="DI192" s="2"/>
      <c r="DJ192" s="2"/>
      <c r="DK192" s="2"/>
      <c r="DL192" s="2"/>
      <c r="DM192" s="2"/>
      <c r="DN192" s="2"/>
      <c r="DO192" s="2"/>
      <c r="DP192" s="2"/>
      <c r="DQ192" s="2"/>
      <c r="DR192" s="2"/>
      <c r="DS192" s="2"/>
      <c r="DT192" s="2"/>
      <c r="DU192" s="2"/>
      <c r="DV192" s="2"/>
      <c r="DW192" s="2"/>
      <c r="DX192" s="2"/>
      <c r="DY192" s="2"/>
    </row>
    <row r="193" spans="1:129" ht="84" hidden="1" customHeight="1" x14ac:dyDescent="0.25">
      <c r="A193" s="53">
        <v>183</v>
      </c>
      <c r="B193" s="66">
        <v>303</v>
      </c>
      <c r="C193" s="60">
        <v>304</v>
      </c>
      <c r="D193" s="7" t="s">
        <v>265</v>
      </c>
      <c r="E193" s="14" t="s">
        <v>11</v>
      </c>
      <c r="F193" s="14" t="s">
        <v>266</v>
      </c>
      <c r="G193" s="68" t="s">
        <v>19</v>
      </c>
      <c r="H193" s="68" t="s">
        <v>762</v>
      </c>
      <c r="I193" s="68" t="s">
        <v>627</v>
      </c>
      <c r="J193" s="68" t="s">
        <v>178</v>
      </c>
      <c r="K193" s="15" t="s">
        <v>6</v>
      </c>
      <c r="L193" s="15" t="s">
        <v>15</v>
      </c>
      <c r="M193" s="10">
        <v>1</v>
      </c>
      <c r="N193" s="70"/>
      <c r="O193" s="70"/>
      <c r="P193" s="84"/>
      <c r="Q193" s="70"/>
      <c r="R193" s="70"/>
      <c r="S193" s="70" t="s">
        <v>15</v>
      </c>
      <c r="T193" s="70"/>
      <c r="U193" s="70"/>
      <c r="V193" s="70"/>
      <c r="W193" s="70"/>
      <c r="X193" s="71">
        <f t="shared" si="21"/>
        <v>1</v>
      </c>
      <c r="Y193" s="12"/>
      <c r="Z193" s="15"/>
      <c r="AA193" s="15"/>
      <c r="AB193" s="15"/>
      <c r="AC193" s="15"/>
      <c r="AD193" s="72"/>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5">
        <v>2</v>
      </c>
      <c r="BJ193" s="15">
        <v>2</v>
      </c>
      <c r="BK193" s="15">
        <v>2</v>
      </c>
      <c r="BL193" s="15">
        <v>2</v>
      </c>
      <c r="BM193" s="15"/>
      <c r="BN193" s="15"/>
      <c r="BO193" s="15"/>
      <c r="BP193" s="15"/>
      <c r="BQ193" s="15">
        <v>2</v>
      </c>
      <c r="BR193" s="15">
        <v>2</v>
      </c>
      <c r="BS193" s="15">
        <v>2</v>
      </c>
      <c r="BT193" s="15">
        <v>2</v>
      </c>
      <c r="BU193" s="15">
        <v>2</v>
      </c>
      <c r="BV193" s="15">
        <v>2</v>
      </c>
      <c r="BW193" s="15"/>
      <c r="BX193" s="15">
        <v>2</v>
      </c>
      <c r="BY193" s="15">
        <v>2</v>
      </c>
      <c r="BZ193" s="15">
        <v>2</v>
      </c>
      <c r="CA193" s="15">
        <v>2</v>
      </c>
      <c r="CB193" s="15">
        <v>2</v>
      </c>
      <c r="CC193" s="15">
        <v>2</v>
      </c>
      <c r="CD193" s="15">
        <v>2</v>
      </c>
      <c r="CE193" s="15">
        <v>2</v>
      </c>
      <c r="CF193" s="15">
        <v>2</v>
      </c>
      <c r="CG193" s="15">
        <v>2</v>
      </c>
      <c r="CH193" s="15">
        <v>2</v>
      </c>
      <c r="CI193" s="15">
        <v>2</v>
      </c>
      <c r="CJ193" s="15">
        <v>2</v>
      </c>
      <c r="CK193" s="15">
        <v>2</v>
      </c>
      <c r="CL193" s="15"/>
      <c r="CM193" s="15"/>
      <c r="CN193" s="15"/>
      <c r="CO193" s="15"/>
      <c r="CP193" s="15"/>
      <c r="CQ193" s="15"/>
      <c r="CR193" s="15"/>
      <c r="CS193" s="15">
        <v>2</v>
      </c>
      <c r="CT193" s="15">
        <v>2</v>
      </c>
      <c r="CU193" s="15">
        <v>2</v>
      </c>
      <c r="CV193" s="73">
        <f t="shared" si="62"/>
        <v>27</v>
      </c>
      <c r="CW193" s="74">
        <f t="shared" si="63"/>
        <v>1</v>
      </c>
      <c r="CX193" s="73">
        <f t="shared" si="64"/>
        <v>0</v>
      </c>
      <c r="CY193" s="74">
        <f t="shared" si="65"/>
        <v>0</v>
      </c>
      <c r="CZ193" s="73">
        <f t="shared" si="66"/>
        <v>0</v>
      </c>
      <c r="DA193" s="74">
        <f t="shared" si="67"/>
        <v>0</v>
      </c>
      <c r="DB193" s="73">
        <f t="shared" si="68"/>
        <v>0</v>
      </c>
      <c r="DC193" s="74">
        <f t="shared" si="69"/>
        <v>0</v>
      </c>
      <c r="DD193" s="75">
        <f t="shared" si="70"/>
        <v>2</v>
      </c>
      <c r="DE193" s="75" t="str">
        <f t="shared" si="71"/>
        <v>Đạt mục tiêu</v>
      </c>
      <c r="DF193" s="2"/>
      <c r="DG193" s="2"/>
      <c r="DH193" s="2"/>
      <c r="DI193" s="2"/>
      <c r="DJ193" s="2"/>
      <c r="DK193" s="2"/>
      <c r="DL193" s="2"/>
      <c r="DM193" s="2"/>
      <c r="DN193" s="2"/>
      <c r="DO193" s="2"/>
      <c r="DP193" s="2"/>
      <c r="DQ193" s="2"/>
      <c r="DR193" s="2"/>
      <c r="DS193" s="2"/>
      <c r="DT193" s="2"/>
      <c r="DU193" s="2"/>
      <c r="DV193" s="2"/>
      <c r="DW193" s="2"/>
      <c r="DX193" s="2"/>
      <c r="DY193" s="2"/>
    </row>
    <row r="194" spans="1:129" ht="90.75" hidden="1" customHeight="1" x14ac:dyDescent="0.25">
      <c r="A194" s="53">
        <v>184</v>
      </c>
      <c r="B194" s="66">
        <v>304</v>
      </c>
      <c r="C194" s="60">
        <v>305</v>
      </c>
      <c r="D194" s="7" t="s">
        <v>267</v>
      </c>
      <c r="E194" s="14" t="s">
        <v>11</v>
      </c>
      <c r="F194" s="14" t="s">
        <v>268</v>
      </c>
      <c r="G194" s="68" t="s">
        <v>19</v>
      </c>
      <c r="H194" s="68" t="s">
        <v>763</v>
      </c>
      <c r="I194" s="68" t="s">
        <v>627</v>
      </c>
      <c r="J194" s="68" t="s">
        <v>178</v>
      </c>
      <c r="K194" s="15" t="s">
        <v>6</v>
      </c>
      <c r="L194" s="15" t="s">
        <v>15</v>
      </c>
      <c r="M194" s="10">
        <v>1</v>
      </c>
      <c r="N194" s="70"/>
      <c r="O194" s="70"/>
      <c r="P194" s="70"/>
      <c r="Q194" s="70"/>
      <c r="R194" s="84"/>
      <c r="S194" s="70"/>
      <c r="T194" s="70"/>
      <c r="U194" s="70" t="s">
        <v>15</v>
      </c>
      <c r="V194" s="70"/>
      <c r="W194" s="70"/>
      <c r="X194" s="71">
        <f t="shared" si="21"/>
        <v>1</v>
      </c>
      <c r="Y194" s="12"/>
      <c r="Z194" s="15"/>
      <c r="AA194" s="15"/>
      <c r="AB194" s="15"/>
      <c r="AC194" s="15"/>
      <c r="AD194" s="72"/>
      <c r="AE194" s="11"/>
      <c r="AF194" s="11"/>
      <c r="AG194" s="11"/>
      <c r="AH194" s="11"/>
      <c r="AI194" s="11"/>
      <c r="AJ194" s="11"/>
      <c r="AK194" s="11"/>
      <c r="AL194" s="11"/>
      <c r="AM194" s="11"/>
      <c r="AN194" s="11"/>
      <c r="AO194" s="11"/>
      <c r="AP194" s="11"/>
      <c r="AQ194" s="11"/>
      <c r="AR194" s="11"/>
      <c r="AS194" s="11"/>
      <c r="AT194" s="11"/>
      <c r="AU194" s="11"/>
      <c r="AV194" s="11" t="s">
        <v>644</v>
      </c>
      <c r="AW194" s="11"/>
      <c r="AX194" s="11"/>
      <c r="AY194" s="11"/>
      <c r="AZ194" s="11"/>
      <c r="BA194" s="11"/>
      <c r="BB194" s="11"/>
      <c r="BC194" s="11"/>
      <c r="BD194" s="11"/>
      <c r="BE194" s="11"/>
      <c r="BF194" s="11"/>
      <c r="BG194" s="11"/>
      <c r="BH194" s="11"/>
      <c r="BI194" s="15">
        <v>2</v>
      </c>
      <c r="BJ194" s="15">
        <v>2</v>
      </c>
      <c r="BK194" s="15">
        <v>2</v>
      </c>
      <c r="BL194" s="15">
        <v>2</v>
      </c>
      <c r="BM194" s="15"/>
      <c r="BN194" s="15"/>
      <c r="BO194" s="15"/>
      <c r="BP194" s="15"/>
      <c r="BQ194" s="15">
        <v>2</v>
      </c>
      <c r="BR194" s="15">
        <v>2</v>
      </c>
      <c r="BS194" s="15">
        <v>2</v>
      </c>
      <c r="BT194" s="15">
        <v>2</v>
      </c>
      <c r="BU194" s="15">
        <v>2</v>
      </c>
      <c r="BV194" s="15">
        <v>2</v>
      </c>
      <c r="BW194" s="15"/>
      <c r="BX194" s="15">
        <v>2</v>
      </c>
      <c r="BY194" s="15">
        <v>2</v>
      </c>
      <c r="BZ194" s="15">
        <v>2</v>
      </c>
      <c r="CA194" s="15">
        <v>2</v>
      </c>
      <c r="CB194" s="15">
        <v>2</v>
      </c>
      <c r="CC194" s="15">
        <v>2</v>
      </c>
      <c r="CD194" s="15">
        <v>2</v>
      </c>
      <c r="CE194" s="15">
        <v>2</v>
      </c>
      <c r="CF194" s="15">
        <v>2</v>
      </c>
      <c r="CG194" s="15">
        <v>2</v>
      </c>
      <c r="CH194" s="15">
        <v>2</v>
      </c>
      <c r="CI194" s="15">
        <v>2</v>
      </c>
      <c r="CJ194" s="15">
        <v>2</v>
      </c>
      <c r="CK194" s="15">
        <v>2</v>
      </c>
      <c r="CL194" s="15"/>
      <c r="CM194" s="15"/>
      <c r="CN194" s="15"/>
      <c r="CO194" s="15"/>
      <c r="CP194" s="15"/>
      <c r="CQ194" s="15"/>
      <c r="CR194" s="15"/>
      <c r="CS194" s="15">
        <v>2</v>
      </c>
      <c r="CT194" s="15">
        <v>2</v>
      </c>
      <c r="CU194" s="15">
        <v>2</v>
      </c>
      <c r="CV194" s="73">
        <f t="shared" si="62"/>
        <v>27</v>
      </c>
      <c r="CW194" s="74">
        <f t="shared" si="63"/>
        <v>1</v>
      </c>
      <c r="CX194" s="73">
        <f t="shared" si="64"/>
        <v>0</v>
      </c>
      <c r="CY194" s="74">
        <f t="shared" si="65"/>
        <v>0</v>
      </c>
      <c r="CZ194" s="73">
        <f t="shared" si="66"/>
        <v>0</v>
      </c>
      <c r="DA194" s="74">
        <f t="shared" si="67"/>
        <v>0</v>
      </c>
      <c r="DB194" s="73">
        <f t="shared" si="68"/>
        <v>0</v>
      </c>
      <c r="DC194" s="74">
        <f t="shared" si="69"/>
        <v>0</v>
      </c>
      <c r="DD194" s="75">
        <f t="shared" si="70"/>
        <v>2</v>
      </c>
      <c r="DE194" s="75" t="str">
        <f t="shared" si="71"/>
        <v>Đạt mục tiêu</v>
      </c>
      <c r="DF194" s="2"/>
      <c r="DG194" s="2"/>
      <c r="DH194" s="2"/>
      <c r="DI194" s="2"/>
      <c r="DJ194" s="2"/>
      <c r="DK194" s="2"/>
      <c r="DL194" s="2"/>
      <c r="DM194" s="2"/>
      <c r="DN194" s="2"/>
      <c r="DO194" s="2"/>
      <c r="DP194" s="2"/>
      <c r="DQ194" s="2"/>
      <c r="DR194" s="2"/>
      <c r="DS194" s="2"/>
      <c r="DT194" s="2"/>
      <c r="DU194" s="2"/>
      <c r="DV194" s="2"/>
      <c r="DW194" s="2"/>
      <c r="DX194" s="2"/>
      <c r="DY194" s="2"/>
    </row>
    <row r="195" spans="1:129" ht="141" hidden="1" customHeight="1" x14ac:dyDescent="0.25">
      <c r="A195" s="53">
        <v>185</v>
      </c>
      <c r="B195" s="66">
        <v>305</v>
      </c>
      <c r="C195" s="60">
        <v>306</v>
      </c>
      <c r="D195" s="7" t="s">
        <v>269</v>
      </c>
      <c r="E195" s="14" t="s">
        <v>11</v>
      </c>
      <c r="F195" s="14" t="s">
        <v>270</v>
      </c>
      <c r="G195" s="68" t="s">
        <v>19</v>
      </c>
      <c r="H195" s="68" t="s">
        <v>764</v>
      </c>
      <c r="I195" s="68" t="s">
        <v>627</v>
      </c>
      <c r="J195" s="68" t="s">
        <v>178</v>
      </c>
      <c r="K195" s="15" t="s">
        <v>6</v>
      </c>
      <c r="L195" s="15" t="s">
        <v>15</v>
      </c>
      <c r="M195" s="10">
        <v>1</v>
      </c>
      <c r="N195" s="70"/>
      <c r="O195" s="70"/>
      <c r="P195" s="70"/>
      <c r="Q195" s="70"/>
      <c r="R195" s="70"/>
      <c r="S195" s="70"/>
      <c r="T195" s="84"/>
      <c r="U195" s="70"/>
      <c r="V195" s="70" t="s">
        <v>15</v>
      </c>
      <c r="W195" s="70"/>
      <c r="X195" s="71">
        <f t="shared" si="21"/>
        <v>1</v>
      </c>
      <c r="Y195" s="13"/>
      <c r="Z195" s="15"/>
      <c r="AA195" s="15"/>
      <c r="AB195" s="15"/>
      <c r="AC195" s="15"/>
      <c r="AD195" s="72"/>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t="s">
        <v>653</v>
      </c>
      <c r="BC195" s="11" t="s">
        <v>653</v>
      </c>
      <c r="BD195" s="11" t="s">
        <v>625</v>
      </c>
      <c r="BE195" s="11"/>
      <c r="BF195" s="11"/>
      <c r="BG195" s="11"/>
      <c r="BH195" s="11"/>
      <c r="BI195" s="15">
        <v>2</v>
      </c>
      <c r="BJ195" s="15">
        <v>2</v>
      </c>
      <c r="BK195" s="15">
        <v>2</v>
      </c>
      <c r="BL195" s="15">
        <v>2</v>
      </c>
      <c r="BM195" s="15"/>
      <c r="BN195" s="15"/>
      <c r="BO195" s="15"/>
      <c r="BP195" s="15"/>
      <c r="BQ195" s="15">
        <v>2</v>
      </c>
      <c r="BR195" s="15">
        <v>2</v>
      </c>
      <c r="BS195" s="15">
        <v>2</v>
      </c>
      <c r="BT195" s="15">
        <v>2</v>
      </c>
      <c r="BU195" s="15">
        <v>2</v>
      </c>
      <c r="BV195" s="15">
        <v>2</v>
      </c>
      <c r="BW195" s="15"/>
      <c r="BX195" s="15">
        <v>2</v>
      </c>
      <c r="BY195" s="15">
        <v>2</v>
      </c>
      <c r="BZ195" s="15">
        <v>2</v>
      </c>
      <c r="CA195" s="15">
        <v>2</v>
      </c>
      <c r="CB195" s="15">
        <v>2</v>
      </c>
      <c r="CC195" s="15">
        <v>2</v>
      </c>
      <c r="CD195" s="15">
        <v>2</v>
      </c>
      <c r="CE195" s="15">
        <v>2</v>
      </c>
      <c r="CF195" s="15">
        <v>2</v>
      </c>
      <c r="CG195" s="15">
        <v>2</v>
      </c>
      <c r="CH195" s="15">
        <v>2</v>
      </c>
      <c r="CI195" s="15">
        <v>2</v>
      </c>
      <c r="CJ195" s="15">
        <v>2</v>
      </c>
      <c r="CK195" s="15">
        <v>2</v>
      </c>
      <c r="CL195" s="15"/>
      <c r="CM195" s="15"/>
      <c r="CN195" s="15"/>
      <c r="CO195" s="15"/>
      <c r="CP195" s="15"/>
      <c r="CQ195" s="15"/>
      <c r="CR195" s="15"/>
      <c r="CS195" s="15">
        <v>2</v>
      </c>
      <c r="CT195" s="15">
        <v>2</v>
      </c>
      <c r="CU195" s="15">
        <v>2</v>
      </c>
      <c r="CV195" s="73">
        <f t="shared" si="62"/>
        <v>27</v>
      </c>
      <c r="CW195" s="74">
        <f t="shared" si="63"/>
        <v>1</v>
      </c>
      <c r="CX195" s="73">
        <f t="shared" si="64"/>
        <v>0</v>
      </c>
      <c r="CY195" s="74">
        <f t="shared" si="65"/>
        <v>0</v>
      </c>
      <c r="CZ195" s="73">
        <f t="shared" si="66"/>
        <v>0</v>
      </c>
      <c r="DA195" s="74">
        <f t="shared" si="67"/>
        <v>0</v>
      </c>
      <c r="DB195" s="73">
        <f t="shared" si="68"/>
        <v>0</v>
      </c>
      <c r="DC195" s="74">
        <f t="shared" si="69"/>
        <v>0</v>
      </c>
      <c r="DD195" s="75">
        <f t="shared" si="70"/>
        <v>2</v>
      </c>
      <c r="DE195" s="75" t="str">
        <f t="shared" si="71"/>
        <v>Đạt mục tiêu</v>
      </c>
      <c r="DF195" s="2"/>
      <c r="DG195" s="2"/>
      <c r="DH195" s="2"/>
      <c r="DI195" s="2"/>
      <c r="DJ195" s="2"/>
      <c r="DK195" s="2"/>
      <c r="DL195" s="2"/>
      <c r="DM195" s="2"/>
      <c r="DN195" s="2"/>
      <c r="DO195" s="2"/>
      <c r="DP195" s="2"/>
      <c r="DQ195" s="2"/>
      <c r="DR195" s="2"/>
      <c r="DS195" s="2"/>
      <c r="DT195" s="2"/>
      <c r="DU195" s="2"/>
      <c r="DV195" s="2"/>
      <c r="DW195" s="2"/>
      <c r="DX195" s="2"/>
      <c r="DY195" s="2"/>
    </row>
    <row r="196" spans="1:129" ht="63" customHeight="1" x14ac:dyDescent="0.25">
      <c r="A196" s="53">
        <v>186</v>
      </c>
      <c r="B196" s="66">
        <v>306</v>
      </c>
      <c r="C196" s="60">
        <v>308</v>
      </c>
      <c r="D196" s="306" t="s">
        <v>271</v>
      </c>
      <c r="E196" s="307" t="s">
        <v>11</v>
      </c>
      <c r="F196" s="307" t="s">
        <v>272</v>
      </c>
      <c r="G196" s="308" t="s">
        <v>19</v>
      </c>
      <c r="H196" s="307" t="s">
        <v>1013</v>
      </c>
      <c r="I196" s="308" t="s">
        <v>627</v>
      </c>
      <c r="J196" s="308" t="s">
        <v>178</v>
      </c>
      <c r="K196" s="15" t="s">
        <v>6</v>
      </c>
      <c r="L196" s="15" t="s">
        <v>15</v>
      </c>
      <c r="M196" s="10">
        <v>1</v>
      </c>
      <c r="N196" s="70"/>
      <c r="O196" s="70"/>
      <c r="P196" s="310" t="s">
        <v>15</v>
      </c>
      <c r="Q196" s="70"/>
      <c r="R196" s="70"/>
      <c r="S196" s="70"/>
      <c r="T196" s="70"/>
      <c r="U196" s="70"/>
      <c r="V196" s="70" t="s">
        <v>15</v>
      </c>
      <c r="W196" s="70"/>
      <c r="X196" s="71">
        <f t="shared" si="21"/>
        <v>2</v>
      </c>
      <c r="Y196" s="15" t="s">
        <v>1105</v>
      </c>
      <c r="Z196" s="15"/>
      <c r="AA196" s="15"/>
      <c r="AB196" s="15"/>
      <c r="AC196" s="15"/>
      <c r="AD196" s="72"/>
      <c r="AE196" s="11"/>
      <c r="AF196" s="11"/>
      <c r="AG196" s="315" t="s">
        <v>622</v>
      </c>
      <c r="AH196" s="315" t="s">
        <v>622</v>
      </c>
      <c r="AI196" s="315" t="s">
        <v>622</v>
      </c>
      <c r="AJ196" s="11" t="s">
        <v>625</v>
      </c>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t="s">
        <v>625</v>
      </c>
      <c r="BG196" s="11"/>
      <c r="BH196" s="11"/>
      <c r="BI196" s="56">
        <v>2</v>
      </c>
      <c r="BJ196" s="56">
        <v>2</v>
      </c>
      <c r="BK196" s="56">
        <v>2</v>
      </c>
      <c r="BL196" s="56">
        <v>2</v>
      </c>
      <c r="BM196" s="56">
        <v>2</v>
      </c>
      <c r="BN196" s="56">
        <v>2</v>
      </c>
      <c r="BO196" s="56">
        <v>2</v>
      </c>
      <c r="BP196" s="56">
        <v>2</v>
      </c>
      <c r="BQ196" s="56">
        <v>2</v>
      </c>
      <c r="BR196" s="56">
        <v>2</v>
      </c>
      <c r="BS196" s="56">
        <v>2</v>
      </c>
      <c r="BT196" s="56">
        <v>1</v>
      </c>
      <c r="BU196" s="56">
        <v>2</v>
      </c>
      <c r="BV196" s="56">
        <v>2</v>
      </c>
      <c r="BW196" s="56">
        <v>2</v>
      </c>
      <c r="BX196" s="56">
        <v>2</v>
      </c>
      <c r="BY196" s="56">
        <v>2</v>
      </c>
      <c r="BZ196" s="56">
        <v>2</v>
      </c>
      <c r="CA196" s="56">
        <v>2</v>
      </c>
      <c r="CB196" s="56">
        <v>2</v>
      </c>
      <c r="CC196" s="56">
        <v>2</v>
      </c>
      <c r="CD196" s="56">
        <v>2</v>
      </c>
      <c r="CE196" s="56">
        <v>2</v>
      </c>
      <c r="CF196" s="56">
        <v>2</v>
      </c>
      <c r="CG196" s="56">
        <v>2</v>
      </c>
      <c r="CH196" s="56">
        <v>2</v>
      </c>
      <c r="CI196" s="56">
        <v>2</v>
      </c>
      <c r="CJ196" s="56">
        <v>2</v>
      </c>
      <c r="CK196" s="56">
        <v>2</v>
      </c>
      <c r="CL196" s="56">
        <v>2</v>
      </c>
      <c r="CM196" s="56">
        <v>2</v>
      </c>
      <c r="CN196" s="56">
        <v>2</v>
      </c>
      <c r="CO196" s="56">
        <v>2</v>
      </c>
      <c r="CP196" s="56">
        <v>2</v>
      </c>
      <c r="CQ196" s="56">
        <v>2</v>
      </c>
      <c r="CR196" s="56">
        <v>2</v>
      </c>
      <c r="CS196" s="56">
        <v>2</v>
      </c>
      <c r="CT196" s="56">
        <v>2</v>
      </c>
      <c r="CU196" s="56">
        <v>2</v>
      </c>
      <c r="CV196" s="73">
        <f t="shared" si="62"/>
        <v>38</v>
      </c>
      <c r="CW196" s="74">
        <f t="shared" si="63"/>
        <v>0.97435897435897434</v>
      </c>
      <c r="CX196" s="73">
        <f t="shared" si="64"/>
        <v>1</v>
      </c>
      <c r="CY196" s="74">
        <f t="shared" si="65"/>
        <v>2.564102564102564E-2</v>
      </c>
      <c r="CZ196" s="73">
        <f t="shared" si="66"/>
        <v>0</v>
      </c>
      <c r="DA196" s="74">
        <f t="shared" si="67"/>
        <v>0</v>
      </c>
      <c r="DB196" s="73">
        <f t="shared" si="68"/>
        <v>0</v>
      </c>
      <c r="DC196" s="74">
        <f t="shared" si="69"/>
        <v>0</v>
      </c>
      <c r="DD196" s="75">
        <f t="shared" si="70"/>
        <v>1.9743589743589745</v>
      </c>
      <c r="DE196" s="75" t="str">
        <f t="shared" si="71"/>
        <v>Đạt mục tiêu</v>
      </c>
      <c r="DF196" s="2"/>
      <c r="DG196" s="2"/>
      <c r="DH196" s="2"/>
      <c r="DI196" s="2"/>
      <c r="DJ196" s="2"/>
      <c r="DK196" s="2"/>
      <c r="DL196" s="2"/>
      <c r="DM196" s="2"/>
      <c r="DN196" s="2"/>
      <c r="DO196" s="2"/>
      <c r="DP196" s="2"/>
      <c r="DQ196" s="2"/>
      <c r="DR196" s="2"/>
      <c r="DS196" s="2"/>
      <c r="DT196" s="2"/>
      <c r="DU196" s="2"/>
      <c r="DV196" s="2"/>
      <c r="DW196" s="2"/>
      <c r="DX196" s="2"/>
      <c r="DY196" s="2"/>
    </row>
    <row r="197" spans="1:129" ht="45" hidden="1" customHeight="1" x14ac:dyDescent="0.25">
      <c r="A197" s="53">
        <v>187</v>
      </c>
      <c r="B197" s="66">
        <v>308</v>
      </c>
      <c r="C197" s="60">
        <v>309</v>
      </c>
      <c r="D197" s="7" t="s">
        <v>273</v>
      </c>
      <c r="E197" s="14" t="s">
        <v>38</v>
      </c>
      <c r="F197" s="14" t="s">
        <v>274</v>
      </c>
      <c r="G197" s="68" t="s">
        <v>38</v>
      </c>
      <c r="H197" s="7" t="s">
        <v>765</v>
      </c>
      <c r="I197" s="68" t="s">
        <v>627</v>
      </c>
      <c r="J197" s="68" t="s">
        <v>178</v>
      </c>
      <c r="K197" s="15" t="s">
        <v>6</v>
      </c>
      <c r="L197" s="15" t="s">
        <v>15</v>
      </c>
      <c r="M197" s="10"/>
      <c r="N197" s="70"/>
      <c r="O197" s="70"/>
      <c r="P197" s="70"/>
      <c r="Q197" s="70"/>
      <c r="R197" s="70"/>
      <c r="S197" s="70"/>
      <c r="T197" s="70"/>
      <c r="U197" s="70"/>
      <c r="V197" s="70" t="s">
        <v>15</v>
      </c>
      <c r="W197" s="70"/>
      <c r="X197" s="71">
        <f t="shared" si="21"/>
        <v>1</v>
      </c>
      <c r="Y197" s="15"/>
      <c r="Z197" s="15"/>
      <c r="AA197" s="15"/>
      <c r="AB197" s="15"/>
      <c r="AC197" s="15"/>
      <c r="AD197" s="80"/>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t="s">
        <v>653</v>
      </c>
      <c r="BH197" s="15"/>
      <c r="BI197" s="15">
        <v>2</v>
      </c>
      <c r="BJ197" s="15">
        <v>2</v>
      </c>
      <c r="BK197" s="15">
        <v>2</v>
      </c>
      <c r="BL197" s="15">
        <v>2</v>
      </c>
      <c r="BM197" s="15"/>
      <c r="BN197" s="15"/>
      <c r="BO197" s="15"/>
      <c r="BP197" s="15"/>
      <c r="BQ197" s="15">
        <v>2</v>
      </c>
      <c r="BR197" s="15">
        <v>2</v>
      </c>
      <c r="BS197" s="15">
        <v>2</v>
      </c>
      <c r="BT197" s="15">
        <v>2</v>
      </c>
      <c r="BU197" s="15">
        <v>2</v>
      </c>
      <c r="BV197" s="15">
        <v>2</v>
      </c>
      <c r="BW197" s="15"/>
      <c r="BX197" s="15">
        <v>2</v>
      </c>
      <c r="BY197" s="15">
        <v>2</v>
      </c>
      <c r="BZ197" s="15">
        <v>2</v>
      </c>
      <c r="CA197" s="15">
        <v>2</v>
      </c>
      <c r="CB197" s="15">
        <v>2</v>
      </c>
      <c r="CC197" s="15">
        <v>2</v>
      </c>
      <c r="CD197" s="15">
        <v>2</v>
      </c>
      <c r="CE197" s="15">
        <v>2</v>
      </c>
      <c r="CF197" s="15">
        <v>2</v>
      </c>
      <c r="CG197" s="15">
        <v>2</v>
      </c>
      <c r="CH197" s="15">
        <v>2</v>
      </c>
      <c r="CI197" s="15">
        <v>2</v>
      </c>
      <c r="CJ197" s="15">
        <v>2</v>
      </c>
      <c r="CK197" s="15">
        <v>2</v>
      </c>
      <c r="CL197" s="15"/>
      <c r="CM197" s="15"/>
      <c r="CN197" s="15"/>
      <c r="CO197" s="15"/>
      <c r="CP197" s="15"/>
      <c r="CQ197" s="15"/>
      <c r="CR197" s="15"/>
      <c r="CS197" s="15">
        <v>2</v>
      </c>
      <c r="CT197" s="15">
        <v>2</v>
      </c>
      <c r="CU197" s="15">
        <v>2</v>
      </c>
      <c r="CV197" s="73">
        <f t="shared" si="62"/>
        <v>27</v>
      </c>
      <c r="CW197" s="74">
        <f t="shared" si="63"/>
        <v>1</v>
      </c>
      <c r="CX197" s="73">
        <f t="shared" si="64"/>
        <v>0</v>
      </c>
      <c r="CY197" s="74">
        <f t="shared" si="65"/>
        <v>0</v>
      </c>
      <c r="CZ197" s="73">
        <f t="shared" si="66"/>
        <v>0</v>
      </c>
      <c r="DA197" s="74">
        <f t="shared" si="67"/>
        <v>0</v>
      </c>
      <c r="DB197" s="73">
        <f t="shared" si="68"/>
        <v>0</v>
      </c>
      <c r="DC197" s="74">
        <f t="shared" si="69"/>
        <v>0</v>
      </c>
      <c r="DD197" s="75">
        <f t="shared" si="70"/>
        <v>2</v>
      </c>
      <c r="DE197" s="75" t="str">
        <f t="shared" si="71"/>
        <v>Đạt mục tiêu</v>
      </c>
      <c r="DF197" s="2"/>
      <c r="DG197" s="2"/>
      <c r="DH197" s="2"/>
      <c r="DI197" s="2"/>
      <c r="DJ197" s="2"/>
      <c r="DK197" s="2"/>
      <c r="DL197" s="2"/>
      <c r="DM197" s="2"/>
      <c r="DN197" s="2"/>
      <c r="DO197" s="2"/>
      <c r="DP197" s="2"/>
      <c r="DQ197" s="2"/>
      <c r="DR197" s="2"/>
      <c r="DS197" s="2"/>
      <c r="DT197" s="2"/>
      <c r="DU197" s="2"/>
      <c r="DV197" s="2"/>
      <c r="DW197" s="2"/>
      <c r="DX197" s="2"/>
      <c r="DY197" s="2"/>
    </row>
    <row r="198" spans="1:129" ht="15.75" customHeight="1" x14ac:dyDescent="0.25">
      <c r="A198" s="53">
        <v>188</v>
      </c>
      <c r="B198" s="59">
        <v>309</v>
      </c>
      <c r="C198" s="60">
        <v>310</v>
      </c>
      <c r="D198" s="324" t="s">
        <v>275</v>
      </c>
      <c r="E198" s="325"/>
      <c r="F198" s="326"/>
      <c r="G198" s="312"/>
      <c r="H198" s="312"/>
      <c r="I198" s="308"/>
      <c r="J198" s="312"/>
      <c r="K198" s="61" t="s">
        <v>8</v>
      </c>
      <c r="L198" s="61" t="s">
        <v>8</v>
      </c>
      <c r="M198" s="61" t="s">
        <v>8</v>
      </c>
      <c r="N198" s="62" t="s">
        <v>608</v>
      </c>
      <c r="O198" s="62" t="s">
        <v>608</v>
      </c>
      <c r="P198" s="312" t="s">
        <v>608</v>
      </c>
      <c r="Q198" s="62" t="s">
        <v>608</v>
      </c>
      <c r="R198" s="62" t="s">
        <v>608</v>
      </c>
      <c r="S198" s="62" t="s">
        <v>608</v>
      </c>
      <c r="T198" s="62" t="s">
        <v>608</v>
      </c>
      <c r="U198" s="62" t="s">
        <v>608</v>
      </c>
      <c r="V198" s="62" t="s">
        <v>608</v>
      </c>
      <c r="W198" s="62" t="s">
        <v>608</v>
      </c>
      <c r="X198" s="71">
        <f t="shared" si="21"/>
        <v>0</v>
      </c>
      <c r="Y198" s="61"/>
      <c r="Z198" s="61"/>
      <c r="AA198" s="61"/>
      <c r="AB198" s="61"/>
      <c r="AC198" s="61"/>
      <c r="AD198" s="61"/>
      <c r="AE198" s="61"/>
      <c r="AF198" s="61"/>
      <c r="AG198" s="312"/>
      <c r="AH198" s="312"/>
      <c r="AI198" s="312"/>
      <c r="AJ198" s="61"/>
      <c r="AK198" s="82"/>
      <c r="AL198" s="82"/>
      <c r="AM198" s="82"/>
      <c r="AN198" s="82"/>
      <c r="AO198" s="82"/>
      <c r="AP198" s="82"/>
      <c r="AQ198" s="82"/>
      <c r="AR198" s="82"/>
      <c r="AS198" s="82"/>
      <c r="AT198" s="61"/>
      <c r="AU198" s="61"/>
      <c r="AV198" s="61"/>
      <c r="AW198" s="61"/>
      <c r="AX198" s="61"/>
      <c r="AY198" s="61"/>
      <c r="AZ198" s="61"/>
      <c r="BA198" s="61"/>
      <c r="BB198" s="82"/>
      <c r="BC198" s="82"/>
      <c r="BD198" s="82"/>
      <c r="BE198" s="82"/>
      <c r="BF198" s="82"/>
      <c r="BG198" s="82"/>
      <c r="BH198" s="82"/>
      <c r="BI198" s="62" t="s">
        <v>8</v>
      </c>
      <c r="BJ198" s="62" t="s">
        <v>8</v>
      </c>
      <c r="BK198" s="62" t="s">
        <v>8</v>
      </c>
      <c r="BL198" s="62" t="s">
        <v>8</v>
      </c>
      <c r="BM198" s="62" t="s">
        <v>8</v>
      </c>
      <c r="BN198" s="62" t="s">
        <v>8</v>
      </c>
      <c r="BO198" s="62" t="s">
        <v>8</v>
      </c>
      <c r="BP198" s="62" t="s">
        <v>8</v>
      </c>
      <c r="BQ198" s="62" t="s">
        <v>8</v>
      </c>
      <c r="BR198" s="62" t="s">
        <v>8</v>
      </c>
      <c r="BS198" s="62" t="s">
        <v>8</v>
      </c>
      <c r="BT198" s="62" t="s">
        <v>8</v>
      </c>
      <c r="BU198" s="62" t="s">
        <v>8</v>
      </c>
      <c r="BV198" s="62" t="s">
        <v>8</v>
      </c>
      <c r="BW198" s="62" t="s">
        <v>8</v>
      </c>
      <c r="BX198" s="62" t="s">
        <v>8</v>
      </c>
      <c r="BY198" s="62" t="s">
        <v>8</v>
      </c>
      <c r="BZ198" s="62" t="s">
        <v>8</v>
      </c>
      <c r="CA198" s="62" t="s">
        <v>8</v>
      </c>
      <c r="CB198" s="62" t="s">
        <v>8</v>
      </c>
      <c r="CC198" s="62" t="s">
        <v>8</v>
      </c>
      <c r="CD198" s="62" t="s">
        <v>8</v>
      </c>
      <c r="CE198" s="62" t="s">
        <v>8</v>
      </c>
      <c r="CF198" s="62" t="s">
        <v>8</v>
      </c>
      <c r="CG198" s="62" t="s">
        <v>8</v>
      </c>
      <c r="CH198" s="62" t="s">
        <v>8</v>
      </c>
      <c r="CI198" s="62" t="s">
        <v>8</v>
      </c>
      <c r="CJ198" s="62" t="s">
        <v>8</v>
      </c>
      <c r="CK198" s="62" t="s">
        <v>8</v>
      </c>
      <c r="CL198" s="62" t="s">
        <v>8</v>
      </c>
      <c r="CM198" s="62" t="s">
        <v>8</v>
      </c>
      <c r="CN198" s="62" t="s">
        <v>8</v>
      </c>
      <c r="CO198" s="62" t="s">
        <v>8</v>
      </c>
      <c r="CP198" s="62" t="s">
        <v>8</v>
      </c>
      <c r="CQ198" s="62" t="s">
        <v>8</v>
      </c>
      <c r="CR198" s="62" t="s">
        <v>8</v>
      </c>
      <c r="CS198" s="62" t="s">
        <v>8</v>
      </c>
      <c r="CT198" s="62" t="s">
        <v>8</v>
      </c>
      <c r="CU198" s="62" t="s">
        <v>8</v>
      </c>
      <c r="CV198" s="61"/>
      <c r="CW198" s="61" t="s">
        <v>8</v>
      </c>
      <c r="CX198" s="61" t="s">
        <v>8</v>
      </c>
      <c r="CY198" s="61" t="s">
        <v>8</v>
      </c>
      <c r="CZ198" s="61" t="s">
        <v>8</v>
      </c>
      <c r="DA198" s="61" t="s">
        <v>8</v>
      </c>
      <c r="DB198" s="61" t="s">
        <v>8</v>
      </c>
      <c r="DC198" s="61" t="s">
        <v>8</v>
      </c>
      <c r="DD198" s="250" t="s">
        <v>8</v>
      </c>
      <c r="DE198" s="61" t="s">
        <v>8</v>
      </c>
      <c r="DF198" s="2"/>
      <c r="DG198" s="2"/>
      <c r="DH198" s="2"/>
      <c r="DI198" s="2"/>
      <c r="DJ198" s="2"/>
      <c r="DK198" s="2"/>
      <c r="DL198" s="2"/>
      <c r="DM198" s="2"/>
      <c r="DN198" s="2"/>
      <c r="DO198" s="2"/>
      <c r="DP198" s="2"/>
      <c r="DQ198" s="2"/>
      <c r="DR198" s="2"/>
      <c r="DS198" s="2"/>
      <c r="DT198" s="2"/>
      <c r="DU198" s="2"/>
      <c r="DV198" s="2"/>
      <c r="DW198" s="2"/>
      <c r="DX198" s="2"/>
      <c r="DY198" s="2"/>
    </row>
    <row r="199" spans="1:129" ht="46.5" hidden="1" customHeight="1" x14ac:dyDescent="0.25">
      <c r="A199" s="53">
        <v>189</v>
      </c>
      <c r="B199" s="66">
        <v>310</v>
      </c>
      <c r="C199" s="60">
        <v>313</v>
      </c>
      <c r="D199" s="7" t="s">
        <v>276</v>
      </c>
      <c r="E199" s="14" t="s">
        <v>19</v>
      </c>
      <c r="F199" s="14" t="s">
        <v>277</v>
      </c>
      <c r="G199" s="68" t="s">
        <v>19</v>
      </c>
      <c r="H199" s="14" t="s">
        <v>766</v>
      </c>
      <c r="I199" s="68" t="s">
        <v>627</v>
      </c>
      <c r="J199" s="68" t="s">
        <v>178</v>
      </c>
      <c r="K199" s="15" t="s">
        <v>6</v>
      </c>
      <c r="L199" s="15" t="s">
        <v>15</v>
      </c>
      <c r="M199" s="10">
        <v>1</v>
      </c>
      <c r="N199" s="70"/>
      <c r="O199" s="70"/>
      <c r="P199" s="70"/>
      <c r="Q199" s="70"/>
      <c r="R199" s="70"/>
      <c r="S199" s="70"/>
      <c r="T199" s="70" t="s">
        <v>15</v>
      </c>
      <c r="U199" s="70"/>
      <c r="V199" s="70"/>
      <c r="W199" s="70"/>
      <c r="X199" s="71">
        <f t="shared" si="21"/>
        <v>1</v>
      </c>
      <c r="Y199" s="15"/>
      <c r="Z199" s="15"/>
      <c r="AA199" s="15"/>
      <c r="AB199" s="15"/>
      <c r="AC199" s="15"/>
      <c r="AD199" s="80"/>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t="s">
        <v>644</v>
      </c>
      <c r="BA199" s="15"/>
      <c r="BB199" s="15"/>
      <c r="BC199" s="15"/>
      <c r="BD199" s="15"/>
      <c r="BE199" s="15"/>
      <c r="BF199" s="15"/>
      <c r="BG199" s="15"/>
      <c r="BH199" s="15"/>
      <c r="BI199" s="15">
        <v>2</v>
      </c>
      <c r="BJ199" s="15">
        <v>2</v>
      </c>
      <c r="BK199" s="15">
        <v>2</v>
      </c>
      <c r="BL199" s="15">
        <v>2</v>
      </c>
      <c r="BM199" s="15"/>
      <c r="BN199" s="15"/>
      <c r="BO199" s="15"/>
      <c r="BP199" s="15"/>
      <c r="BQ199" s="15">
        <v>2</v>
      </c>
      <c r="BR199" s="15">
        <v>2</v>
      </c>
      <c r="BS199" s="15">
        <v>2</v>
      </c>
      <c r="BT199" s="15">
        <v>2</v>
      </c>
      <c r="BU199" s="15">
        <v>2</v>
      </c>
      <c r="BV199" s="15">
        <v>2</v>
      </c>
      <c r="BW199" s="15"/>
      <c r="BX199" s="15">
        <v>2</v>
      </c>
      <c r="BY199" s="15">
        <v>2</v>
      </c>
      <c r="BZ199" s="15">
        <v>2</v>
      </c>
      <c r="CA199" s="15">
        <v>2</v>
      </c>
      <c r="CB199" s="15">
        <v>2</v>
      </c>
      <c r="CC199" s="15">
        <v>2</v>
      </c>
      <c r="CD199" s="15">
        <v>2</v>
      </c>
      <c r="CE199" s="15">
        <v>2</v>
      </c>
      <c r="CF199" s="15">
        <v>2</v>
      </c>
      <c r="CG199" s="15">
        <v>2</v>
      </c>
      <c r="CH199" s="15">
        <v>2</v>
      </c>
      <c r="CI199" s="15">
        <v>2</v>
      </c>
      <c r="CJ199" s="15">
        <v>2</v>
      </c>
      <c r="CK199" s="15">
        <v>2</v>
      </c>
      <c r="CL199" s="15"/>
      <c r="CM199" s="15"/>
      <c r="CN199" s="15"/>
      <c r="CO199" s="15"/>
      <c r="CP199" s="15"/>
      <c r="CQ199" s="15"/>
      <c r="CR199" s="15"/>
      <c r="CS199" s="15">
        <v>2</v>
      </c>
      <c r="CT199" s="15">
        <v>2</v>
      </c>
      <c r="CU199" s="15">
        <v>2</v>
      </c>
      <c r="CV199" s="73">
        <f>COUNTIF(BI199:CU199,"2")</f>
        <v>27</v>
      </c>
      <c r="CW199" s="74">
        <f>CV199/(CV199+CX199+CZ199+DB199)</f>
        <v>1</v>
      </c>
      <c r="CX199" s="73">
        <f>COUNTIF(BI199:CU199,"1")</f>
        <v>0</v>
      </c>
      <c r="CY199" s="74">
        <f>CX199/(CV199+CX199+CZ199+DB199)</f>
        <v>0</v>
      </c>
      <c r="CZ199" s="73">
        <f>COUNTIF(BI199:CU199,"0")</f>
        <v>0</v>
      </c>
      <c r="DA199" s="74">
        <f>CZ199/(CV199+CX199+CZ199+DB199)</f>
        <v>0</v>
      </c>
      <c r="DB199" s="73">
        <f>COUNTIF(BI199:CU199,"KĐG")</f>
        <v>0</v>
      </c>
      <c r="DC199" s="74">
        <f>DB199/(CV199+CX199+CZ199+DB199)</f>
        <v>0</v>
      </c>
      <c r="DD199" s="75">
        <f>(((CV199*2)+(CX199*1)+(CZ199*0)))/(CV199+CX199+CZ199)</f>
        <v>2</v>
      </c>
      <c r="DE199" s="75" t="str">
        <f>IF(DC199&gt;=50%,"KĐG",IF(DD199&gt;=1.6,"Đạt mục tiêu",IF(DD199&gt;=1,"Cần cố gắng","Chưa đạt")))</f>
        <v>Đạt mục tiêu</v>
      </c>
      <c r="DF199" s="2"/>
      <c r="DG199" s="2"/>
      <c r="DH199" s="2"/>
      <c r="DI199" s="2"/>
      <c r="DJ199" s="2"/>
      <c r="DK199" s="2"/>
      <c r="DL199" s="2"/>
      <c r="DM199" s="2"/>
      <c r="DN199" s="2"/>
      <c r="DO199" s="2"/>
      <c r="DP199" s="2"/>
      <c r="DQ199" s="2"/>
      <c r="DR199" s="2"/>
      <c r="DS199" s="2"/>
      <c r="DT199" s="2"/>
      <c r="DU199" s="2"/>
      <c r="DV199" s="2"/>
      <c r="DW199" s="2"/>
      <c r="DX199" s="2"/>
      <c r="DY199" s="2"/>
    </row>
    <row r="200" spans="1:129" ht="15.75" customHeight="1" x14ac:dyDescent="0.3">
      <c r="A200" s="53">
        <v>190</v>
      </c>
      <c r="B200" s="59">
        <v>313</v>
      </c>
      <c r="C200" s="60">
        <v>314</v>
      </c>
      <c r="D200" s="386" t="s">
        <v>278</v>
      </c>
      <c r="E200" s="387"/>
      <c r="F200" s="387"/>
      <c r="G200" s="387"/>
      <c r="H200" s="388"/>
      <c r="I200" s="308"/>
      <c r="J200" s="312"/>
      <c r="K200" s="61" t="s">
        <v>8</v>
      </c>
      <c r="L200" s="61" t="s">
        <v>8</v>
      </c>
      <c r="M200" s="61" t="s">
        <v>8</v>
      </c>
      <c r="N200" s="62" t="s">
        <v>608</v>
      </c>
      <c r="O200" s="62" t="s">
        <v>608</v>
      </c>
      <c r="P200" s="312" t="s">
        <v>608</v>
      </c>
      <c r="Q200" s="62" t="s">
        <v>608</v>
      </c>
      <c r="R200" s="62" t="s">
        <v>608</v>
      </c>
      <c r="S200" s="62" t="s">
        <v>608</v>
      </c>
      <c r="T200" s="62" t="s">
        <v>608</v>
      </c>
      <c r="U200" s="62" t="s">
        <v>608</v>
      </c>
      <c r="V200" s="62" t="s">
        <v>608</v>
      </c>
      <c r="W200" s="62" t="s">
        <v>608</v>
      </c>
      <c r="X200" s="71">
        <f t="shared" si="21"/>
        <v>0</v>
      </c>
      <c r="Y200" s="61"/>
      <c r="Z200" s="61"/>
      <c r="AA200" s="61"/>
      <c r="AB200" s="61"/>
      <c r="AC200" s="61"/>
      <c r="AD200" s="81"/>
      <c r="AE200" s="82"/>
      <c r="AF200" s="82"/>
      <c r="AG200" s="314"/>
      <c r="AH200" s="314"/>
      <c r="AI200" s="314"/>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62" t="s">
        <v>8</v>
      </c>
      <c r="BJ200" s="62" t="s">
        <v>8</v>
      </c>
      <c r="BK200" s="62" t="s">
        <v>8</v>
      </c>
      <c r="BL200" s="62" t="s">
        <v>8</v>
      </c>
      <c r="BM200" s="62" t="s">
        <v>8</v>
      </c>
      <c r="BN200" s="62" t="s">
        <v>8</v>
      </c>
      <c r="BO200" s="62" t="s">
        <v>8</v>
      </c>
      <c r="BP200" s="62" t="s">
        <v>8</v>
      </c>
      <c r="BQ200" s="62" t="s">
        <v>8</v>
      </c>
      <c r="BR200" s="62" t="s">
        <v>8</v>
      </c>
      <c r="BS200" s="62" t="s">
        <v>8</v>
      </c>
      <c r="BT200" s="62" t="s">
        <v>8</v>
      </c>
      <c r="BU200" s="62" t="s">
        <v>8</v>
      </c>
      <c r="BV200" s="62" t="s">
        <v>8</v>
      </c>
      <c r="BW200" s="62" t="s">
        <v>8</v>
      </c>
      <c r="BX200" s="62" t="s">
        <v>8</v>
      </c>
      <c r="BY200" s="62" t="s">
        <v>8</v>
      </c>
      <c r="BZ200" s="62" t="s">
        <v>8</v>
      </c>
      <c r="CA200" s="62" t="s">
        <v>8</v>
      </c>
      <c r="CB200" s="62" t="s">
        <v>8</v>
      </c>
      <c r="CC200" s="62" t="s">
        <v>8</v>
      </c>
      <c r="CD200" s="62" t="s">
        <v>8</v>
      </c>
      <c r="CE200" s="62" t="s">
        <v>8</v>
      </c>
      <c r="CF200" s="62" t="s">
        <v>8</v>
      </c>
      <c r="CG200" s="62" t="s">
        <v>8</v>
      </c>
      <c r="CH200" s="62" t="s">
        <v>8</v>
      </c>
      <c r="CI200" s="62" t="s">
        <v>8</v>
      </c>
      <c r="CJ200" s="62" t="s">
        <v>8</v>
      </c>
      <c r="CK200" s="62" t="s">
        <v>8</v>
      </c>
      <c r="CL200" s="62" t="s">
        <v>8</v>
      </c>
      <c r="CM200" s="62" t="s">
        <v>8</v>
      </c>
      <c r="CN200" s="62" t="s">
        <v>8</v>
      </c>
      <c r="CO200" s="62" t="s">
        <v>8</v>
      </c>
      <c r="CP200" s="62" t="s">
        <v>8</v>
      </c>
      <c r="CQ200" s="62" t="s">
        <v>8</v>
      </c>
      <c r="CR200" s="62" t="s">
        <v>8</v>
      </c>
      <c r="CS200" s="62" t="s">
        <v>8</v>
      </c>
      <c r="CT200" s="62" t="s">
        <v>8</v>
      </c>
      <c r="CU200" s="62" t="s">
        <v>8</v>
      </c>
      <c r="CV200" s="61"/>
      <c r="CW200" s="61" t="s">
        <v>8</v>
      </c>
      <c r="CX200" s="61" t="s">
        <v>8</v>
      </c>
      <c r="CY200" s="61" t="s">
        <v>8</v>
      </c>
      <c r="CZ200" s="61" t="s">
        <v>8</v>
      </c>
      <c r="DA200" s="61" t="s">
        <v>8</v>
      </c>
      <c r="DB200" s="61" t="s">
        <v>8</v>
      </c>
      <c r="DC200" s="61" t="s">
        <v>8</v>
      </c>
      <c r="DD200" s="250" t="s">
        <v>8</v>
      </c>
      <c r="DE200" s="61" t="s">
        <v>8</v>
      </c>
      <c r="DF200" s="2"/>
      <c r="DG200" s="2"/>
      <c r="DH200" s="2"/>
      <c r="DI200" s="2"/>
      <c r="DJ200" s="2"/>
      <c r="DK200" s="2"/>
      <c r="DL200" s="2"/>
      <c r="DM200" s="2"/>
      <c r="DN200" s="2"/>
      <c r="DO200" s="2"/>
      <c r="DP200" s="2"/>
      <c r="DQ200" s="2"/>
      <c r="DR200" s="2"/>
      <c r="DS200" s="2"/>
      <c r="DT200" s="2"/>
      <c r="DU200" s="2"/>
      <c r="DV200" s="2"/>
      <c r="DW200" s="2"/>
      <c r="DX200" s="2"/>
      <c r="DY200" s="2"/>
    </row>
    <row r="201" spans="1:129" ht="60.75" hidden="1" customHeight="1" x14ac:dyDescent="0.25">
      <c r="A201" s="53">
        <v>191</v>
      </c>
      <c r="B201" s="66">
        <v>314</v>
      </c>
      <c r="C201" s="60">
        <v>317</v>
      </c>
      <c r="D201" s="7" t="s">
        <v>279</v>
      </c>
      <c r="E201" s="14" t="s">
        <v>11</v>
      </c>
      <c r="F201" s="14" t="s">
        <v>280</v>
      </c>
      <c r="G201" s="68" t="s">
        <v>19</v>
      </c>
      <c r="H201" s="14" t="s">
        <v>767</v>
      </c>
      <c r="I201" s="68" t="s">
        <v>627</v>
      </c>
      <c r="J201" s="7" t="s">
        <v>178</v>
      </c>
      <c r="K201" s="11" t="s">
        <v>6</v>
      </c>
      <c r="L201" s="11" t="s">
        <v>15</v>
      </c>
      <c r="M201" s="10">
        <v>1</v>
      </c>
      <c r="N201" s="70"/>
      <c r="O201" s="70"/>
      <c r="P201" s="70"/>
      <c r="Q201" s="70"/>
      <c r="R201" s="70"/>
      <c r="S201" s="70"/>
      <c r="T201" s="70" t="s">
        <v>15</v>
      </c>
      <c r="U201" s="70"/>
      <c r="V201" s="70"/>
      <c r="W201" s="70"/>
      <c r="X201" s="71">
        <f t="shared" si="21"/>
        <v>1</v>
      </c>
      <c r="Y201" s="15"/>
      <c r="Z201" s="15"/>
      <c r="AA201" s="15"/>
      <c r="AB201" s="15"/>
      <c r="AC201" s="15"/>
      <c r="AD201" s="72"/>
      <c r="AE201" s="11"/>
      <c r="AF201" s="11"/>
      <c r="AG201" s="11"/>
      <c r="AH201" s="11"/>
      <c r="AI201" s="11"/>
      <c r="AJ201" s="11"/>
      <c r="AK201" s="11"/>
      <c r="AL201" s="11"/>
      <c r="AM201" s="11"/>
      <c r="AN201" s="11"/>
      <c r="AO201" s="11"/>
      <c r="AP201" s="11"/>
      <c r="AQ201" s="11"/>
      <c r="AR201" s="11"/>
      <c r="AS201" s="11"/>
      <c r="AT201" s="11"/>
      <c r="AU201" s="11"/>
      <c r="AV201" s="11"/>
      <c r="AW201" s="11"/>
      <c r="AX201" s="11" t="s">
        <v>713</v>
      </c>
      <c r="AY201" s="11"/>
      <c r="AZ201" s="11" t="s">
        <v>622</v>
      </c>
      <c r="BA201" s="11" t="s">
        <v>625</v>
      </c>
      <c r="BB201" s="11"/>
      <c r="BC201" s="11"/>
      <c r="BD201" s="11"/>
      <c r="BE201" s="11"/>
      <c r="BF201" s="11"/>
      <c r="BG201" s="11"/>
      <c r="BH201" s="11"/>
      <c r="BI201" s="15">
        <v>2</v>
      </c>
      <c r="BJ201" s="15">
        <v>2</v>
      </c>
      <c r="BK201" s="15">
        <v>2</v>
      </c>
      <c r="BL201" s="15">
        <v>2</v>
      </c>
      <c r="BM201" s="15"/>
      <c r="BN201" s="15"/>
      <c r="BO201" s="15"/>
      <c r="BP201" s="15"/>
      <c r="BQ201" s="15">
        <v>2</v>
      </c>
      <c r="BR201" s="15">
        <v>2</v>
      </c>
      <c r="BS201" s="15">
        <v>2</v>
      </c>
      <c r="BT201" s="15">
        <v>2</v>
      </c>
      <c r="BU201" s="15">
        <v>2</v>
      </c>
      <c r="BV201" s="15">
        <v>2</v>
      </c>
      <c r="BW201" s="15"/>
      <c r="BX201" s="15">
        <v>2</v>
      </c>
      <c r="BY201" s="15">
        <v>2</v>
      </c>
      <c r="BZ201" s="15">
        <v>2</v>
      </c>
      <c r="CA201" s="15">
        <v>2</v>
      </c>
      <c r="CB201" s="15">
        <v>2</v>
      </c>
      <c r="CC201" s="15">
        <v>2</v>
      </c>
      <c r="CD201" s="15">
        <v>2</v>
      </c>
      <c r="CE201" s="15">
        <v>2</v>
      </c>
      <c r="CF201" s="15">
        <v>2</v>
      </c>
      <c r="CG201" s="15">
        <v>2</v>
      </c>
      <c r="CH201" s="15">
        <v>2</v>
      </c>
      <c r="CI201" s="15">
        <v>2</v>
      </c>
      <c r="CJ201" s="15">
        <v>2</v>
      </c>
      <c r="CK201" s="15">
        <v>2</v>
      </c>
      <c r="CL201" s="15"/>
      <c r="CM201" s="15"/>
      <c r="CN201" s="15"/>
      <c r="CO201" s="15"/>
      <c r="CP201" s="15"/>
      <c r="CQ201" s="15"/>
      <c r="CR201" s="15"/>
      <c r="CS201" s="15">
        <v>2</v>
      </c>
      <c r="CT201" s="15">
        <v>2</v>
      </c>
      <c r="CU201" s="15">
        <v>2</v>
      </c>
      <c r="CV201" s="73">
        <f t="shared" ref="CV201:CV206" si="72">COUNTIF(BI201:CU201,"2")</f>
        <v>27</v>
      </c>
      <c r="CW201" s="74">
        <f t="shared" ref="CW201:CW206" si="73">CV201/(CV201+CX201+CZ201+DB201)</f>
        <v>1</v>
      </c>
      <c r="CX201" s="73">
        <f t="shared" ref="CX201:CX206" si="74">COUNTIF(BI201:CU201,"1")</f>
        <v>0</v>
      </c>
      <c r="CY201" s="74">
        <f t="shared" ref="CY201:CY206" si="75">CX201/(CV201+CX201+CZ201+DB201)</f>
        <v>0</v>
      </c>
      <c r="CZ201" s="73">
        <f t="shared" ref="CZ201:CZ206" si="76">COUNTIF(BI201:CU201,"0")</f>
        <v>0</v>
      </c>
      <c r="DA201" s="74">
        <f t="shared" ref="DA201:DA206" si="77">CZ201/(CV201+CX201+CZ201+DB201)</f>
        <v>0</v>
      </c>
      <c r="DB201" s="73">
        <f t="shared" ref="DB201:DB206" si="78">COUNTIF(BI201:CU201,"KĐG")</f>
        <v>0</v>
      </c>
      <c r="DC201" s="74">
        <f t="shared" ref="DC201:DC206" si="79">DB201/(CV201+CX201+CZ201+DB201)</f>
        <v>0</v>
      </c>
      <c r="DD201" s="75">
        <f t="shared" ref="DD201:DD206" si="80">(((CV201*2)+(CX201*1)+(CZ201*0)))/(CV201+CX201+CZ201)</f>
        <v>2</v>
      </c>
      <c r="DE201" s="75" t="str">
        <f t="shared" ref="DE201:DE206" si="81">IF(DC201&gt;=50%,"KĐG",IF(DD201&gt;=1.6,"Đạt mục tiêu",IF(DD201&gt;=1,"Cần cố gắng","Chưa đạt")))</f>
        <v>Đạt mục tiêu</v>
      </c>
      <c r="DF201" s="2"/>
      <c r="DG201" s="2"/>
      <c r="DH201" s="2"/>
      <c r="DI201" s="2"/>
      <c r="DJ201" s="2"/>
      <c r="DK201" s="2"/>
      <c r="DL201" s="2"/>
      <c r="DM201" s="2"/>
      <c r="DN201" s="2"/>
      <c r="DO201" s="2"/>
      <c r="DP201" s="2"/>
      <c r="DQ201" s="2"/>
      <c r="DR201" s="2"/>
      <c r="DS201" s="2"/>
      <c r="DT201" s="2"/>
      <c r="DU201" s="2"/>
      <c r="DV201" s="2"/>
      <c r="DW201" s="2"/>
      <c r="DX201" s="2"/>
      <c r="DY201" s="2"/>
    </row>
    <row r="202" spans="1:129" ht="63.75" hidden="1" customHeight="1" x14ac:dyDescent="0.25">
      <c r="A202" s="53">
        <v>192</v>
      </c>
      <c r="B202" s="66">
        <v>317</v>
      </c>
      <c r="C202" s="60">
        <v>317</v>
      </c>
      <c r="D202" s="7" t="s">
        <v>279</v>
      </c>
      <c r="E202" s="14" t="s">
        <v>11</v>
      </c>
      <c r="F202" s="14" t="s">
        <v>280</v>
      </c>
      <c r="G202" s="68" t="s">
        <v>19</v>
      </c>
      <c r="H202" s="14" t="s">
        <v>768</v>
      </c>
      <c r="I202" s="68" t="s">
        <v>627</v>
      </c>
      <c r="J202" s="7"/>
      <c r="K202" s="12"/>
      <c r="L202" s="12"/>
      <c r="M202" s="10"/>
      <c r="N202" s="70"/>
      <c r="O202" s="70"/>
      <c r="P202" s="70"/>
      <c r="Q202" s="70"/>
      <c r="R202" s="70"/>
      <c r="S202" s="70" t="s">
        <v>15</v>
      </c>
      <c r="T202" s="70"/>
      <c r="U202" s="70"/>
      <c r="V202" s="70"/>
      <c r="W202" s="70"/>
      <c r="X202" s="71">
        <f t="shared" si="21"/>
        <v>1</v>
      </c>
      <c r="Y202" s="15"/>
      <c r="Z202" s="15"/>
      <c r="AA202" s="15"/>
      <c r="AB202" s="15"/>
      <c r="AC202" s="15"/>
      <c r="AD202" s="72"/>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5">
        <v>2</v>
      </c>
      <c r="BJ202" s="15">
        <v>2</v>
      </c>
      <c r="BK202" s="15">
        <v>2</v>
      </c>
      <c r="BL202" s="15">
        <v>2</v>
      </c>
      <c r="BM202" s="15"/>
      <c r="BN202" s="15"/>
      <c r="BO202" s="15"/>
      <c r="BP202" s="15"/>
      <c r="BQ202" s="15">
        <v>2</v>
      </c>
      <c r="BR202" s="15">
        <v>2</v>
      </c>
      <c r="BS202" s="15">
        <v>2</v>
      </c>
      <c r="BT202" s="15">
        <v>2</v>
      </c>
      <c r="BU202" s="15">
        <v>2</v>
      </c>
      <c r="BV202" s="15">
        <v>2</v>
      </c>
      <c r="BW202" s="15"/>
      <c r="BX202" s="15">
        <v>2</v>
      </c>
      <c r="BY202" s="15">
        <v>2</v>
      </c>
      <c r="BZ202" s="15">
        <v>2</v>
      </c>
      <c r="CA202" s="15">
        <v>2</v>
      </c>
      <c r="CB202" s="15">
        <v>2</v>
      </c>
      <c r="CC202" s="15">
        <v>2</v>
      </c>
      <c r="CD202" s="15">
        <v>2</v>
      </c>
      <c r="CE202" s="15">
        <v>2</v>
      </c>
      <c r="CF202" s="15">
        <v>2</v>
      </c>
      <c r="CG202" s="15">
        <v>2</v>
      </c>
      <c r="CH202" s="15">
        <v>2</v>
      </c>
      <c r="CI202" s="15">
        <v>2</v>
      </c>
      <c r="CJ202" s="15">
        <v>2</v>
      </c>
      <c r="CK202" s="15">
        <v>2</v>
      </c>
      <c r="CL202" s="15"/>
      <c r="CM202" s="15"/>
      <c r="CN202" s="15"/>
      <c r="CO202" s="15"/>
      <c r="CP202" s="15"/>
      <c r="CQ202" s="15"/>
      <c r="CR202" s="15"/>
      <c r="CS202" s="15">
        <v>2</v>
      </c>
      <c r="CT202" s="15">
        <v>2</v>
      </c>
      <c r="CU202" s="15">
        <v>2</v>
      </c>
      <c r="CV202" s="73">
        <f t="shared" si="72"/>
        <v>27</v>
      </c>
      <c r="CW202" s="74">
        <f t="shared" si="73"/>
        <v>1</v>
      </c>
      <c r="CX202" s="73">
        <f t="shared" si="74"/>
        <v>0</v>
      </c>
      <c r="CY202" s="74">
        <f t="shared" si="75"/>
        <v>0</v>
      </c>
      <c r="CZ202" s="73">
        <f t="shared" si="76"/>
        <v>0</v>
      </c>
      <c r="DA202" s="74">
        <f t="shared" si="77"/>
        <v>0</v>
      </c>
      <c r="DB202" s="73">
        <f t="shared" si="78"/>
        <v>0</v>
      </c>
      <c r="DC202" s="74">
        <f t="shared" si="79"/>
        <v>0</v>
      </c>
      <c r="DD202" s="75">
        <f t="shared" si="80"/>
        <v>2</v>
      </c>
      <c r="DE202" s="75" t="str">
        <f t="shared" si="81"/>
        <v>Đạt mục tiêu</v>
      </c>
      <c r="DF202" s="2"/>
      <c r="DG202" s="2"/>
      <c r="DH202" s="2"/>
      <c r="DI202" s="2"/>
      <c r="DJ202" s="2"/>
      <c r="DK202" s="2"/>
      <c r="DL202" s="2"/>
      <c r="DM202" s="2"/>
      <c r="DN202" s="2"/>
      <c r="DO202" s="2"/>
      <c r="DP202" s="2"/>
      <c r="DQ202" s="2"/>
      <c r="DR202" s="2"/>
      <c r="DS202" s="2"/>
      <c r="DT202" s="2"/>
      <c r="DU202" s="2"/>
      <c r="DV202" s="2"/>
      <c r="DW202" s="2"/>
      <c r="DX202" s="2"/>
      <c r="DY202" s="2"/>
    </row>
    <row r="203" spans="1:129" ht="65.25" hidden="1" customHeight="1" x14ac:dyDescent="0.25">
      <c r="A203" s="53">
        <v>193</v>
      </c>
      <c r="B203" s="66">
        <v>317</v>
      </c>
      <c r="C203" s="60">
        <v>317</v>
      </c>
      <c r="D203" s="7" t="s">
        <v>279</v>
      </c>
      <c r="E203" s="14" t="s">
        <v>11</v>
      </c>
      <c r="F203" s="14" t="s">
        <v>280</v>
      </c>
      <c r="G203" s="68" t="s">
        <v>19</v>
      </c>
      <c r="H203" s="14" t="s">
        <v>280</v>
      </c>
      <c r="I203" s="68" t="s">
        <v>627</v>
      </c>
      <c r="J203" s="7"/>
      <c r="K203" s="12"/>
      <c r="L203" s="12"/>
      <c r="M203" s="10"/>
      <c r="N203" s="70"/>
      <c r="O203" s="70"/>
      <c r="P203" s="70"/>
      <c r="Q203" s="70"/>
      <c r="R203" s="70" t="s">
        <v>15</v>
      </c>
      <c r="S203" s="70"/>
      <c r="T203" s="70"/>
      <c r="U203" s="70"/>
      <c r="V203" s="70"/>
      <c r="W203" s="70"/>
      <c r="X203" s="71">
        <f t="shared" si="21"/>
        <v>1</v>
      </c>
      <c r="Y203" s="15"/>
      <c r="Z203" s="15"/>
      <c r="AA203" s="15"/>
      <c r="AB203" s="15"/>
      <c r="AC203" s="15"/>
      <c r="AD203" s="72"/>
      <c r="AE203" s="11"/>
      <c r="AF203" s="11"/>
      <c r="AG203" s="11"/>
      <c r="AH203" s="11"/>
      <c r="AI203" s="11"/>
      <c r="AJ203" s="11"/>
      <c r="AK203" s="11"/>
      <c r="AL203" s="11"/>
      <c r="AM203" s="11"/>
      <c r="AN203" s="11"/>
      <c r="AO203" s="11"/>
      <c r="AP203" s="11"/>
      <c r="AQ203" s="11"/>
      <c r="AR203" s="11"/>
      <c r="AS203" s="11"/>
      <c r="AT203" s="15"/>
      <c r="AU203" s="15" t="s">
        <v>644</v>
      </c>
      <c r="AV203" s="15"/>
      <c r="AW203" s="15"/>
      <c r="AX203" s="11"/>
      <c r="AY203" s="11"/>
      <c r="AZ203" s="11"/>
      <c r="BA203" s="11"/>
      <c r="BB203" s="11"/>
      <c r="BC203" s="11"/>
      <c r="BD203" s="11"/>
      <c r="BE203" s="11"/>
      <c r="BF203" s="11"/>
      <c r="BG203" s="11"/>
      <c r="BH203" s="11"/>
      <c r="BI203" s="15">
        <v>2</v>
      </c>
      <c r="BJ203" s="15">
        <v>2</v>
      </c>
      <c r="BK203" s="15">
        <v>2</v>
      </c>
      <c r="BL203" s="15">
        <v>2</v>
      </c>
      <c r="BM203" s="15"/>
      <c r="BN203" s="15"/>
      <c r="BO203" s="15"/>
      <c r="BP203" s="15"/>
      <c r="BQ203" s="15">
        <v>2</v>
      </c>
      <c r="BR203" s="15">
        <v>2</v>
      </c>
      <c r="BS203" s="15">
        <v>2</v>
      </c>
      <c r="BT203" s="15">
        <v>2</v>
      </c>
      <c r="BU203" s="15">
        <v>2</v>
      </c>
      <c r="BV203" s="15">
        <v>2</v>
      </c>
      <c r="BW203" s="15"/>
      <c r="BX203" s="15">
        <v>2</v>
      </c>
      <c r="BY203" s="15">
        <v>2</v>
      </c>
      <c r="BZ203" s="15">
        <v>2</v>
      </c>
      <c r="CA203" s="15">
        <v>2</v>
      </c>
      <c r="CB203" s="15">
        <v>2</v>
      </c>
      <c r="CC203" s="15">
        <v>2</v>
      </c>
      <c r="CD203" s="15">
        <v>2</v>
      </c>
      <c r="CE203" s="15">
        <v>2</v>
      </c>
      <c r="CF203" s="15">
        <v>2</v>
      </c>
      <c r="CG203" s="15">
        <v>2</v>
      </c>
      <c r="CH203" s="15">
        <v>2</v>
      </c>
      <c r="CI203" s="15">
        <v>2</v>
      </c>
      <c r="CJ203" s="15">
        <v>2</v>
      </c>
      <c r="CK203" s="15">
        <v>2</v>
      </c>
      <c r="CL203" s="15"/>
      <c r="CM203" s="15"/>
      <c r="CN203" s="15"/>
      <c r="CO203" s="15"/>
      <c r="CP203" s="15"/>
      <c r="CQ203" s="15"/>
      <c r="CR203" s="15"/>
      <c r="CS203" s="15">
        <v>2</v>
      </c>
      <c r="CT203" s="15">
        <v>2</v>
      </c>
      <c r="CU203" s="15">
        <v>2</v>
      </c>
      <c r="CV203" s="73">
        <f t="shared" si="72"/>
        <v>27</v>
      </c>
      <c r="CW203" s="74">
        <f t="shared" si="73"/>
        <v>1</v>
      </c>
      <c r="CX203" s="73">
        <f t="shared" si="74"/>
        <v>0</v>
      </c>
      <c r="CY203" s="74">
        <f t="shared" si="75"/>
        <v>0</v>
      </c>
      <c r="CZ203" s="73">
        <f t="shared" si="76"/>
        <v>0</v>
      </c>
      <c r="DA203" s="74">
        <f t="shared" si="77"/>
        <v>0</v>
      </c>
      <c r="DB203" s="73">
        <f t="shared" si="78"/>
        <v>0</v>
      </c>
      <c r="DC203" s="74">
        <f t="shared" si="79"/>
        <v>0</v>
      </c>
      <c r="DD203" s="75">
        <f t="shared" si="80"/>
        <v>2</v>
      </c>
      <c r="DE203" s="75" t="str">
        <f t="shared" si="81"/>
        <v>Đạt mục tiêu</v>
      </c>
      <c r="DF203" s="2"/>
      <c r="DG203" s="2"/>
      <c r="DH203" s="2"/>
      <c r="DI203" s="2"/>
      <c r="DJ203" s="2"/>
      <c r="DK203" s="2"/>
      <c r="DL203" s="2"/>
      <c r="DM203" s="2"/>
      <c r="DN203" s="2"/>
      <c r="DO203" s="2"/>
      <c r="DP203" s="2"/>
      <c r="DQ203" s="2"/>
      <c r="DR203" s="2"/>
      <c r="DS203" s="2"/>
      <c r="DT203" s="2"/>
      <c r="DU203" s="2"/>
      <c r="DV203" s="2"/>
      <c r="DW203" s="2"/>
      <c r="DX203" s="2"/>
      <c r="DY203" s="2"/>
    </row>
    <row r="204" spans="1:129" ht="51" hidden="1" customHeight="1" x14ac:dyDescent="0.25">
      <c r="A204" s="53">
        <v>194</v>
      </c>
      <c r="B204" s="66">
        <v>317</v>
      </c>
      <c r="C204" s="60">
        <v>317</v>
      </c>
      <c r="D204" s="7" t="s">
        <v>279</v>
      </c>
      <c r="E204" s="14" t="s">
        <v>11</v>
      </c>
      <c r="F204" s="14" t="s">
        <v>280</v>
      </c>
      <c r="G204" s="68" t="s">
        <v>19</v>
      </c>
      <c r="H204" s="14" t="s">
        <v>280</v>
      </c>
      <c r="I204" s="68" t="s">
        <v>627</v>
      </c>
      <c r="J204" s="7"/>
      <c r="K204" s="12"/>
      <c r="L204" s="12"/>
      <c r="M204" s="10"/>
      <c r="N204" s="70"/>
      <c r="O204" s="70"/>
      <c r="P204" s="70"/>
      <c r="Q204" s="70"/>
      <c r="R204" s="70"/>
      <c r="S204" s="70"/>
      <c r="T204" s="70"/>
      <c r="U204" s="70" t="s">
        <v>15</v>
      </c>
      <c r="V204" s="70"/>
      <c r="W204" s="70"/>
      <c r="X204" s="71">
        <f t="shared" si="21"/>
        <v>1</v>
      </c>
      <c r="Y204" s="15"/>
      <c r="Z204" s="15"/>
      <c r="AA204" s="15"/>
      <c r="AB204" s="15"/>
      <c r="AC204" s="15"/>
      <c r="AD204" s="72"/>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5" t="s">
        <v>653</v>
      </c>
      <c r="BC204" s="15" t="s">
        <v>653</v>
      </c>
      <c r="BD204" s="15" t="s">
        <v>653</v>
      </c>
      <c r="BE204" s="11"/>
      <c r="BF204" s="11"/>
      <c r="BG204" s="11"/>
      <c r="BH204" s="11"/>
      <c r="BI204" s="15">
        <v>2</v>
      </c>
      <c r="BJ204" s="15">
        <v>2</v>
      </c>
      <c r="BK204" s="15">
        <v>2</v>
      </c>
      <c r="BL204" s="15">
        <v>2</v>
      </c>
      <c r="BM204" s="15"/>
      <c r="BN204" s="15"/>
      <c r="BO204" s="15"/>
      <c r="BP204" s="15"/>
      <c r="BQ204" s="15">
        <v>2</v>
      </c>
      <c r="BR204" s="15">
        <v>2</v>
      </c>
      <c r="BS204" s="15">
        <v>2</v>
      </c>
      <c r="BT204" s="15">
        <v>2</v>
      </c>
      <c r="BU204" s="15">
        <v>2</v>
      </c>
      <c r="BV204" s="15">
        <v>2</v>
      </c>
      <c r="BW204" s="15"/>
      <c r="BX204" s="15">
        <v>2</v>
      </c>
      <c r="BY204" s="15">
        <v>2</v>
      </c>
      <c r="BZ204" s="15">
        <v>2</v>
      </c>
      <c r="CA204" s="15">
        <v>2</v>
      </c>
      <c r="CB204" s="15">
        <v>2</v>
      </c>
      <c r="CC204" s="15">
        <v>2</v>
      </c>
      <c r="CD204" s="15">
        <v>2</v>
      </c>
      <c r="CE204" s="15">
        <v>2</v>
      </c>
      <c r="CF204" s="15">
        <v>2</v>
      </c>
      <c r="CG204" s="15">
        <v>2</v>
      </c>
      <c r="CH204" s="15">
        <v>2</v>
      </c>
      <c r="CI204" s="15">
        <v>2</v>
      </c>
      <c r="CJ204" s="15">
        <v>2</v>
      </c>
      <c r="CK204" s="15">
        <v>2</v>
      </c>
      <c r="CL204" s="15"/>
      <c r="CM204" s="15"/>
      <c r="CN204" s="15"/>
      <c r="CO204" s="15"/>
      <c r="CP204" s="15"/>
      <c r="CQ204" s="15"/>
      <c r="CR204" s="15"/>
      <c r="CS204" s="15">
        <v>2</v>
      </c>
      <c r="CT204" s="15">
        <v>2</v>
      </c>
      <c r="CU204" s="15">
        <v>2</v>
      </c>
      <c r="CV204" s="73">
        <f t="shared" si="72"/>
        <v>27</v>
      </c>
      <c r="CW204" s="74">
        <f t="shared" si="73"/>
        <v>1</v>
      </c>
      <c r="CX204" s="73">
        <f t="shared" si="74"/>
        <v>0</v>
      </c>
      <c r="CY204" s="74">
        <f t="shared" si="75"/>
        <v>0</v>
      </c>
      <c r="CZ204" s="73">
        <f t="shared" si="76"/>
        <v>0</v>
      </c>
      <c r="DA204" s="74">
        <f t="shared" si="77"/>
        <v>0</v>
      </c>
      <c r="DB204" s="73">
        <f t="shared" si="78"/>
        <v>0</v>
      </c>
      <c r="DC204" s="74">
        <f t="shared" si="79"/>
        <v>0</v>
      </c>
      <c r="DD204" s="75">
        <f t="shared" si="80"/>
        <v>2</v>
      </c>
      <c r="DE204" s="75" t="str">
        <f t="shared" si="81"/>
        <v>Đạt mục tiêu</v>
      </c>
      <c r="DF204" s="2"/>
      <c r="DG204" s="2"/>
      <c r="DH204" s="2"/>
      <c r="DI204" s="2"/>
      <c r="DJ204" s="2"/>
      <c r="DK204" s="2"/>
      <c r="DL204" s="2"/>
      <c r="DM204" s="2"/>
      <c r="DN204" s="2"/>
      <c r="DO204" s="2"/>
      <c r="DP204" s="2"/>
      <c r="DQ204" s="2"/>
      <c r="DR204" s="2"/>
      <c r="DS204" s="2"/>
      <c r="DT204" s="2"/>
      <c r="DU204" s="2"/>
      <c r="DV204" s="2"/>
      <c r="DW204" s="2"/>
      <c r="DX204" s="2"/>
      <c r="DY204" s="2"/>
    </row>
    <row r="205" spans="1:129" ht="59.25" hidden="1" customHeight="1" x14ac:dyDescent="0.25">
      <c r="A205" s="53">
        <v>195</v>
      </c>
      <c r="B205" s="66">
        <v>317</v>
      </c>
      <c r="C205" s="60">
        <v>317</v>
      </c>
      <c r="D205" s="7" t="s">
        <v>279</v>
      </c>
      <c r="E205" s="14" t="s">
        <v>11</v>
      </c>
      <c r="F205" s="14" t="s">
        <v>280</v>
      </c>
      <c r="G205" s="68" t="s">
        <v>19</v>
      </c>
      <c r="H205" s="14" t="s">
        <v>768</v>
      </c>
      <c r="I205" s="68" t="s">
        <v>627</v>
      </c>
      <c r="J205" s="7"/>
      <c r="K205" s="13"/>
      <c r="L205" s="13"/>
      <c r="M205" s="10"/>
      <c r="N205" s="70"/>
      <c r="O205" s="70"/>
      <c r="P205" s="70"/>
      <c r="Q205" s="70"/>
      <c r="R205" s="70"/>
      <c r="S205" s="70"/>
      <c r="T205" s="70"/>
      <c r="U205" s="70"/>
      <c r="V205" s="70" t="s">
        <v>15</v>
      </c>
      <c r="W205" s="70"/>
      <c r="X205" s="71">
        <f t="shared" si="21"/>
        <v>1</v>
      </c>
      <c r="Y205" s="15"/>
      <c r="Z205" s="15"/>
      <c r="AA205" s="15"/>
      <c r="AB205" s="15"/>
      <c r="AC205" s="15"/>
      <c r="AD205" s="72"/>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5" t="s">
        <v>653</v>
      </c>
      <c r="BF205" s="15" t="s">
        <v>653</v>
      </c>
      <c r="BG205" s="15"/>
      <c r="BH205" s="11"/>
      <c r="BI205" s="15">
        <v>2</v>
      </c>
      <c r="BJ205" s="15">
        <v>2</v>
      </c>
      <c r="BK205" s="15">
        <v>2</v>
      </c>
      <c r="BL205" s="15">
        <v>2</v>
      </c>
      <c r="BM205" s="15"/>
      <c r="BN205" s="15"/>
      <c r="BO205" s="15"/>
      <c r="BP205" s="15"/>
      <c r="BQ205" s="15">
        <v>2</v>
      </c>
      <c r="BR205" s="15">
        <v>2</v>
      </c>
      <c r="BS205" s="15">
        <v>2</v>
      </c>
      <c r="BT205" s="15">
        <v>2</v>
      </c>
      <c r="BU205" s="15">
        <v>2</v>
      </c>
      <c r="BV205" s="15">
        <v>2</v>
      </c>
      <c r="BW205" s="15"/>
      <c r="BX205" s="15">
        <v>2</v>
      </c>
      <c r="BY205" s="15">
        <v>2</v>
      </c>
      <c r="BZ205" s="15">
        <v>2</v>
      </c>
      <c r="CA205" s="15">
        <v>2</v>
      </c>
      <c r="CB205" s="15">
        <v>2</v>
      </c>
      <c r="CC205" s="15">
        <v>2</v>
      </c>
      <c r="CD205" s="15">
        <v>2</v>
      </c>
      <c r="CE205" s="15">
        <v>2</v>
      </c>
      <c r="CF205" s="15">
        <v>2</v>
      </c>
      <c r="CG205" s="15">
        <v>2</v>
      </c>
      <c r="CH205" s="15">
        <v>2</v>
      </c>
      <c r="CI205" s="15">
        <v>2</v>
      </c>
      <c r="CJ205" s="15">
        <v>2</v>
      </c>
      <c r="CK205" s="15">
        <v>2</v>
      </c>
      <c r="CL205" s="15"/>
      <c r="CM205" s="15"/>
      <c r="CN205" s="15"/>
      <c r="CO205" s="15"/>
      <c r="CP205" s="15"/>
      <c r="CQ205" s="15"/>
      <c r="CR205" s="15"/>
      <c r="CS205" s="15">
        <v>2</v>
      </c>
      <c r="CT205" s="15">
        <v>2</v>
      </c>
      <c r="CU205" s="15">
        <v>2</v>
      </c>
      <c r="CV205" s="73">
        <f t="shared" si="72"/>
        <v>27</v>
      </c>
      <c r="CW205" s="74">
        <f t="shared" si="73"/>
        <v>1</v>
      </c>
      <c r="CX205" s="73">
        <f t="shared" si="74"/>
        <v>0</v>
      </c>
      <c r="CY205" s="74">
        <f t="shared" si="75"/>
        <v>0</v>
      </c>
      <c r="CZ205" s="73">
        <f t="shared" si="76"/>
        <v>0</v>
      </c>
      <c r="DA205" s="74">
        <f t="shared" si="77"/>
        <v>0</v>
      </c>
      <c r="DB205" s="73">
        <f t="shared" si="78"/>
        <v>0</v>
      </c>
      <c r="DC205" s="74">
        <f t="shared" si="79"/>
        <v>0</v>
      </c>
      <c r="DD205" s="75">
        <f t="shared" si="80"/>
        <v>2</v>
      </c>
      <c r="DE205" s="75" t="str">
        <f t="shared" si="81"/>
        <v>Đạt mục tiêu</v>
      </c>
      <c r="DF205" s="2"/>
      <c r="DG205" s="2"/>
      <c r="DH205" s="2"/>
      <c r="DI205" s="2"/>
      <c r="DJ205" s="2"/>
      <c r="DK205" s="2"/>
      <c r="DL205" s="2"/>
      <c r="DM205" s="2"/>
      <c r="DN205" s="2"/>
      <c r="DO205" s="2"/>
      <c r="DP205" s="2"/>
      <c r="DQ205" s="2"/>
      <c r="DR205" s="2"/>
      <c r="DS205" s="2"/>
      <c r="DT205" s="2"/>
      <c r="DU205" s="2"/>
      <c r="DV205" s="2"/>
      <c r="DW205" s="2"/>
      <c r="DX205" s="2"/>
      <c r="DY205" s="2"/>
    </row>
    <row r="206" spans="1:129" ht="39.75" hidden="1" customHeight="1" x14ac:dyDescent="0.25">
      <c r="A206" s="53">
        <v>196</v>
      </c>
      <c r="B206" s="66">
        <v>318</v>
      </c>
      <c r="C206" s="60">
        <v>318</v>
      </c>
      <c r="D206" s="7" t="s">
        <v>281</v>
      </c>
      <c r="E206" s="14" t="s">
        <v>11</v>
      </c>
      <c r="F206" s="14" t="s">
        <v>282</v>
      </c>
      <c r="G206" s="68" t="s">
        <v>19</v>
      </c>
      <c r="H206" s="133" t="s">
        <v>769</v>
      </c>
      <c r="I206" s="68" t="s">
        <v>627</v>
      </c>
      <c r="J206" s="68" t="s">
        <v>178</v>
      </c>
      <c r="K206" s="15" t="s">
        <v>6</v>
      </c>
      <c r="L206" s="15" t="s">
        <v>15</v>
      </c>
      <c r="M206" s="10"/>
      <c r="N206" s="70"/>
      <c r="O206" s="70"/>
      <c r="P206" s="70"/>
      <c r="Q206" s="84"/>
      <c r="R206" s="70"/>
      <c r="S206" s="84" t="s">
        <v>15</v>
      </c>
      <c r="T206" s="70"/>
      <c r="U206" s="70"/>
      <c r="V206" s="70"/>
      <c r="W206" s="70"/>
      <c r="X206" s="71">
        <f t="shared" si="21"/>
        <v>1</v>
      </c>
      <c r="Y206" s="15"/>
      <c r="Z206" s="15"/>
      <c r="AA206" s="15"/>
      <c r="AB206" s="15"/>
      <c r="AC206" s="15"/>
      <c r="AD206" s="80"/>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v>2</v>
      </c>
      <c r="BJ206" s="15">
        <v>2</v>
      </c>
      <c r="BK206" s="15">
        <v>2</v>
      </c>
      <c r="BL206" s="15">
        <v>2</v>
      </c>
      <c r="BM206" s="15"/>
      <c r="BN206" s="15"/>
      <c r="BO206" s="15"/>
      <c r="BP206" s="15"/>
      <c r="BQ206" s="15">
        <v>2</v>
      </c>
      <c r="BR206" s="15">
        <v>2</v>
      </c>
      <c r="BS206" s="15">
        <v>2</v>
      </c>
      <c r="BT206" s="15">
        <v>2</v>
      </c>
      <c r="BU206" s="15">
        <v>2</v>
      </c>
      <c r="BV206" s="15">
        <v>2</v>
      </c>
      <c r="BW206" s="15"/>
      <c r="BX206" s="15">
        <v>2</v>
      </c>
      <c r="BY206" s="15">
        <v>2</v>
      </c>
      <c r="BZ206" s="15">
        <v>2</v>
      </c>
      <c r="CA206" s="15">
        <v>2</v>
      </c>
      <c r="CB206" s="15">
        <v>2</v>
      </c>
      <c r="CC206" s="15">
        <v>2</v>
      </c>
      <c r="CD206" s="15">
        <v>2</v>
      </c>
      <c r="CE206" s="15">
        <v>2</v>
      </c>
      <c r="CF206" s="15">
        <v>2</v>
      </c>
      <c r="CG206" s="15">
        <v>2</v>
      </c>
      <c r="CH206" s="15">
        <v>2</v>
      </c>
      <c r="CI206" s="15">
        <v>2</v>
      </c>
      <c r="CJ206" s="15">
        <v>2</v>
      </c>
      <c r="CK206" s="15">
        <v>2</v>
      </c>
      <c r="CL206" s="15"/>
      <c r="CM206" s="15"/>
      <c r="CN206" s="15"/>
      <c r="CO206" s="15"/>
      <c r="CP206" s="15"/>
      <c r="CQ206" s="15"/>
      <c r="CR206" s="15"/>
      <c r="CS206" s="15">
        <v>2</v>
      </c>
      <c r="CT206" s="15">
        <v>2</v>
      </c>
      <c r="CU206" s="15">
        <v>2</v>
      </c>
      <c r="CV206" s="73">
        <f t="shared" si="72"/>
        <v>27</v>
      </c>
      <c r="CW206" s="74">
        <f t="shared" si="73"/>
        <v>1</v>
      </c>
      <c r="CX206" s="73">
        <f t="shared" si="74"/>
        <v>0</v>
      </c>
      <c r="CY206" s="74">
        <f t="shared" si="75"/>
        <v>0</v>
      </c>
      <c r="CZ206" s="73">
        <f t="shared" si="76"/>
        <v>0</v>
      </c>
      <c r="DA206" s="74">
        <f t="shared" si="77"/>
        <v>0</v>
      </c>
      <c r="DB206" s="73">
        <f t="shared" si="78"/>
        <v>0</v>
      </c>
      <c r="DC206" s="74">
        <f t="shared" si="79"/>
        <v>0</v>
      </c>
      <c r="DD206" s="75">
        <f t="shared" si="80"/>
        <v>2</v>
      </c>
      <c r="DE206" s="75" t="str">
        <f t="shared" si="81"/>
        <v>Đạt mục tiêu</v>
      </c>
      <c r="DF206" s="2"/>
      <c r="DG206" s="2"/>
      <c r="DH206" s="2"/>
      <c r="DI206" s="2"/>
      <c r="DJ206" s="2"/>
      <c r="DK206" s="2"/>
      <c r="DL206" s="2"/>
      <c r="DM206" s="2"/>
      <c r="DN206" s="2"/>
      <c r="DO206" s="2"/>
      <c r="DP206" s="2"/>
      <c r="DQ206" s="2"/>
      <c r="DR206" s="2"/>
      <c r="DS206" s="2"/>
      <c r="DT206" s="2"/>
      <c r="DU206" s="2"/>
      <c r="DV206" s="2"/>
      <c r="DW206" s="2"/>
      <c r="DX206" s="2"/>
      <c r="DY206" s="2"/>
    </row>
    <row r="207" spans="1:129" ht="15.75" customHeight="1" x14ac:dyDescent="0.25">
      <c r="A207" s="53">
        <v>197</v>
      </c>
      <c r="B207" s="59">
        <v>319</v>
      </c>
      <c r="C207" s="60">
        <v>319</v>
      </c>
      <c r="D207" s="324" t="s">
        <v>283</v>
      </c>
      <c r="E207" s="325"/>
      <c r="F207" s="326"/>
      <c r="G207" s="312"/>
      <c r="H207" s="312"/>
      <c r="I207" s="308"/>
      <c r="J207" s="312"/>
      <c r="K207" s="61" t="s">
        <v>8</v>
      </c>
      <c r="L207" s="61" t="s">
        <v>8</v>
      </c>
      <c r="M207" s="61" t="s">
        <v>8</v>
      </c>
      <c r="N207" s="62" t="s">
        <v>608</v>
      </c>
      <c r="O207" s="62" t="s">
        <v>608</v>
      </c>
      <c r="P207" s="312" t="s">
        <v>608</v>
      </c>
      <c r="Q207" s="62" t="s">
        <v>608</v>
      </c>
      <c r="R207" s="62" t="s">
        <v>608</v>
      </c>
      <c r="S207" s="62" t="s">
        <v>608</v>
      </c>
      <c r="T207" s="62" t="s">
        <v>608</v>
      </c>
      <c r="U207" s="62" t="s">
        <v>608</v>
      </c>
      <c r="V207" s="62" t="s">
        <v>608</v>
      </c>
      <c r="W207" s="62" t="s">
        <v>608</v>
      </c>
      <c r="X207" s="71">
        <f t="shared" si="21"/>
        <v>0</v>
      </c>
      <c r="Y207" s="61"/>
      <c r="Z207" s="61"/>
      <c r="AA207" s="61"/>
      <c r="AB207" s="61"/>
      <c r="AC207" s="61"/>
      <c r="AD207" s="81"/>
      <c r="AE207" s="82"/>
      <c r="AF207" s="82"/>
      <c r="AG207" s="314"/>
      <c r="AH207" s="314"/>
      <c r="AI207" s="314"/>
      <c r="AJ207" s="82"/>
      <c r="AK207" s="82"/>
      <c r="AL207" s="82"/>
      <c r="AM207" s="82"/>
      <c r="AN207" s="82"/>
      <c r="AO207" s="82"/>
      <c r="AP207" s="82"/>
      <c r="AQ207" s="82"/>
      <c r="AR207" s="82"/>
      <c r="AS207" s="82"/>
      <c r="AT207" s="82"/>
      <c r="AU207" s="82"/>
      <c r="AV207" s="82"/>
      <c r="AW207" s="82"/>
      <c r="AX207" s="61"/>
      <c r="AY207" s="61"/>
      <c r="AZ207" s="61"/>
      <c r="BA207" s="61"/>
      <c r="BB207" s="82"/>
      <c r="BC207" s="82"/>
      <c r="BD207" s="82"/>
      <c r="BE207" s="82"/>
      <c r="BF207" s="82"/>
      <c r="BG207" s="82"/>
      <c r="BH207" s="82"/>
      <c r="BI207" s="62" t="s">
        <v>8</v>
      </c>
      <c r="BJ207" s="62" t="s">
        <v>8</v>
      </c>
      <c r="BK207" s="62" t="s">
        <v>8</v>
      </c>
      <c r="BL207" s="62" t="s">
        <v>8</v>
      </c>
      <c r="BM207" s="62" t="s">
        <v>8</v>
      </c>
      <c r="BN207" s="62" t="s">
        <v>8</v>
      </c>
      <c r="BO207" s="62" t="s">
        <v>8</v>
      </c>
      <c r="BP207" s="62" t="s">
        <v>8</v>
      </c>
      <c r="BQ207" s="62" t="s">
        <v>8</v>
      </c>
      <c r="BR207" s="62" t="s">
        <v>8</v>
      </c>
      <c r="BS207" s="62" t="s">
        <v>8</v>
      </c>
      <c r="BT207" s="62" t="s">
        <v>8</v>
      </c>
      <c r="BU207" s="62" t="s">
        <v>8</v>
      </c>
      <c r="BV207" s="62" t="s">
        <v>8</v>
      </c>
      <c r="BW207" s="62" t="s">
        <v>8</v>
      </c>
      <c r="BX207" s="62" t="s">
        <v>8</v>
      </c>
      <c r="BY207" s="62" t="s">
        <v>8</v>
      </c>
      <c r="BZ207" s="62" t="s">
        <v>8</v>
      </c>
      <c r="CA207" s="62" t="s">
        <v>8</v>
      </c>
      <c r="CB207" s="62" t="s">
        <v>8</v>
      </c>
      <c r="CC207" s="62" t="s">
        <v>8</v>
      </c>
      <c r="CD207" s="62" t="s">
        <v>8</v>
      </c>
      <c r="CE207" s="62" t="s">
        <v>8</v>
      </c>
      <c r="CF207" s="62" t="s">
        <v>8</v>
      </c>
      <c r="CG207" s="62" t="s">
        <v>8</v>
      </c>
      <c r="CH207" s="62" t="s">
        <v>8</v>
      </c>
      <c r="CI207" s="62" t="s">
        <v>8</v>
      </c>
      <c r="CJ207" s="62" t="s">
        <v>8</v>
      </c>
      <c r="CK207" s="62" t="s">
        <v>8</v>
      </c>
      <c r="CL207" s="62" t="s">
        <v>8</v>
      </c>
      <c r="CM207" s="62" t="s">
        <v>8</v>
      </c>
      <c r="CN207" s="62" t="s">
        <v>8</v>
      </c>
      <c r="CO207" s="62" t="s">
        <v>8</v>
      </c>
      <c r="CP207" s="62" t="s">
        <v>8</v>
      </c>
      <c r="CQ207" s="62" t="s">
        <v>8</v>
      </c>
      <c r="CR207" s="62" t="s">
        <v>8</v>
      </c>
      <c r="CS207" s="62" t="s">
        <v>8</v>
      </c>
      <c r="CT207" s="62" t="s">
        <v>8</v>
      </c>
      <c r="CU207" s="62" t="s">
        <v>8</v>
      </c>
      <c r="CV207" s="61"/>
      <c r="CW207" s="61" t="s">
        <v>8</v>
      </c>
      <c r="CX207" s="61" t="s">
        <v>8</v>
      </c>
      <c r="CY207" s="61" t="s">
        <v>8</v>
      </c>
      <c r="CZ207" s="61" t="s">
        <v>8</v>
      </c>
      <c r="DA207" s="61" t="s">
        <v>8</v>
      </c>
      <c r="DB207" s="61" t="s">
        <v>8</v>
      </c>
      <c r="DC207" s="61" t="s">
        <v>8</v>
      </c>
      <c r="DD207" s="250" t="s">
        <v>8</v>
      </c>
      <c r="DE207" s="61" t="s">
        <v>8</v>
      </c>
      <c r="DF207" s="2"/>
      <c r="DG207" s="2"/>
      <c r="DH207" s="2"/>
      <c r="DI207" s="2"/>
      <c r="DJ207" s="2"/>
      <c r="DK207" s="2"/>
      <c r="DL207" s="2"/>
      <c r="DM207" s="2"/>
      <c r="DN207" s="2"/>
      <c r="DO207" s="2"/>
      <c r="DP207" s="2"/>
      <c r="DQ207" s="2"/>
      <c r="DR207" s="2"/>
      <c r="DS207" s="2"/>
      <c r="DT207" s="2"/>
      <c r="DU207" s="2"/>
      <c r="DV207" s="2"/>
      <c r="DW207" s="2"/>
      <c r="DX207" s="2"/>
      <c r="DY207" s="2"/>
    </row>
    <row r="208" spans="1:129" ht="34.5" hidden="1" customHeight="1" x14ac:dyDescent="0.25">
      <c r="A208" s="53">
        <v>198</v>
      </c>
      <c r="B208" s="66">
        <v>323</v>
      </c>
      <c r="C208" s="113">
        <v>323</v>
      </c>
      <c r="D208" s="7" t="s">
        <v>284</v>
      </c>
      <c r="E208" s="27" t="s">
        <v>36</v>
      </c>
      <c r="F208" s="14" t="s">
        <v>285</v>
      </c>
      <c r="G208" s="68" t="s">
        <v>19</v>
      </c>
      <c r="H208" s="133" t="s">
        <v>770</v>
      </c>
      <c r="I208" s="68" t="s">
        <v>627</v>
      </c>
      <c r="J208" s="68" t="s">
        <v>178</v>
      </c>
      <c r="K208" s="15" t="s">
        <v>6</v>
      </c>
      <c r="L208" s="15" t="s">
        <v>15</v>
      </c>
      <c r="M208" s="10">
        <v>1</v>
      </c>
      <c r="N208" s="70"/>
      <c r="O208" s="70"/>
      <c r="P208" s="70"/>
      <c r="Q208" s="84" t="s">
        <v>15</v>
      </c>
      <c r="R208" s="70"/>
      <c r="S208" s="70"/>
      <c r="T208" s="70"/>
      <c r="U208" s="70"/>
      <c r="V208" s="70"/>
      <c r="W208" s="70"/>
      <c r="X208" s="71">
        <f t="shared" si="21"/>
        <v>1</v>
      </c>
      <c r="Y208" s="15" t="s">
        <v>1125</v>
      </c>
      <c r="Z208" s="15"/>
      <c r="AA208" s="15"/>
      <c r="AB208" s="15"/>
      <c r="AC208" s="15"/>
      <c r="AD208" s="72"/>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5">
        <v>2</v>
      </c>
      <c r="BJ208" s="15">
        <v>2</v>
      </c>
      <c r="BK208" s="15">
        <v>2</v>
      </c>
      <c r="BL208" s="15">
        <v>2</v>
      </c>
      <c r="BM208" s="15"/>
      <c r="BN208" s="15"/>
      <c r="BO208" s="15"/>
      <c r="BP208" s="15"/>
      <c r="BQ208" s="15">
        <v>2</v>
      </c>
      <c r="BR208" s="15">
        <v>2</v>
      </c>
      <c r="BS208" s="15">
        <v>2</v>
      </c>
      <c r="BT208" s="15">
        <v>2</v>
      </c>
      <c r="BU208" s="15">
        <v>2</v>
      </c>
      <c r="BV208" s="15">
        <v>2</v>
      </c>
      <c r="BW208" s="15"/>
      <c r="BX208" s="15">
        <v>2</v>
      </c>
      <c r="BY208" s="15">
        <v>2</v>
      </c>
      <c r="BZ208" s="15">
        <v>2</v>
      </c>
      <c r="CA208" s="15">
        <v>2</v>
      </c>
      <c r="CB208" s="15">
        <v>2</v>
      </c>
      <c r="CC208" s="15">
        <v>2</v>
      </c>
      <c r="CD208" s="15">
        <v>2</v>
      </c>
      <c r="CE208" s="15">
        <v>2</v>
      </c>
      <c r="CF208" s="15">
        <v>2</v>
      </c>
      <c r="CG208" s="15">
        <v>2</v>
      </c>
      <c r="CH208" s="15">
        <v>2</v>
      </c>
      <c r="CI208" s="15">
        <v>2</v>
      </c>
      <c r="CJ208" s="15">
        <v>2</v>
      </c>
      <c r="CK208" s="15">
        <v>2</v>
      </c>
      <c r="CL208" s="15"/>
      <c r="CM208" s="15"/>
      <c r="CN208" s="15"/>
      <c r="CO208" s="15"/>
      <c r="CP208" s="15"/>
      <c r="CQ208" s="15"/>
      <c r="CR208" s="15"/>
      <c r="CS208" s="15">
        <v>2</v>
      </c>
      <c r="CT208" s="15">
        <v>2</v>
      </c>
      <c r="CU208" s="15">
        <v>2</v>
      </c>
      <c r="CV208" s="73">
        <f>COUNTIF(BI208:CU208,"2")</f>
        <v>27</v>
      </c>
      <c r="CW208" s="74">
        <f>CV208/(CV208+CX208+CZ208+DB208)</f>
        <v>1</v>
      </c>
      <c r="CX208" s="73">
        <f>COUNTIF(BI208:CU208,"1")</f>
        <v>0</v>
      </c>
      <c r="CY208" s="74">
        <f>CX208/(CV208+CX208+CZ208+DB208)</f>
        <v>0</v>
      </c>
      <c r="CZ208" s="73">
        <f>COUNTIF(BI208:CU208,"0")</f>
        <v>0</v>
      </c>
      <c r="DA208" s="74">
        <f>CZ208/(CV208+CX208+CZ208+DB208)</f>
        <v>0</v>
      </c>
      <c r="DB208" s="73">
        <f>COUNTIF(BI208:CU208,"KĐG")</f>
        <v>0</v>
      </c>
      <c r="DC208" s="74">
        <f>DB208/(CV208+CX208+CZ208+DB208)</f>
        <v>0</v>
      </c>
      <c r="DD208" s="75">
        <f>(((CV208*2)+(CX208*1)+(CZ208*0)))/(CV208+CX208+CZ208)</f>
        <v>2</v>
      </c>
      <c r="DE208" s="75" t="str">
        <f>IF(DC208&gt;=50%,"KĐG",IF(DD208&gt;=1.6,"Đạt mục tiêu",IF(DD208&gt;=1,"Cần cố gắng","Chưa đạt")))</f>
        <v>Đạt mục tiêu</v>
      </c>
      <c r="DF208" s="2"/>
      <c r="DG208" s="2"/>
      <c r="DH208" s="2"/>
      <c r="DI208" s="2"/>
      <c r="DJ208" s="2"/>
      <c r="DK208" s="2"/>
      <c r="DL208" s="2"/>
      <c r="DM208" s="2"/>
      <c r="DN208" s="2"/>
      <c r="DO208" s="2"/>
      <c r="DP208" s="2"/>
      <c r="DQ208" s="2"/>
      <c r="DR208" s="2"/>
      <c r="DS208" s="2"/>
      <c r="DT208" s="2"/>
      <c r="DU208" s="2"/>
      <c r="DV208" s="2"/>
      <c r="DW208" s="2"/>
      <c r="DX208" s="2"/>
      <c r="DY208" s="2"/>
    </row>
    <row r="209" spans="1:129" ht="36" hidden="1" customHeight="1" x14ac:dyDescent="0.25">
      <c r="A209" s="53">
        <v>199</v>
      </c>
      <c r="B209" s="116">
        <v>323</v>
      </c>
      <c r="C209" s="117"/>
      <c r="D209" s="7" t="s">
        <v>284</v>
      </c>
      <c r="E209" s="27" t="s">
        <v>36</v>
      </c>
      <c r="F209" s="14" t="s">
        <v>286</v>
      </c>
      <c r="G209" s="68" t="s">
        <v>19</v>
      </c>
      <c r="H209" s="133" t="s">
        <v>771</v>
      </c>
      <c r="I209" s="68" t="s">
        <v>627</v>
      </c>
      <c r="J209" s="68" t="s">
        <v>178</v>
      </c>
      <c r="K209" s="15" t="s">
        <v>6</v>
      </c>
      <c r="L209" s="15" t="s">
        <v>15</v>
      </c>
      <c r="M209" s="10">
        <v>1</v>
      </c>
      <c r="N209" s="70"/>
      <c r="O209" s="70"/>
      <c r="P209" s="70"/>
      <c r="Q209" s="84"/>
      <c r="R209" s="84" t="s">
        <v>15</v>
      </c>
      <c r="S209" s="84"/>
      <c r="T209" s="70"/>
      <c r="U209" s="70"/>
      <c r="V209" s="70"/>
      <c r="W209" s="70"/>
      <c r="X209" s="71">
        <f t="shared" si="21"/>
        <v>1</v>
      </c>
      <c r="Y209" s="15"/>
      <c r="Z209" s="15"/>
      <c r="AA209" s="15"/>
      <c r="AB209" s="15"/>
      <c r="AC209" s="15"/>
      <c r="AD209" s="72"/>
      <c r="AE209" s="11"/>
      <c r="AF209" s="11"/>
      <c r="AG209" s="11"/>
      <c r="AH209" s="11"/>
      <c r="AI209" s="11"/>
      <c r="AJ209" s="11"/>
      <c r="AK209" s="11"/>
      <c r="AL209" s="11"/>
      <c r="AM209" s="11"/>
      <c r="AN209" s="11"/>
      <c r="AO209" s="11"/>
      <c r="AP209" s="11"/>
      <c r="AQ209" s="11"/>
      <c r="AR209" s="11"/>
      <c r="AS209" s="11"/>
      <c r="AT209" s="11"/>
      <c r="AU209" s="11"/>
      <c r="AV209" s="11"/>
      <c r="AW209" s="11" t="s">
        <v>625</v>
      </c>
      <c r="AX209" s="11"/>
      <c r="AY209" s="11"/>
      <c r="AZ209" s="11"/>
      <c r="BA209" s="11"/>
      <c r="BB209" s="11"/>
      <c r="BC209" s="11"/>
      <c r="BD209" s="11"/>
      <c r="BE209" s="11"/>
      <c r="BF209" s="11"/>
      <c r="BG209" s="11"/>
      <c r="BH209" s="11"/>
      <c r="BI209" s="15">
        <v>2</v>
      </c>
      <c r="BJ209" s="15">
        <v>2</v>
      </c>
      <c r="BK209" s="15">
        <v>2</v>
      </c>
      <c r="BL209" s="15">
        <v>2</v>
      </c>
      <c r="BM209" s="15"/>
      <c r="BN209" s="15"/>
      <c r="BO209" s="15"/>
      <c r="BP209" s="15"/>
      <c r="BQ209" s="15">
        <v>2</v>
      </c>
      <c r="BR209" s="15">
        <v>2</v>
      </c>
      <c r="BS209" s="15">
        <v>2</v>
      </c>
      <c r="BT209" s="15">
        <v>2</v>
      </c>
      <c r="BU209" s="15">
        <v>2</v>
      </c>
      <c r="BV209" s="15">
        <v>2</v>
      </c>
      <c r="BW209" s="15"/>
      <c r="BX209" s="15">
        <v>2</v>
      </c>
      <c r="BY209" s="15">
        <v>2</v>
      </c>
      <c r="BZ209" s="15">
        <v>2</v>
      </c>
      <c r="CA209" s="15">
        <v>2</v>
      </c>
      <c r="CB209" s="15">
        <v>2</v>
      </c>
      <c r="CC209" s="15">
        <v>2</v>
      </c>
      <c r="CD209" s="15">
        <v>2</v>
      </c>
      <c r="CE209" s="15">
        <v>2</v>
      </c>
      <c r="CF209" s="15">
        <v>2</v>
      </c>
      <c r="CG209" s="15">
        <v>2</v>
      </c>
      <c r="CH209" s="15">
        <v>2</v>
      </c>
      <c r="CI209" s="15">
        <v>2</v>
      </c>
      <c r="CJ209" s="15">
        <v>2</v>
      </c>
      <c r="CK209" s="15">
        <v>2</v>
      </c>
      <c r="CL209" s="15"/>
      <c r="CM209" s="15"/>
      <c r="CN209" s="15"/>
      <c r="CO209" s="15"/>
      <c r="CP209" s="15"/>
      <c r="CQ209" s="15"/>
      <c r="CR209" s="15"/>
      <c r="CS209" s="15">
        <v>2</v>
      </c>
      <c r="CT209" s="15">
        <v>2</v>
      </c>
      <c r="CU209" s="15">
        <v>2</v>
      </c>
      <c r="CV209" s="73">
        <f>COUNTIF(BI209:CU209,"2")</f>
        <v>27</v>
      </c>
      <c r="CW209" s="74">
        <f>CV209/(CV209+CX209+CZ209+DB209)</f>
        <v>1</v>
      </c>
      <c r="CX209" s="73">
        <f>COUNTIF(BI209:CU209,"1")</f>
        <v>0</v>
      </c>
      <c r="CY209" s="74">
        <f>CX209/(CV209+CX209+CZ209+DB209)</f>
        <v>0</v>
      </c>
      <c r="CZ209" s="73">
        <f>COUNTIF(BI209:CU209,"0")</f>
        <v>0</v>
      </c>
      <c r="DA209" s="74">
        <f>CZ209/(CV209+CX209+CZ209+DB209)</f>
        <v>0</v>
      </c>
      <c r="DB209" s="73">
        <f>COUNTIF(BI209:CU209,"KĐG")</f>
        <v>0</v>
      </c>
      <c r="DC209" s="74">
        <f>DB209/(CV209+CX209+CZ209+DB209)</f>
        <v>0</v>
      </c>
      <c r="DD209" s="75">
        <f>(((CV209*2)+(CX209*1)+(CZ209*0)))/(CV209+CX209+CZ209)</f>
        <v>2</v>
      </c>
      <c r="DE209" s="75" t="str">
        <f>IF(DC209&gt;=50%,"KĐG",IF(DD209&gt;=1.6,"Đạt mục tiêu",IF(DD209&gt;=1,"Cần cố gắng","Chưa đạt")))</f>
        <v>Đạt mục tiêu</v>
      </c>
      <c r="DF209" s="2"/>
      <c r="DG209" s="2"/>
      <c r="DH209" s="2"/>
      <c r="DI209" s="2"/>
      <c r="DJ209" s="2"/>
      <c r="DK209" s="2"/>
      <c r="DL209" s="2"/>
      <c r="DM209" s="2"/>
      <c r="DN209" s="2"/>
      <c r="DO209" s="2"/>
      <c r="DP209" s="2"/>
      <c r="DQ209" s="2"/>
      <c r="DR209" s="2"/>
      <c r="DS209" s="2"/>
      <c r="DT209" s="2"/>
      <c r="DU209" s="2"/>
      <c r="DV209" s="2"/>
      <c r="DW209" s="2"/>
      <c r="DX209" s="2"/>
      <c r="DY209" s="2"/>
    </row>
    <row r="210" spans="1:129" ht="43.5" hidden="1" customHeight="1" x14ac:dyDescent="0.25">
      <c r="A210" s="53">
        <v>200</v>
      </c>
      <c r="B210" s="116">
        <v>323</v>
      </c>
      <c r="C210" s="119"/>
      <c r="D210" s="7" t="s">
        <v>284</v>
      </c>
      <c r="E210" s="27" t="s">
        <v>36</v>
      </c>
      <c r="F210" s="14" t="s">
        <v>287</v>
      </c>
      <c r="G210" s="68" t="s">
        <v>19</v>
      </c>
      <c r="H210" s="133" t="s">
        <v>772</v>
      </c>
      <c r="I210" s="68" t="s">
        <v>627</v>
      </c>
      <c r="J210" s="68" t="s">
        <v>178</v>
      </c>
      <c r="K210" s="15" t="s">
        <v>6</v>
      </c>
      <c r="L210" s="15" t="s">
        <v>15</v>
      </c>
      <c r="M210" s="10"/>
      <c r="N210" s="70"/>
      <c r="O210" s="70"/>
      <c r="P210" s="70"/>
      <c r="Q210" s="70"/>
      <c r="R210" s="70"/>
      <c r="S210" s="70"/>
      <c r="T210" s="70"/>
      <c r="U210" s="84"/>
      <c r="V210" s="84" t="s">
        <v>15</v>
      </c>
      <c r="W210" s="70"/>
      <c r="X210" s="71">
        <f t="shared" si="21"/>
        <v>1</v>
      </c>
      <c r="Y210" s="15"/>
      <c r="Z210" s="15"/>
      <c r="AA210" s="15"/>
      <c r="AB210" s="15"/>
      <c r="AC210" s="15"/>
      <c r="AD210" s="72"/>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t="s">
        <v>653</v>
      </c>
      <c r="BG210" s="11" t="s">
        <v>622</v>
      </c>
      <c r="BH210" s="11"/>
      <c r="BI210" s="15">
        <v>2</v>
      </c>
      <c r="BJ210" s="15">
        <v>2</v>
      </c>
      <c r="BK210" s="15">
        <v>2</v>
      </c>
      <c r="BL210" s="15">
        <v>2</v>
      </c>
      <c r="BM210" s="15"/>
      <c r="BN210" s="15"/>
      <c r="BO210" s="15"/>
      <c r="BP210" s="15"/>
      <c r="BQ210" s="15">
        <v>2</v>
      </c>
      <c r="BR210" s="15">
        <v>2</v>
      </c>
      <c r="BS210" s="15">
        <v>2</v>
      </c>
      <c r="BT210" s="15">
        <v>2</v>
      </c>
      <c r="BU210" s="15">
        <v>2</v>
      </c>
      <c r="BV210" s="15">
        <v>2</v>
      </c>
      <c r="BW210" s="15"/>
      <c r="BX210" s="15">
        <v>2</v>
      </c>
      <c r="BY210" s="15">
        <v>2</v>
      </c>
      <c r="BZ210" s="15">
        <v>2</v>
      </c>
      <c r="CA210" s="15">
        <v>2</v>
      </c>
      <c r="CB210" s="15">
        <v>2</v>
      </c>
      <c r="CC210" s="15">
        <v>2</v>
      </c>
      <c r="CD210" s="15">
        <v>2</v>
      </c>
      <c r="CE210" s="15">
        <v>2</v>
      </c>
      <c r="CF210" s="15">
        <v>2</v>
      </c>
      <c r="CG210" s="15">
        <v>2</v>
      </c>
      <c r="CH210" s="15">
        <v>2</v>
      </c>
      <c r="CI210" s="15">
        <v>2</v>
      </c>
      <c r="CJ210" s="15">
        <v>2</v>
      </c>
      <c r="CK210" s="15">
        <v>2</v>
      </c>
      <c r="CL210" s="15"/>
      <c r="CM210" s="15"/>
      <c r="CN210" s="15"/>
      <c r="CO210" s="15"/>
      <c r="CP210" s="15"/>
      <c r="CQ210" s="15"/>
      <c r="CR210" s="15"/>
      <c r="CS210" s="15">
        <v>2</v>
      </c>
      <c r="CT210" s="15">
        <v>2</v>
      </c>
      <c r="CU210" s="15">
        <v>2</v>
      </c>
      <c r="CV210" s="73">
        <f>COUNTIF(BI210:CU210,"2")</f>
        <v>27</v>
      </c>
      <c r="CW210" s="74">
        <f>CV210/(CV210+CX210+CZ210+DB210)</f>
        <v>1</v>
      </c>
      <c r="CX210" s="73">
        <f>COUNTIF(BI210:CU210,"1")</f>
        <v>0</v>
      </c>
      <c r="CY210" s="74">
        <f>CX210/(CV210+CX210+CZ210+DB210)</f>
        <v>0</v>
      </c>
      <c r="CZ210" s="73">
        <f>COUNTIF(BI210:CU210,"0")</f>
        <v>0</v>
      </c>
      <c r="DA210" s="74">
        <f>CZ210/(CV210+CX210+CZ210+DB210)</f>
        <v>0</v>
      </c>
      <c r="DB210" s="73">
        <f>COUNTIF(BI210:CU210,"KĐG")</f>
        <v>0</v>
      </c>
      <c r="DC210" s="74">
        <f>DB210/(CV210+CX210+CZ210+DB210)</f>
        <v>0</v>
      </c>
      <c r="DD210" s="75">
        <f>(((CV210*2)+(CX210*1)+(CZ210*0)))/(CV210+CX210+CZ210)</f>
        <v>2</v>
      </c>
      <c r="DE210" s="75" t="str">
        <f>IF(DC210&gt;=50%,"KĐG",IF(DD210&gt;=1.6,"Đạt mục tiêu",IF(DD210&gt;=1,"Cần cố gắng","Chưa đạt")))</f>
        <v>Đạt mục tiêu</v>
      </c>
      <c r="DF210" s="2"/>
      <c r="DG210" s="2"/>
      <c r="DH210" s="2"/>
      <c r="DI210" s="2"/>
      <c r="DJ210" s="2"/>
      <c r="DK210" s="2"/>
      <c r="DL210" s="2"/>
      <c r="DM210" s="2"/>
      <c r="DN210" s="2"/>
      <c r="DO210" s="2"/>
      <c r="DP210" s="2"/>
      <c r="DQ210" s="2"/>
      <c r="DR210" s="2"/>
      <c r="DS210" s="2"/>
      <c r="DT210" s="2"/>
      <c r="DU210" s="2"/>
      <c r="DV210" s="2"/>
      <c r="DW210" s="2"/>
      <c r="DX210" s="2"/>
      <c r="DY210" s="2"/>
    </row>
    <row r="211" spans="1:129" ht="46.5" hidden="1" customHeight="1" x14ac:dyDescent="0.25">
      <c r="A211" s="53">
        <v>201</v>
      </c>
      <c r="B211" s="116">
        <v>323</v>
      </c>
      <c r="C211" s="60">
        <v>324</v>
      </c>
      <c r="D211" s="7" t="s">
        <v>288</v>
      </c>
      <c r="E211" s="14" t="s">
        <v>38</v>
      </c>
      <c r="F211" s="14" t="s">
        <v>289</v>
      </c>
      <c r="G211" s="68" t="s">
        <v>38</v>
      </c>
      <c r="H211" s="14" t="s">
        <v>773</v>
      </c>
      <c r="I211" s="68" t="s">
        <v>627</v>
      </c>
      <c r="J211" s="244" t="s">
        <v>178</v>
      </c>
      <c r="K211" s="11" t="s">
        <v>6</v>
      </c>
      <c r="L211" s="11" t="s">
        <v>15</v>
      </c>
      <c r="M211" s="10"/>
      <c r="N211" s="70"/>
      <c r="O211" s="70"/>
      <c r="P211" s="70"/>
      <c r="Q211" s="70"/>
      <c r="R211" s="70"/>
      <c r="S211" s="70"/>
      <c r="T211" s="70"/>
      <c r="U211" s="70"/>
      <c r="V211" s="70" t="s">
        <v>15</v>
      </c>
      <c r="W211" s="70"/>
      <c r="X211" s="71">
        <f t="shared" si="21"/>
        <v>1</v>
      </c>
      <c r="Y211" s="15"/>
      <c r="Z211" s="15"/>
      <c r="AA211" s="15"/>
      <c r="AB211" s="15"/>
      <c r="AC211" s="15"/>
      <c r="AD211" s="72"/>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t="s">
        <v>622</v>
      </c>
      <c r="BF211" s="11" t="s">
        <v>622</v>
      </c>
      <c r="BG211" s="11" t="s">
        <v>622</v>
      </c>
      <c r="BH211" s="11"/>
      <c r="BI211" s="15">
        <v>2</v>
      </c>
      <c r="BJ211" s="15">
        <v>2</v>
      </c>
      <c r="BK211" s="15">
        <v>2</v>
      </c>
      <c r="BL211" s="15">
        <v>2</v>
      </c>
      <c r="BM211" s="15"/>
      <c r="BN211" s="15"/>
      <c r="BO211" s="15"/>
      <c r="BP211" s="15"/>
      <c r="BQ211" s="15">
        <v>2</v>
      </c>
      <c r="BR211" s="15">
        <v>2</v>
      </c>
      <c r="BS211" s="15">
        <v>2</v>
      </c>
      <c r="BT211" s="15">
        <v>2</v>
      </c>
      <c r="BU211" s="15">
        <v>2</v>
      </c>
      <c r="BV211" s="15">
        <v>2</v>
      </c>
      <c r="BW211" s="15"/>
      <c r="BX211" s="15">
        <v>2</v>
      </c>
      <c r="BY211" s="15">
        <v>2</v>
      </c>
      <c r="BZ211" s="15">
        <v>2</v>
      </c>
      <c r="CA211" s="15">
        <v>2</v>
      </c>
      <c r="CB211" s="15">
        <v>2</v>
      </c>
      <c r="CC211" s="15">
        <v>2</v>
      </c>
      <c r="CD211" s="15">
        <v>2</v>
      </c>
      <c r="CE211" s="15">
        <v>2</v>
      </c>
      <c r="CF211" s="15">
        <v>2</v>
      </c>
      <c r="CG211" s="15">
        <v>2</v>
      </c>
      <c r="CH211" s="15">
        <v>2</v>
      </c>
      <c r="CI211" s="15">
        <v>2</v>
      </c>
      <c r="CJ211" s="15">
        <v>2</v>
      </c>
      <c r="CK211" s="15">
        <v>2</v>
      </c>
      <c r="CL211" s="15"/>
      <c r="CM211" s="15"/>
      <c r="CN211" s="15"/>
      <c r="CO211" s="15"/>
      <c r="CP211" s="15"/>
      <c r="CQ211" s="15"/>
      <c r="CR211" s="15"/>
      <c r="CS211" s="15">
        <v>2</v>
      </c>
      <c r="CT211" s="15">
        <v>2</v>
      </c>
      <c r="CU211" s="15">
        <v>2</v>
      </c>
      <c r="CV211" s="73">
        <f>COUNTIF(BI211:CU211,"2")</f>
        <v>27</v>
      </c>
      <c r="CW211" s="74">
        <f>CV211/(CV211+CX211+CZ211+DB211)</f>
        <v>1</v>
      </c>
      <c r="CX211" s="73">
        <f>COUNTIF(BI211:CU211,"1")</f>
        <v>0</v>
      </c>
      <c r="CY211" s="74">
        <f>CX211/(CV211+CX211+CZ211+DB211)</f>
        <v>0</v>
      </c>
      <c r="CZ211" s="73">
        <f>COUNTIF(BI211:CU211,"0")</f>
        <v>0</v>
      </c>
      <c r="DA211" s="74">
        <f>CZ211/(CV211+CX211+CZ211+DB211)</f>
        <v>0</v>
      </c>
      <c r="DB211" s="73">
        <f>COUNTIF(BI211:CU211,"KĐG")</f>
        <v>0</v>
      </c>
      <c r="DC211" s="74">
        <f>DB211/(CV211+CX211+CZ211+DB211)</f>
        <v>0</v>
      </c>
      <c r="DD211" s="75">
        <f>(((CV211*2)+(CX211*1)+(CZ211*0)))/(CV211+CX211+CZ211)</f>
        <v>2</v>
      </c>
      <c r="DE211" s="75" t="str">
        <f>IF(DC211&gt;=50%,"KĐG",IF(DD211&gt;=1.6,"Đạt mục tiêu",IF(DD211&gt;=1,"Cần cố gắng","Chưa đạt")))</f>
        <v>Đạt mục tiêu</v>
      </c>
      <c r="DF211" s="2"/>
      <c r="DG211" s="2"/>
      <c r="DH211" s="2"/>
      <c r="DI211" s="2"/>
      <c r="DJ211" s="2"/>
      <c r="DK211" s="2"/>
      <c r="DL211" s="2"/>
      <c r="DM211" s="2"/>
      <c r="DN211" s="2"/>
      <c r="DO211" s="2"/>
      <c r="DP211" s="2"/>
      <c r="DQ211" s="2"/>
      <c r="DR211" s="2"/>
      <c r="DS211" s="2"/>
      <c r="DT211" s="2"/>
      <c r="DU211" s="2"/>
      <c r="DV211" s="2"/>
      <c r="DW211" s="2"/>
      <c r="DX211" s="2"/>
      <c r="DY211" s="2"/>
    </row>
    <row r="212" spans="1:129" ht="58.5" hidden="1" customHeight="1" x14ac:dyDescent="0.25">
      <c r="A212" s="53">
        <v>202</v>
      </c>
      <c r="B212" s="66">
        <v>324</v>
      </c>
      <c r="C212" s="60">
        <v>324</v>
      </c>
      <c r="D212" s="7" t="s">
        <v>288</v>
      </c>
      <c r="E212" s="14" t="s">
        <v>38</v>
      </c>
      <c r="F212" s="14" t="s">
        <v>289</v>
      </c>
      <c r="G212" s="68" t="s">
        <v>38</v>
      </c>
      <c r="H212" s="14" t="s">
        <v>773</v>
      </c>
      <c r="I212" s="68" t="s">
        <v>627</v>
      </c>
      <c r="J212" s="245"/>
      <c r="K212" s="13"/>
      <c r="L212" s="13"/>
      <c r="M212" s="10"/>
      <c r="N212" s="70"/>
      <c r="O212" s="70"/>
      <c r="P212" s="70"/>
      <c r="Q212" s="70"/>
      <c r="R212" s="70"/>
      <c r="S212" s="70"/>
      <c r="T212" s="70"/>
      <c r="U212" s="70" t="s">
        <v>15</v>
      </c>
      <c r="V212" s="70"/>
      <c r="W212" s="70"/>
      <c r="X212" s="71">
        <f t="shared" si="21"/>
        <v>1</v>
      </c>
      <c r="Y212" s="15"/>
      <c r="Z212" s="15"/>
      <c r="AA212" s="15"/>
      <c r="AB212" s="15"/>
      <c r="AC212" s="15"/>
      <c r="AD212" s="80"/>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t="s">
        <v>622</v>
      </c>
      <c r="BC212" s="15" t="s">
        <v>622</v>
      </c>
      <c r="BD212" s="15"/>
      <c r="BE212" s="15"/>
      <c r="BF212" s="15"/>
      <c r="BG212" s="15"/>
      <c r="BH212" s="15"/>
      <c r="BI212" s="15">
        <v>2</v>
      </c>
      <c r="BJ212" s="15">
        <v>2</v>
      </c>
      <c r="BK212" s="15">
        <v>2</v>
      </c>
      <c r="BL212" s="15">
        <v>2</v>
      </c>
      <c r="BM212" s="15"/>
      <c r="BN212" s="15"/>
      <c r="BO212" s="15"/>
      <c r="BP212" s="15"/>
      <c r="BQ212" s="15">
        <v>2</v>
      </c>
      <c r="BR212" s="15">
        <v>2</v>
      </c>
      <c r="BS212" s="15">
        <v>2</v>
      </c>
      <c r="BT212" s="15">
        <v>2</v>
      </c>
      <c r="BU212" s="15">
        <v>2</v>
      </c>
      <c r="BV212" s="15">
        <v>2</v>
      </c>
      <c r="BW212" s="15"/>
      <c r="BX212" s="15">
        <v>2</v>
      </c>
      <c r="BY212" s="15">
        <v>2</v>
      </c>
      <c r="BZ212" s="15">
        <v>2</v>
      </c>
      <c r="CA212" s="15">
        <v>2</v>
      </c>
      <c r="CB212" s="15">
        <v>2</v>
      </c>
      <c r="CC212" s="15">
        <v>2</v>
      </c>
      <c r="CD212" s="15">
        <v>2</v>
      </c>
      <c r="CE212" s="15">
        <v>2</v>
      </c>
      <c r="CF212" s="15">
        <v>2</v>
      </c>
      <c r="CG212" s="15">
        <v>2</v>
      </c>
      <c r="CH212" s="15">
        <v>2</v>
      </c>
      <c r="CI212" s="15">
        <v>2</v>
      </c>
      <c r="CJ212" s="15">
        <v>2</v>
      </c>
      <c r="CK212" s="15">
        <v>2</v>
      </c>
      <c r="CL212" s="15"/>
      <c r="CM212" s="15"/>
      <c r="CN212" s="15"/>
      <c r="CO212" s="15"/>
      <c r="CP212" s="15"/>
      <c r="CQ212" s="15"/>
      <c r="CR212" s="15"/>
      <c r="CS212" s="15">
        <v>2</v>
      </c>
      <c r="CT212" s="15">
        <v>2</v>
      </c>
      <c r="CU212" s="15">
        <v>2</v>
      </c>
      <c r="CV212" s="73">
        <f>COUNTIF(BI212:CU212,"2")</f>
        <v>27</v>
      </c>
      <c r="CW212" s="74">
        <f>CV212/(CV212+CX212+CZ212+DB212)</f>
        <v>1</v>
      </c>
      <c r="CX212" s="73">
        <f>COUNTIF(BI212:CU212,"1")</f>
        <v>0</v>
      </c>
      <c r="CY212" s="74">
        <f>CX212/(CV212+CX212+CZ212+DB212)</f>
        <v>0</v>
      </c>
      <c r="CZ212" s="73">
        <f>COUNTIF(BI212:CU212,"0")</f>
        <v>0</v>
      </c>
      <c r="DA212" s="74">
        <f>CZ212/(CV212+CX212+CZ212+DB212)</f>
        <v>0</v>
      </c>
      <c r="DB212" s="73">
        <f>COUNTIF(BI212:CU212,"KĐG")</f>
        <v>0</v>
      </c>
      <c r="DC212" s="74">
        <f>DB212/(CV212+CX212+CZ212+DB212)</f>
        <v>0</v>
      </c>
      <c r="DD212" s="75">
        <f>(((CV212*2)+(CX212*1)+(CZ212*0)))/(CV212+CX212+CZ212)</f>
        <v>2</v>
      </c>
      <c r="DE212" s="75" t="str">
        <f>IF(DC212&gt;=50%,"KĐG",IF(DD212&gt;=1.6,"Đạt mục tiêu",IF(DD212&gt;=1,"Cần cố gắng","Chưa đạt")))</f>
        <v>Đạt mục tiêu</v>
      </c>
      <c r="DF212" s="2"/>
      <c r="DG212" s="2"/>
      <c r="DH212" s="2"/>
      <c r="DI212" s="2"/>
      <c r="DJ212" s="2"/>
      <c r="DK212" s="2"/>
      <c r="DL212" s="2"/>
      <c r="DM212" s="2"/>
      <c r="DN212" s="2"/>
      <c r="DO212" s="2"/>
      <c r="DP212" s="2"/>
      <c r="DQ212" s="2"/>
      <c r="DR212" s="2"/>
      <c r="DS212" s="2"/>
      <c r="DT212" s="2"/>
      <c r="DU212" s="2"/>
      <c r="DV212" s="2"/>
      <c r="DW212" s="2"/>
      <c r="DX212" s="2"/>
      <c r="DY212" s="2"/>
    </row>
    <row r="213" spans="1:129" ht="15.75" hidden="1" customHeight="1" x14ac:dyDescent="0.25">
      <c r="A213" s="53">
        <v>203</v>
      </c>
      <c r="B213" s="66">
        <v>324</v>
      </c>
      <c r="C213" s="60">
        <v>325</v>
      </c>
      <c r="D213" s="89" t="s">
        <v>290</v>
      </c>
      <c r="E213" s="90"/>
      <c r="F213" s="91"/>
      <c r="G213" s="61" t="s">
        <v>8</v>
      </c>
      <c r="H213" s="76"/>
      <c r="I213" s="68" t="s">
        <v>627</v>
      </c>
      <c r="J213" s="61" t="s">
        <v>8</v>
      </c>
      <c r="K213" s="61" t="s">
        <v>8</v>
      </c>
      <c r="L213" s="61" t="s">
        <v>8</v>
      </c>
      <c r="M213" s="107">
        <f>SUM(M214:M217)</f>
        <v>2</v>
      </c>
      <c r="N213" s="86"/>
      <c r="O213" s="86"/>
      <c r="P213" s="86"/>
      <c r="Q213" s="86"/>
      <c r="R213" s="86"/>
      <c r="S213" s="86"/>
      <c r="T213" s="86"/>
      <c r="U213" s="86"/>
      <c r="V213" s="86"/>
      <c r="W213" s="86"/>
      <c r="X213" s="71">
        <f t="shared" si="21"/>
        <v>0</v>
      </c>
      <c r="Y213" s="61" t="s">
        <v>8</v>
      </c>
      <c r="Z213" s="61"/>
      <c r="AA213" s="61"/>
      <c r="AB213" s="61"/>
      <c r="AC213" s="61"/>
      <c r="AD213" s="81"/>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15">
        <v>2</v>
      </c>
      <c r="BJ213" s="15">
        <v>2</v>
      </c>
      <c r="BK213" s="15">
        <v>2</v>
      </c>
      <c r="BL213" s="15">
        <v>2</v>
      </c>
      <c r="BM213" s="15"/>
      <c r="BN213" s="15"/>
      <c r="BO213" s="15"/>
      <c r="BP213" s="15"/>
      <c r="BQ213" s="15">
        <v>2</v>
      </c>
      <c r="BR213" s="15">
        <v>2</v>
      </c>
      <c r="BS213" s="15">
        <v>2</v>
      </c>
      <c r="BT213" s="15">
        <v>2</v>
      </c>
      <c r="BU213" s="15">
        <v>2</v>
      </c>
      <c r="BV213" s="15">
        <v>2</v>
      </c>
      <c r="BW213" s="15"/>
      <c r="BX213" s="15">
        <v>2</v>
      </c>
      <c r="BY213" s="15">
        <v>2</v>
      </c>
      <c r="BZ213" s="15">
        <v>2</v>
      </c>
      <c r="CA213" s="15">
        <v>2</v>
      </c>
      <c r="CB213" s="15">
        <v>2</v>
      </c>
      <c r="CC213" s="15">
        <v>2</v>
      </c>
      <c r="CD213" s="15">
        <v>2</v>
      </c>
      <c r="CE213" s="15">
        <v>2</v>
      </c>
      <c r="CF213" s="15">
        <v>2</v>
      </c>
      <c r="CG213" s="15">
        <v>2</v>
      </c>
      <c r="CH213" s="15">
        <v>2</v>
      </c>
      <c r="CI213" s="15">
        <v>2</v>
      </c>
      <c r="CJ213" s="15">
        <v>2</v>
      </c>
      <c r="CK213" s="15">
        <v>2</v>
      </c>
      <c r="CL213" s="15"/>
      <c r="CM213" s="15"/>
      <c r="CN213" s="15"/>
      <c r="CO213" s="15"/>
      <c r="CP213" s="15"/>
      <c r="CQ213" s="15"/>
      <c r="CR213" s="15"/>
      <c r="CS213" s="15">
        <v>2</v>
      </c>
      <c r="CT213" s="15">
        <v>2</v>
      </c>
      <c r="CU213" s="15">
        <v>2</v>
      </c>
      <c r="CV213" s="61" t="s">
        <v>8</v>
      </c>
      <c r="CW213" s="61" t="s">
        <v>8</v>
      </c>
      <c r="CX213" s="61" t="s">
        <v>8</v>
      </c>
      <c r="CY213" s="61" t="s">
        <v>8</v>
      </c>
      <c r="CZ213" s="61" t="s">
        <v>8</v>
      </c>
      <c r="DA213" s="61" t="s">
        <v>8</v>
      </c>
      <c r="DB213" s="61" t="s">
        <v>8</v>
      </c>
      <c r="DC213" s="61" t="s">
        <v>8</v>
      </c>
      <c r="DD213" s="61" t="s">
        <v>8</v>
      </c>
      <c r="DE213" s="61" t="s">
        <v>8</v>
      </c>
      <c r="DF213" s="2"/>
      <c r="DG213" s="2"/>
      <c r="DH213" s="2"/>
      <c r="DI213" s="2"/>
      <c r="DJ213" s="2"/>
      <c r="DK213" s="2"/>
      <c r="DL213" s="2"/>
      <c r="DM213" s="2"/>
      <c r="DN213" s="2"/>
      <c r="DO213" s="2"/>
      <c r="DP213" s="2"/>
      <c r="DQ213" s="2"/>
      <c r="DR213" s="2"/>
      <c r="DS213" s="2"/>
      <c r="DT213" s="2"/>
      <c r="DU213" s="2"/>
      <c r="DV213" s="2"/>
      <c r="DW213" s="2"/>
      <c r="DX213" s="2"/>
      <c r="DY213" s="2"/>
    </row>
    <row r="214" spans="1:129" ht="52.5" hidden="1" customHeight="1" x14ac:dyDescent="0.25">
      <c r="A214" s="53">
        <v>204</v>
      </c>
      <c r="B214" s="66">
        <v>325</v>
      </c>
      <c r="C214" s="60">
        <v>330</v>
      </c>
      <c r="D214" s="7" t="s">
        <v>291</v>
      </c>
      <c r="E214" s="14" t="s">
        <v>11</v>
      </c>
      <c r="F214" s="14" t="s">
        <v>292</v>
      </c>
      <c r="G214" s="68" t="s">
        <v>19</v>
      </c>
      <c r="H214" s="134" t="s">
        <v>774</v>
      </c>
      <c r="I214" s="68" t="s">
        <v>627</v>
      </c>
      <c r="J214" s="68" t="s">
        <v>178</v>
      </c>
      <c r="K214" s="15" t="s">
        <v>6</v>
      </c>
      <c r="L214" s="15" t="s">
        <v>15</v>
      </c>
      <c r="M214" s="10">
        <v>1</v>
      </c>
      <c r="N214" s="70"/>
      <c r="O214" s="70"/>
      <c r="P214" s="70"/>
      <c r="Q214" s="70"/>
      <c r="R214" s="70"/>
      <c r="S214" s="70"/>
      <c r="T214" s="70"/>
      <c r="U214" s="70"/>
      <c r="V214" s="70"/>
      <c r="W214" s="84"/>
      <c r="X214" s="71">
        <f t="shared" si="21"/>
        <v>0</v>
      </c>
      <c r="Y214" s="15"/>
      <c r="Z214" s="15"/>
      <c r="AA214" s="15"/>
      <c r="AB214" s="15"/>
      <c r="AC214" s="15"/>
      <c r="AD214" s="72"/>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5">
        <v>2</v>
      </c>
      <c r="BJ214" s="15">
        <v>2</v>
      </c>
      <c r="BK214" s="15">
        <v>2</v>
      </c>
      <c r="BL214" s="15">
        <v>2</v>
      </c>
      <c r="BM214" s="15"/>
      <c r="BN214" s="15"/>
      <c r="BO214" s="15"/>
      <c r="BP214" s="15"/>
      <c r="BQ214" s="15">
        <v>2</v>
      </c>
      <c r="BR214" s="15">
        <v>2</v>
      </c>
      <c r="BS214" s="15">
        <v>2</v>
      </c>
      <c r="BT214" s="15">
        <v>2</v>
      </c>
      <c r="BU214" s="15">
        <v>2</v>
      </c>
      <c r="BV214" s="15">
        <v>2</v>
      </c>
      <c r="BW214" s="15"/>
      <c r="BX214" s="15">
        <v>2</v>
      </c>
      <c r="BY214" s="15">
        <v>2</v>
      </c>
      <c r="BZ214" s="15">
        <v>2</v>
      </c>
      <c r="CA214" s="15">
        <v>2</v>
      </c>
      <c r="CB214" s="15">
        <v>2</v>
      </c>
      <c r="CC214" s="15">
        <v>2</v>
      </c>
      <c r="CD214" s="15">
        <v>2</v>
      </c>
      <c r="CE214" s="15">
        <v>2</v>
      </c>
      <c r="CF214" s="15">
        <v>2</v>
      </c>
      <c r="CG214" s="15">
        <v>2</v>
      </c>
      <c r="CH214" s="15">
        <v>2</v>
      </c>
      <c r="CI214" s="15">
        <v>2</v>
      </c>
      <c r="CJ214" s="15">
        <v>2</v>
      </c>
      <c r="CK214" s="15">
        <v>2</v>
      </c>
      <c r="CL214" s="15"/>
      <c r="CM214" s="15"/>
      <c r="CN214" s="15"/>
      <c r="CO214" s="15"/>
      <c r="CP214" s="15"/>
      <c r="CQ214" s="15"/>
      <c r="CR214" s="15"/>
      <c r="CS214" s="15">
        <v>2</v>
      </c>
      <c r="CT214" s="15">
        <v>2</v>
      </c>
      <c r="CU214" s="15">
        <v>2</v>
      </c>
      <c r="CV214" s="73">
        <f>COUNTIF(BI214:CU214,"2")</f>
        <v>27</v>
      </c>
      <c r="CW214" s="74">
        <f>CV214/(CV214+CX214+CZ214+DB214)</f>
        <v>1</v>
      </c>
      <c r="CX214" s="73">
        <f>COUNTIF(BI214:CU214,"1")</f>
        <v>0</v>
      </c>
      <c r="CY214" s="74">
        <f>CX214/(CV214+CX214+CZ214+DB214)</f>
        <v>0</v>
      </c>
      <c r="CZ214" s="73">
        <f>COUNTIF(BI214:CU214,"0")</f>
        <v>0</v>
      </c>
      <c r="DA214" s="74">
        <f>CZ214/(CV214+CX214+CZ214+DB214)</f>
        <v>0</v>
      </c>
      <c r="DB214" s="73">
        <f>COUNTIF(BI214:CU214,"KĐG")</f>
        <v>0</v>
      </c>
      <c r="DC214" s="74">
        <f>DB214/(CV214+CX214+CZ214+DB214)</f>
        <v>0</v>
      </c>
      <c r="DD214" s="75">
        <f>(((CV214*2)+(CX214*1)+(CZ214*0)))/(CV214+CX214+CZ214)</f>
        <v>2</v>
      </c>
      <c r="DE214" s="75" t="str">
        <f>IF(DC214&gt;=50%,"KĐG",IF(DD214&gt;=1.6,"Đạt mục tiêu",IF(DD214&gt;=1,"Cần cố gắng","Chưa đạt")))</f>
        <v>Đạt mục tiêu</v>
      </c>
      <c r="DF214" s="2"/>
      <c r="DG214" s="2"/>
      <c r="DH214" s="2"/>
      <c r="DI214" s="2"/>
      <c r="DJ214" s="2"/>
      <c r="DK214" s="2"/>
      <c r="DL214" s="2"/>
      <c r="DM214" s="2"/>
      <c r="DN214" s="2"/>
      <c r="DO214" s="2"/>
      <c r="DP214" s="2"/>
      <c r="DQ214" s="2"/>
      <c r="DR214" s="2"/>
      <c r="DS214" s="2"/>
      <c r="DT214" s="2"/>
      <c r="DU214" s="2"/>
      <c r="DV214" s="2"/>
      <c r="DW214" s="2"/>
      <c r="DX214" s="2"/>
      <c r="DY214" s="2"/>
    </row>
    <row r="215" spans="1:129" ht="62.25" hidden="1" customHeight="1" x14ac:dyDescent="0.25">
      <c r="A215" s="53">
        <v>205</v>
      </c>
      <c r="B215" s="66">
        <v>330</v>
      </c>
      <c r="C215" s="60">
        <v>331</v>
      </c>
      <c r="D215" s="7" t="s">
        <v>293</v>
      </c>
      <c r="E215" s="14" t="s">
        <v>11</v>
      </c>
      <c r="F215" s="14" t="s">
        <v>294</v>
      </c>
      <c r="G215" s="68" t="s">
        <v>19</v>
      </c>
      <c r="H215" s="135" t="s">
        <v>775</v>
      </c>
      <c r="I215" s="68" t="s">
        <v>627</v>
      </c>
      <c r="J215" s="68" t="s">
        <v>178</v>
      </c>
      <c r="K215" s="15" t="s">
        <v>6</v>
      </c>
      <c r="L215" s="15" t="s">
        <v>15</v>
      </c>
      <c r="M215" s="10">
        <v>1</v>
      </c>
      <c r="N215" s="70"/>
      <c r="O215" s="70"/>
      <c r="P215" s="70"/>
      <c r="Q215" s="70"/>
      <c r="R215" s="84" t="s">
        <v>15</v>
      </c>
      <c r="S215" s="70"/>
      <c r="T215" s="70"/>
      <c r="U215" s="70"/>
      <c r="V215" s="70"/>
      <c r="W215" s="84"/>
      <c r="X215" s="71">
        <f t="shared" si="21"/>
        <v>1</v>
      </c>
      <c r="Y215" s="15"/>
      <c r="Z215" s="15"/>
      <c r="AA215" s="15"/>
      <c r="AB215" s="15"/>
      <c r="AC215" s="15"/>
      <c r="AD215" s="72"/>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5">
        <v>2</v>
      </c>
      <c r="BJ215" s="15">
        <v>2</v>
      </c>
      <c r="BK215" s="15">
        <v>2</v>
      </c>
      <c r="BL215" s="15">
        <v>2</v>
      </c>
      <c r="BM215" s="15"/>
      <c r="BN215" s="15"/>
      <c r="BO215" s="15"/>
      <c r="BP215" s="15"/>
      <c r="BQ215" s="15">
        <v>2</v>
      </c>
      <c r="BR215" s="15">
        <v>2</v>
      </c>
      <c r="BS215" s="15">
        <v>2</v>
      </c>
      <c r="BT215" s="15">
        <v>2</v>
      </c>
      <c r="BU215" s="15">
        <v>2</v>
      </c>
      <c r="BV215" s="15">
        <v>2</v>
      </c>
      <c r="BW215" s="15"/>
      <c r="BX215" s="15">
        <v>2</v>
      </c>
      <c r="BY215" s="15">
        <v>2</v>
      </c>
      <c r="BZ215" s="15">
        <v>2</v>
      </c>
      <c r="CA215" s="15">
        <v>2</v>
      </c>
      <c r="CB215" s="15">
        <v>2</v>
      </c>
      <c r="CC215" s="15">
        <v>2</v>
      </c>
      <c r="CD215" s="15">
        <v>2</v>
      </c>
      <c r="CE215" s="15">
        <v>2</v>
      </c>
      <c r="CF215" s="15">
        <v>2</v>
      </c>
      <c r="CG215" s="15">
        <v>2</v>
      </c>
      <c r="CH215" s="15">
        <v>2</v>
      </c>
      <c r="CI215" s="15">
        <v>2</v>
      </c>
      <c r="CJ215" s="15">
        <v>2</v>
      </c>
      <c r="CK215" s="15">
        <v>2</v>
      </c>
      <c r="CL215" s="15"/>
      <c r="CM215" s="15"/>
      <c r="CN215" s="15"/>
      <c r="CO215" s="15"/>
      <c r="CP215" s="15"/>
      <c r="CQ215" s="15"/>
      <c r="CR215" s="15"/>
      <c r="CS215" s="15">
        <v>2</v>
      </c>
      <c r="CT215" s="15">
        <v>2</v>
      </c>
      <c r="CU215" s="15">
        <v>2</v>
      </c>
      <c r="CV215" s="73">
        <f>COUNTIF(BI215:CU215,"2")</f>
        <v>27</v>
      </c>
      <c r="CW215" s="74">
        <f>CV215/(CV215+CX215+CZ215+DB215)</f>
        <v>1</v>
      </c>
      <c r="CX215" s="73">
        <f>COUNTIF(BI215:CU215,"1")</f>
        <v>0</v>
      </c>
      <c r="CY215" s="74">
        <f>CX215/(CV215+CX215+CZ215+DB215)</f>
        <v>0</v>
      </c>
      <c r="CZ215" s="73">
        <f>COUNTIF(BI215:CU215,"0")</f>
        <v>0</v>
      </c>
      <c r="DA215" s="74">
        <f>CZ215/(CV215+CX215+CZ215+DB215)</f>
        <v>0</v>
      </c>
      <c r="DB215" s="73">
        <f>COUNTIF(BI215:CU215,"KĐG")</f>
        <v>0</v>
      </c>
      <c r="DC215" s="74">
        <f>DB215/(CV215+CX215+CZ215+DB215)</f>
        <v>0</v>
      </c>
      <c r="DD215" s="75">
        <f>(((CV215*2)+(CX215*1)+(CZ215*0)))/(CV215+CX215+CZ215)</f>
        <v>2</v>
      </c>
      <c r="DE215" s="75" t="str">
        <f>IF(DC215&gt;=50%,"KĐG",IF(DD215&gt;=1.6,"Đạt mục tiêu",IF(DD215&gt;=1,"Cần cố gắng","Chưa đạt")))</f>
        <v>Đạt mục tiêu</v>
      </c>
      <c r="DF215" s="2"/>
      <c r="DG215" s="2"/>
      <c r="DH215" s="2"/>
      <c r="DI215" s="2"/>
      <c r="DJ215" s="2"/>
      <c r="DK215" s="2"/>
      <c r="DL215" s="2"/>
      <c r="DM215" s="2"/>
      <c r="DN215" s="2"/>
      <c r="DO215" s="2"/>
      <c r="DP215" s="2"/>
      <c r="DQ215" s="2"/>
      <c r="DR215" s="2"/>
      <c r="DS215" s="2"/>
      <c r="DT215" s="2"/>
      <c r="DU215" s="2"/>
      <c r="DV215" s="2"/>
      <c r="DW215" s="2"/>
      <c r="DX215" s="2"/>
      <c r="DY215" s="2"/>
    </row>
    <row r="216" spans="1:129" ht="60.75" hidden="1" customHeight="1" x14ac:dyDescent="0.25">
      <c r="A216" s="53">
        <v>206</v>
      </c>
      <c r="B216" s="66">
        <v>331</v>
      </c>
      <c r="C216" s="60">
        <v>336</v>
      </c>
      <c r="D216" s="7" t="s">
        <v>295</v>
      </c>
      <c r="E216" s="14" t="s">
        <v>19</v>
      </c>
      <c r="F216" s="14" t="s">
        <v>296</v>
      </c>
      <c r="G216" s="68" t="s">
        <v>19</v>
      </c>
      <c r="H216" s="14" t="s">
        <v>776</v>
      </c>
      <c r="I216" s="68" t="s">
        <v>627</v>
      </c>
      <c r="J216" s="68" t="s">
        <v>178</v>
      </c>
      <c r="K216" s="15" t="s">
        <v>6</v>
      </c>
      <c r="L216" s="15" t="s">
        <v>15</v>
      </c>
      <c r="M216" s="10"/>
      <c r="N216" s="70"/>
      <c r="O216" s="70"/>
      <c r="P216" s="70"/>
      <c r="Q216" s="70"/>
      <c r="R216" s="70"/>
      <c r="S216" s="70" t="s">
        <v>15</v>
      </c>
      <c r="T216" s="70"/>
      <c r="U216" s="70"/>
      <c r="V216" s="70"/>
      <c r="W216" s="70"/>
      <c r="X216" s="71">
        <f t="shared" si="21"/>
        <v>1</v>
      </c>
      <c r="Y216" s="15"/>
      <c r="Z216" s="15"/>
      <c r="AA216" s="15"/>
      <c r="AB216" s="15"/>
      <c r="AC216" s="15"/>
      <c r="AD216" s="72"/>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5">
        <v>2</v>
      </c>
      <c r="BJ216" s="15">
        <v>2</v>
      </c>
      <c r="BK216" s="15">
        <v>2</v>
      </c>
      <c r="BL216" s="15">
        <v>2</v>
      </c>
      <c r="BM216" s="15"/>
      <c r="BN216" s="15"/>
      <c r="BO216" s="15"/>
      <c r="BP216" s="15"/>
      <c r="BQ216" s="15">
        <v>2</v>
      </c>
      <c r="BR216" s="15">
        <v>2</v>
      </c>
      <c r="BS216" s="15">
        <v>2</v>
      </c>
      <c r="BT216" s="15">
        <v>2</v>
      </c>
      <c r="BU216" s="15">
        <v>2</v>
      </c>
      <c r="BV216" s="15">
        <v>2</v>
      </c>
      <c r="BW216" s="15"/>
      <c r="BX216" s="15">
        <v>2</v>
      </c>
      <c r="BY216" s="15">
        <v>2</v>
      </c>
      <c r="BZ216" s="15">
        <v>2</v>
      </c>
      <c r="CA216" s="15">
        <v>2</v>
      </c>
      <c r="CB216" s="15">
        <v>2</v>
      </c>
      <c r="CC216" s="15">
        <v>2</v>
      </c>
      <c r="CD216" s="15">
        <v>2</v>
      </c>
      <c r="CE216" s="15">
        <v>2</v>
      </c>
      <c r="CF216" s="15">
        <v>2</v>
      </c>
      <c r="CG216" s="15">
        <v>2</v>
      </c>
      <c r="CH216" s="15">
        <v>2</v>
      </c>
      <c r="CI216" s="15">
        <v>2</v>
      </c>
      <c r="CJ216" s="15">
        <v>2</v>
      </c>
      <c r="CK216" s="15">
        <v>2</v>
      </c>
      <c r="CL216" s="15"/>
      <c r="CM216" s="15"/>
      <c r="CN216" s="15"/>
      <c r="CO216" s="15"/>
      <c r="CP216" s="15"/>
      <c r="CQ216" s="15"/>
      <c r="CR216" s="15"/>
      <c r="CS216" s="15">
        <v>2</v>
      </c>
      <c r="CT216" s="15">
        <v>2</v>
      </c>
      <c r="CU216" s="15">
        <v>2</v>
      </c>
      <c r="CV216" s="73">
        <f>COUNTIF(BI216:CU216,"2")</f>
        <v>27</v>
      </c>
      <c r="CW216" s="74">
        <f>CV216/(CV216+CX216+CZ216+DB216)</f>
        <v>1</v>
      </c>
      <c r="CX216" s="73">
        <f>COUNTIF(BI216:CU216,"1")</f>
        <v>0</v>
      </c>
      <c r="CY216" s="74">
        <f>CX216/(CV216+CX216+CZ216+DB216)</f>
        <v>0</v>
      </c>
      <c r="CZ216" s="73">
        <f>COUNTIF(BI216:CU216,"0")</f>
        <v>0</v>
      </c>
      <c r="DA216" s="74">
        <f>CZ216/(CV216+CX216+CZ216+DB216)</f>
        <v>0</v>
      </c>
      <c r="DB216" s="73">
        <f>COUNTIF(BI216:CU216,"KĐG")</f>
        <v>0</v>
      </c>
      <c r="DC216" s="74">
        <f>DB216/(CV216+CX216+CZ216+DB216)</f>
        <v>0</v>
      </c>
      <c r="DD216" s="75">
        <f>(((CV216*2)+(CX216*1)+(CZ216*0)))/(CV216+CX216+CZ216)</f>
        <v>2</v>
      </c>
      <c r="DE216" s="75" t="str">
        <f>IF(DC216&gt;=50%,"KĐG",IF(DD216&gt;=1.6,"Đạt mục tiêu",IF(DD216&gt;=1,"Cần cố gắng","Chưa đạt")))</f>
        <v>Đạt mục tiêu</v>
      </c>
      <c r="DF216" s="2"/>
      <c r="DG216" s="2"/>
      <c r="DH216" s="2"/>
      <c r="DI216" s="2"/>
      <c r="DJ216" s="2"/>
      <c r="DK216" s="2"/>
      <c r="DL216" s="2"/>
      <c r="DM216" s="2"/>
      <c r="DN216" s="2"/>
      <c r="DO216" s="2"/>
      <c r="DP216" s="2"/>
      <c r="DQ216" s="2"/>
      <c r="DR216" s="2"/>
      <c r="DS216" s="2"/>
      <c r="DT216" s="2"/>
      <c r="DU216" s="2"/>
      <c r="DV216" s="2"/>
      <c r="DW216" s="2"/>
      <c r="DX216" s="2"/>
      <c r="DY216" s="2"/>
    </row>
    <row r="217" spans="1:129" ht="48" hidden="1" customHeight="1" x14ac:dyDescent="0.25">
      <c r="A217" s="53">
        <v>207</v>
      </c>
      <c r="B217" s="66">
        <v>336</v>
      </c>
      <c r="C217" s="60">
        <v>337</v>
      </c>
      <c r="D217" s="7" t="s">
        <v>297</v>
      </c>
      <c r="E217" s="14" t="s">
        <v>19</v>
      </c>
      <c r="F217" s="14" t="s">
        <v>298</v>
      </c>
      <c r="G217" s="68" t="s">
        <v>19</v>
      </c>
      <c r="H217" s="7" t="s">
        <v>777</v>
      </c>
      <c r="I217" s="68" t="s">
        <v>627</v>
      </c>
      <c r="J217" s="68" t="s">
        <v>178</v>
      </c>
      <c r="K217" s="15" t="s">
        <v>6</v>
      </c>
      <c r="L217" s="15" t="s">
        <v>15</v>
      </c>
      <c r="M217" s="10"/>
      <c r="N217" s="70"/>
      <c r="O217" s="70"/>
      <c r="P217" s="70"/>
      <c r="Q217" s="70"/>
      <c r="R217" s="70" t="s">
        <v>15</v>
      </c>
      <c r="S217" s="70"/>
      <c r="T217" s="70"/>
      <c r="U217" s="70"/>
      <c r="V217" s="70"/>
      <c r="W217" s="70"/>
      <c r="X217" s="71">
        <f t="shared" si="21"/>
        <v>1</v>
      </c>
      <c r="Y217" s="15"/>
      <c r="Z217" s="15"/>
      <c r="AA217" s="15"/>
      <c r="AB217" s="15"/>
      <c r="AC217" s="15"/>
      <c r="AD217" s="80"/>
      <c r="AE217" s="15"/>
      <c r="AF217" s="15"/>
      <c r="AG217" s="15"/>
      <c r="AH217" s="15"/>
      <c r="AI217" s="15"/>
      <c r="AJ217" s="15"/>
      <c r="AK217" s="15"/>
      <c r="AL217" s="15"/>
      <c r="AM217" s="15"/>
      <c r="AN217" s="15"/>
      <c r="AO217" s="15"/>
      <c r="AP217" s="15"/>
      <c r="AQ217" s="15"/>
      <c r="AR217" s="15"/>
      <c r="AS217" s="15"/>
      <c r="AT217" s="15"/>
      <c r="AU217" s="15"/>
      <c r="AV217" s="15" t="s">
        <v>653</v>
      </c>
      <c r="AW217" s="15"/>
      <c r="AX217" s="15"/>
      <c r="AY217" s="15"/>
      <c r="AZ217" s="15"/>
      <c r="BA217" s="15"/>
      <c r="BB217" s="15"/>
      <c r="BC217" s="15"/>
      <c r="BD217" s="15"/>
      <c r="BE217" s="15"/>
      <c r="BF217" s="15"/>
      <c r="BG217" s="15"/>
      <c r="BH217" s="15"/>
      <c r="BI217" s="15">
        <v>2</v>
      </c>
      <c r="BJ217" s="15">
        <v>2</v>
      </c>
      <c r="BK217" s="15">
        <v>2</v>
      </c>
      <c r="BL217" s="15">
        <v>2</v>
      </c>
      <c r="BM217" s="15"/>
      <c r="BN217" s="15"/>
      <c r="BO217" s="15"/>
      <c r="BP217" s="15"/>
      <c r="BQ217" s="15">
        <v>2</v>
      </c>
      <c r="BR217" s="15">
        <v>2</v>
      </c>
      <c r="BS217" s="15">
        <v>2</v>
      </c>
      <c r="BT217" s="15">
        <v>2</v>
      </c>
      <c r="BU217" s="15">
        <v>2</v>
      </c>
      <c r="BV217" s="15">
        <v>2</v>
      </c>
      <c r="BW217" s="15"/>
      <c r="BX217" s="15">
        <v>2</v>
      </c>
      <c r="BY217" s="15">
        <v>2</v>
      </c>
      <c r="BZ217" s="15">
        <v>2</v>
      </c>
      <c r="CA217" s="15">
        <v>2</v>
      </c>
      <c r="CB217" s="15">
        <v>2</v>
      </c>
      <c r="CC217" s="15">
        <v>2</v>
      </c>
      <c r="CD217" s="15">
        <v>2</v>
      </c>
      <c r="CE217" s="15">
        <v>2</v>
      </c>
      <c r="CF217" s="15">
        <v>2</v>
      </c>
      <c r="CG217" s="15">
        <v>2</v>
      </c>
      <c r="CH217" s="15">
        <v>2</v>
      </c>
      <c r="CI217" s="15">
        <v>2</v>
      </c>
      <c r="CJ217" s="15">
        <v>2</v>
      </c>
      <c r="CK217" s="15">
        <v>2</v>
      </c>
      <c r="CL217" s="15"/>
      <c r="CM217" s="15"/>
      <c r="CN217" s="15"/>
      <c r="CO217" s="15"/>
      <c r="CP217" s="15"/>
      <c r="CQ217" s="15"/>
      <c r="CR217" s="15"/>
      <c r="CS217" s="15">
        <v>2</v>
      </c>
      <c r="CT217" s="15">
        <v>2</v>
      </c>
      <c r="CU217" s="15">
        <v>2</v>
      </c>
      <c r="CV217" s="73">
        <f>COUNTIF(BI217:CU217,"2")</f>
        <v>27</v>
      </c>
      <c r="CW217" s="74">
        <f>CV217/(CV217+CX217+CZ217+DB217)</f>
        <v>1</v>
      </c>
      <c r="CX217" s="73">
        <f>COUNTIF(BI217:CU217,"1")</f>
        <v>0</v>
      </c>
      <c r="CY217" s="74">
        <f>CX217/(CV217+CX217+CZ217+DB217)</f>
        <v>0</v>
      </c>
      <c r="CZ217" s="73">
        <f>COUNTIF(BI217:CU217,"0")</f>
        <v>0</v>
      </c>
      <c r="DA217" s="74">
        <f>CZ217/(CV217+CX217+CZ217+DB217)</f>
        <v>0</v>
      </c>
      <c r="DB217" s="73">
        <f>COUNTIF(BI217:CU217,"KĐG")</f>
        <v>0</v>
      </c>
      <c r="DC217" s="74">
        <f>DB217/(CV217+CX217+CZ217+DB217)</f>
        <v>0</v>
      </c>
      <c r="DD217" s="75">
        <f>(((CV217*2)+(CX217*1)+(CZ217*0)))/(CV217+CX217+CZ217)</f>
        <v>2</v>
      </c>
      <c r="DE217" s="75" t="str">
        <f>IF(DC217&gt;=50%,"KĐG",IF(DD217&gt;=1.6,"Đạt mục tiêu",IF(DD217&gt;=1,"Cần cố gắng","Chưa đạt")))</f>
        <v>Đạt mục tiêu</v>
      </c>
      <c r="DF217" s="2"/>
      <c r="DG217" s="2"/>
      <c r="DH217" s="2"/>
      <c r="DI217" s="2"/>
      <c r="DJ217" s="2"/>
      <c r="DK217" s="2"/>
      <c r="DL217" s="2"/>
      <c r="DM217" s="2"/>
      <c r="DN217" s="2"/>
      <c r="DO217" s="2"/>
      <c r="DP217" s="2"/>
      <c r="DQ217" s="2"/>
      <c r="DR217" s="2"/>
      <c r="DS217" s="2"/>
      <c r="DT217" s="2"/>
      <c r="DU217" s="2"/>
      <c r="DV217" s="2"/>
      <c r="DW217" s="2"/>
      <c r="DX217" s="2"/>
      <c r="DY217" s="2"/>
    </row>
    <row r="218" spans="1:129" ht="15.75" customHeight="1" x14ac:dyDescent="0.3">
      <c r="A218" s="53">
        <v>208</v>
      </c>
      <c r="B218" s="59">
        <v>337</v>
      </c>
      <c r="C218" s="60">
        <v>338</v>
      </c>
      <c r="D218" s="386" t="s">
        <v>299</v>
      </c>
      <c r="E218" s="387"/>
      <c r="F218" s="387"/>
      <c r="G218" s="387"/>
      <c r="H218" s="388"/>
      <c r="I218" s="308"/>
      <c r="J218" s="312"/>
      <c r="K218" s="61" t="s">
        <v>8</v>
      </c>
      <c r="L218" s="61" t="s">
        <v>8</v>
      </c>
      <c r="M218" s="61" t="s">
        <v>8</v>
      </c>
      <c r="N218" s="62" t="s">
        <v>608</v>
      </c>
      <c r="O218" s="62" t="s">
        <v>608</v>
      </c>
      <c r="P218" s="312" t="s">
        <v>608</v>
      </c>
      <c r="Q218" s="62" t="s">
        <v>608</v>
      </c>
      <c r="R218" s="62" t="s">
        <v>608</v>
      </c>
      <c r="S218" s="62" t="s">
        <v>608</v>
      </c>
      <c r="T218" s="62" t="s">
        <v>608</v>
      </c>
      <c r="U218" s="62" t="s">
        <v>608</v>
      </c>
      <c r="V218" s="62" t="s">
        <v>608</v>
      </c>
      <c r="W218" s="62" t="s">
        <v>608</v>
      </c>
      <c r="X218" s="71">
        <f t="shared" si="21"/>
        <v>0</v>
      </c>
      <c r="Y218" s="61"/>
      <c r="Z218" s="61" t="s">
        <v>8</v>
      </c>
      <c r="AA218" s="61" t="s">
        <v>8</v>
      </c>
      <c r="AB218" s="61" t="s">
        <v>8</v>
      </c>
      <c r="AC218" s="61" t="s">
        <v>8</v>
      </c>
      <c r="AD218" s="61" t="s">
        <v>8</v>
      </c>
      <c r="AE218" s="61" t="s">
        <v>8</v>
      </c>
      <c r="AF218" s="61" t="s">
        <v>8</v>
      </c>
      <c r="AG218" s="312" t="s">
        <v>8</v>
      </c>
      <c r="AH218" s="312" t="s">
        <v>8</v>
      </c>
      <c r="AI218" s="312" t="s">
        <v>8</v>
      </c>
      <c r="AJ218" s="61" t="s">
        <v>8</v>
      </c>
      <c r="AK218" s="61" t="s">
        <v>8</v>
      </c>
      <c r="AL218" s="61" t="s">
        <v>8</v>
      </c>
      <c r="AM218" s="61"/>
      <c r="AN218" s="61" t="s">
        <v>8</v>
      </c>
      <c r="AO218" s="61" t="s">
        <v>8</v>
      </c>
      <c r="AP218" s="61" t="s">
        <v>8</v>
      </c>
      <c r="AQ218" s="61" t="s">
        <v>8</v>
      </c>
      <c r="AR218" s="61" t="s">
        <v>8</v>
      </c>
      <c r="AS218" s="61" t="s">
        <v>8</v>
      </c>
      <c r="AT218" s="61" t="s">
        <v>8</v>
      </c>
      <c r="AU218" s="61" t="s">
        <v>8</v>
      </c>
      <c r="AV218" s="61" t="s">
        <v>8</v>
      </c>
      <c r="AW218" s="61" t="s">
        <v>8</v>
      </c>
      <c r="AX218" s="61" t="s">
        <v>8</v>
      </c>
      <c r="AY218" s="61"/>
      <c r="AZ218" s="61" t="s">
        <v>8</v>
      </c>
      <c r="BA218" s="61" t="s">
        <v>8</v>
      </c>
      <c r="BB218" s="61" t="s">
        <v>8</v>
      </c>
      <c r="BC218" s="61" t="s">
        <v>8</v>
      </c>
      <c r="BD218" s="61" t="s">
        <v>8</v>
      </c>
      <c r="BE218" s="61" t="s">
        <v>8</v>
      </c>
      <c r="BF218" s="61" t="s">
        <v>8</v>
      </c>
      <c r="BG218" s="61" t="s">
        <v>8</v>
      </c>
      <c r="BH218" s="61"/>
      <c r="BI218" s="62" t="s">
        <v>8</v>
      </c>
      <c r="BJ218" s="62" t="s">
        <v>8</v>
      </c>
      <c r="BK218" s="62" t="s">
        <v>8</v>
      </c>
      <c r="BL218" s="62" t="s">
        <v>8</v>
      </c>
      <c r="BM218" s="62" t="s">
        <v>8</v>
      </c>
      <c r="BN218" s="62" t="s">
        <v>8</v>
      </c>
      <c r="BO218" s="62" t="s">
        <v>8</v>
      </c>
      <c r="BP218" s="62" t="s">
        <v>8</v>
      </c>
      <c r="BQ218" s="62" t="s">
        <v>8</v>
      </c>
      <c r="BR218" s="62" t="s">
        <v>8</v>
      </c>
      <c r="BS218" s="62" t="s">
        <v>8</v>
      </c>
      <c r="BT218" s="62" t="s">
        <v>8</v>
      </c>
      <c r="BU218" s="62" t="s">
        <v>8</v>
      </c>
      <c r="BV218" s="62" t="s">
        <v>8</v>
      </c>
      <c r="BW218" s="62" t="s">
        <v>8</v>
      </c>
      <c r="BX218" s="62" t="s">
        <v>8</v>
      </c>
      <c r="BY218" s="62" t="s">
        <v>8</v>
      </c>
      <c r="BZ218" s="62" t="s">
        <v>8</v>
      </c>
      <c r="CA218" s="62" t="s">
        <v>8</v>
      </c>
      <c r="CB218" s="62" t="s">
        <v>8</v>
      </c>
      <c r="CC218" s="62" t="s">
        <v>8</v>
      </c>
      <c r="CD218" s="62" t="s">
        <v>8</v>
      </c>
      <c r="CE218" s="62" t="s">
        <v>8</v>
      </c>
      <c r="CF218" s="62" t="s">
        <v>8</v>
      </c>
      <c r="CG218" s="62" t="s">
        <v>8</v>
      </c>
      <c r="CH218" s="62" t="s">
        <v>8</v>
      </c>
      <c r="CI218" s="62" t="s">
        <v>8</v>
      </c>
      <c r="CJ218" s="62" t="s">
        <v>8</v>
      </c>
      <c r="CK218" s="62" t="s">
        <v>8</v>
      </c>
      <c r="CL218" s="62" t="s">
        <v>8</v>
      </c>
      <c r="CM218" s="62" t="s">
        <v>8</v>
      </c>
      <c r="CN218" s="62" t="s">
        <v>8</v>
      </c>
      <c r="CO218" s="62" t="s">
        <v>8</v>
      </c>
      <c r="CP218" s="62" t="s">
        <v>8</v>
      </c>
      <c r="CQ218" s="62" t="s">
        <v>8</v>
      </c>
      <c r="CR218" s="62" t="s">
        <v>8</v>
      </c>
      <c r="CS218" s="62" t="s">
        <v>8</v>
      </c>
      <c r="CT218" s="62" t="s">
        <v>8</v>
      </c>
      <c r="CU218" s="62" t="s">
        <v>8</v>
      </c>
      <c r="CV218" s="61"/>
      <c r="CW218" s="61" t="s">
        <v>8</v>
      </c>
      <c r="CX218" s="61" t="s">
        <v>8</v>
      </c>
      <c r="CY218" s="61" t="s">
        <v>8</v>
      </c>
      <c r="CZ218" s="61" t="s">
        <v>8</v>
      </c>
      <c r="DA218" s="61" t="s">
        <v>8</v>
      </c>
      <c r="DB218" s="61" t="s">
        <v>8</v>
      </c>
      <c r="DC218" s="61" t="s">
        <v>8</v>
      </c>
      <c r="DD218" s="250" t="s">
        <v>8</v>
      </c>
      <c r="DE218" s="61" t="s">
        <v>8</v>
      </c>
      <c r="DF218" s="2"/>
      <c r="DG218" s="2"/>
      <c r="DH218" s="2"/>
      <c r="DI218" s="2"/>
      <c r="DJ218" s="2"/>
      <c r="DK218" s="2"/>
      <c r="DL218" s="2"/>
      <c r="DM218" s="2"/>
      <c r="DN218" s="2"/>
      <c r="DO218" s="2"/>
      <c r="DP218" s="2"/>
      <c r="DQ218" s="2"/>
      <c r="DR218" s="2"/>
      <c r="DS218" s="2"/>
      <c r="DT218" s="2"/>
      <c r="DU218" s="2"/>
      <c r="DV218" s="2"/>
      <c r="DW218" s="2"/>
      <c r="DX218" s="2"/>
      <c r="DY218" s="2"/>
    </row>
    <row r="219" spans="1:129" ht="90.75" hidden="1" customHeight="1" x14ac:dyDescent="0.25">
      <c r="A219" s="53">
        <v>209</v>
      </c>
      <c r="B219" s="59">
        <v>338</v>
      </c>
      <c r="C219" s="60">
        <v>341</v>
      </c>
      <c r="D219" s="7" t="s">
        <v>300</v>
      </c>
      <c r="E219" s="14" t="s">
        <v>19</v>
      </c>
      <c r="F219" s="14" t="s">
        <v>301</v>
      </c>
      <c r="G219" s="68" t="s">
        <v>19</v>
      </c>
      <c r="H219" s="133" t="s">
        <v>778</v>
      </c>
      <c r="I219" s="68" t="s">
        <v>627</v>
      </c>
      <c r="J219" s="244" t="s">
        <v>178</v>
      </c>
      <c r="K219" s="15" t="s">
        <v>6</v>
      </c>
      <c r="L219" s="11" t="s">
        <v>15</v>
      </c>
      <c r="M219" s="10">
        <v>1</v>
      </c>
      <c r="N219" s="70"/>
      <c r="O219" s="84" t="s">
        <v>15</v>
      </c>
      <c r="P219" s="70"/>
      <c r="Q219" s="70"/>
      <c r="R219" s="70"/>
      <c r="S219" s="84"/>
      <c r="T219" s="70"/>
      <c r="U219" s="70"/>
      <c r="V219" s="70"/>
      <c r="W219" s="70"/>
      <c r="X219" s="71">
        <f t="shared" si="21"/>
        <v>1</v>
      </c>
      <c r="Y219" s="15" t="s">
        <v>1101</v>
      </c>
      <c r="Z219" s="11"/>
      <c r="AA219" s="11"/>
      <c r="AB219" s="11"/>
      <c r="AC219" s="11"/>
      <c r="AD219" s="15" t="s">
        <v>622</v>
      </c>
      <c r="AE219" s="15"/>
      <c r="AF219" s="15" t="s">
        <v>625</v>
      </c>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5">
        <v>1</v>
      </c>
      <c r="BJ219" s="15">
        <v>1</v>
      </c>
      <c r="BK219" s="15">
        <v>1</v>
      </c>
      <c r="BL219" s="15">
        <v>1</v>
      </c>
      <c r="BM219" s="15">
        <v>1</v>
      </c>
      <c r="BN219" s="15">
        <v>1</v>
      </c>
      <c r="BO219" s="15">
        <v>1</v>
      </c>
      <c r="BP219" s="15">
        <v>1</v>
      </c>
      <c r="BQ219" s="15">
        <v>1</v>
      </c>
      <c r="BR219" s="15">
        <v>1</v>
      </c>
      <c r="BS219" s="15">
        <v>1</v>
      </c>
      <c r="BT219" s="15">
        <v>1</v>
      </c>
      <c r="BU219" s="15">
        <v>1</v>
      </c>
      <c r="BV219" s="15">
        <v>1</v>
      </c>
      <c r="BW219" s="15">
        <v>1</v>
      </c>
      <c r="BX219" s="15">
        <v>1</v>
      </c>
      <c r="BY219" s="15">
        <v>1</v>
      </c>
      <c r="BZ219" s="15">
        <v>1</v>
      </c>
      <c r="CA219" s="15">
        <v>1</v>
      </c>
      <c r="CB219" s="15">
        <v>1</v>
      </c>
      <c r="CC219" s="15">
        <v>1</v>
      </c>
      <c r="CD219" s="15">
        <v>1</v>
      </c>
      <c r="CE219" s="15">
        <v>1</v>
      </c>
      <c r="CF219" s="15">
        <v>1</v>
      </c>
      <c r="CG219" s="15">
        <v>1</v>
      </c>
      <c r="CH219" s="15">
        <v>1</v>
      </c>
      <c r="CI219" s="15">
        <v>1</v>
      </c>
      <c r="CJ219" s="15">
        <v>1</v>
      </c>
      <c r="CK219" s="15">
        <v>1</v>
      </c>
      <c r="CL219" s="15">
        <v>1</v>
      </c>
      <c r="CM219" s="15">
        <v>1</v>
      </c>
      <c r="CN219" s="15">
        <v>1</v>
      </c>
      <c r="CO219" s="15">
        <v>1</v>
      </c>
      <c r="CP219" s="15">
        <v>1</v>
      </c>
      <c r="CQ219" s="15">
        <v>1</v>
      </c>
      <c r="CR219" s="15">
        <v>1</v>
      </c>
      <c r="CS219" s="15">
        <v>1</v>
      </c>
      <c r="CT219" s="15">
        <v>1</v>
      </c>
      <c r="CU219" s="15">
        <v>1</v>
      </c>
      <c r="CV219" s="73">
        <f t="shared" ref="CV219:CV226" si="82">COUNTIF(BI219:CU219,"2")</f>
        <v>0</v>
      </c>
      <c r="CW219" s="74">
        <f t="shared" ref="CW219:CW226" si="83">CV219/(CV219+CX219+CZ219+DB219)</f>
        <v>0</v>
      </c>
      <c r="CX219" s="73">
        <f t="shared" ref="CX219:CX226" si="84">COUNTIF(BI219:CU219,"1")</f>
        <v>39</v>
      </c>
      <c r="CY219" s="74">
        <f t="shared" ref="CY219:CY226" si="85">CX219/(CV219+CX219+CZ219+DB219)</f>
        <v>1</v>
      </c>
      <c r="CZ219" s="73">
        <f t="shared" ref="CZ219:CZ226" si="86">COUNTIF(BI219:CU219,"0")</f>
        <v>0</v>
      </c>
      <c r="DA219" s="74">
        <f t="shared" ref="DA219:DA226" si="87">CZ219/(CV219+CX219+CZ219+DB219)</f>
        <v>0</v>
      </c>
      <c r="DB219" s="73">
        <f t="shared" ref="DB219:DB226" si="88">COUNTIF(BI219:CU219,"KĐG")</f>
        <v>0</v>
      </c>
      <c r="DC219" s="74">
        <f t="shared" ref="DC219:DC226" si="89">DB219/(CV219+CX219+CZ219+DB219)</f>
        <v>0</v>
      </c>
      <c r="DD219" s="75">
        <f t="shared" ref="DD219:DD226" si="90">(((CV219*2)+(CX219*1)+(CZ219*0)))/(CV219+CX219+CZ219)</f>
        <v>1</v>
      </c>
      <c r="DE219" s="75" t="str">
        <f t="shared" ref="DE219:DE226" si="91">IF(DC219&gt;=50%,"KĐG",IF(DD219&gt;=1.6,"Đạt mục tiêu",IF(DD219&gt;=1,"Cần cố gắng","Chưa đạt")))</f>
        <v>Cần cố gắng</v>
      </c>
      <c r="DF219" s="2"/>
      <c r="DG219" s="2"/>
      <c r="DH219" s="2"/>
      <c r="DI219" s="2"/>
      <c r="DJ219" s="2"/>
      <c r="DK219" s="2"/>
      <c r="DL219" s="2"/>
      <c r="DM219" s="2"/>
      <c r="DN219" s="2"/>
      <c r="DO219" s="2"/>
      <c r="DP219" s="2"/>
      <c r="DQ219" s="2"/>
      <c r="DR219" s="2"/>
      <c r="DS219" s="2"/>
      <c r="DT219" s="2"/>
      <c r="DU219" s="2"/>
      <c r="DV219" s="2"/>
      <c r="DW219" s="2"/>
      <c r="DX219" s="2"/>
      <c r="DY219" s="2"/>
    </row>
    <row r="220" spans="1:129" ht="98.25" hidden="1" customHeight="1" x14ac:dyDescent="0.25">
      <c r="A220" s="53">
        <v>210</v>
      </c>
      <c r="B220" s="66">
        <v>341</v>
      </c>
      <c r="C220" s="60">
        <v>341</v>
      </c>
      <c r="D220" s="7" t="s">
        <v>300</v>
      </c>
      <c r="E220" s="14" t="s">
        <v>19</v>
      </c>
      <c r="F220" s="14" t="s">
        <v>301</v>
      </c>
      <c r="G220" s="68" t="s">
        <v>19</v>
      </c>
      <c r="H220" s="135" t="s">
        <v>779</v>
      </c>
      <c r="I220" s="68" t="s">
        <v>627</v>
      </c>
      <c r="J220" s="245"/>
      <c r="K220" s="15"/>
      <c r="L220" s="13"/>
      <c r="M220" s="10"/>
      <c r="N220" s="70"/>
      <c r="O220" s="84"/>
      <c r="P220" s="70"/>
      <c r="Q220" s="70"/>
      <c r="R220" s="70"/>
      <c r="S220" s="84"/>
      <c r="T220" s="70" t="s">
        <v>15</v>
      </c>
      <c r="U220" s="70"/>
      <c r="V220" s="70"/>
      <c r="W220" s="70"/>
      <c r="X220" s="71">
        <f t="shared" si="21"/>
        <v>1</v>
      </c>
      <c r="Y220" s="15"/>
      <c r="Z220" s="15"/>
      <c r="AA220" s="15"/>
      <c r="AB220" s="15"/>
      <c r="AC220" s="15"/>
      <c r="AD220" s="72"/>
      <c r="AE220" s="11"/>
      <c r="AF220" s="11"/>
      <c r="AG220" s="11"/>
      <c r="AH220" s="11"/>
      <c r="AI220" s="11"/>
      <c r="AJ220" s="11"/>
      <c r="AK220" s="11"/>
      <c r="AL220" s="11"/>
      <c r="AM220" s="11"/>
      <c r="AN220" s="11"/>
      <c r="AO220" s="11"/>
      <c r="AP220" s="11"/>
      <c r="AQ220" s="11"/>
      <c r="AR220" s="11"/>
      <c r="AS220" s="11"/>
      <c r="AT220" s="11"/>
      <c r="AU220" s="11"/>
      <c r="AV220" s="11"/>
      <c r="AW220" s="11" t="s">
        <v>644</v>
      </c>
      <c r="AX220" s="11"/>
      <c r="AY220" s="11"/>
      <c r="AZ220" s="11" t="s">
        <v>625</v>
      </c>
      <c r="BA220" s="11" t="s">
        <v>644</v>
      </c>
      <c r="BB220" s="11"/>
      <c r="BC220" s="11"/>
      <c r="BD220" s="11"/>
      <c r="BE220" s="11"/>
      <c r="BF220" s="11"/>
      <c r="BG220" s="11"/>
      <c r="BH220" s="11"/>
      <c r="BI220" s="15">
        <v>2</v>
      </c>
      <c r="BJ220" s="15">
        <v>2</v>
      </c>
      <c r="BK220" s="15">
        <v>2</v>
      </c>
      <c r="BL220" s="15">
        <v>2</v>
      </c>
      <c r="BM220" s="15"/>
      <c r="BN220" s="15"/>
      <c r="BO220" s="15"/>
      <c r="BP220" s="15"/>
      <c r="BQ220" s="15">
        <v>2</v>
      </c>
      <c r="BR220" s="15">
        <v>2</v>
      </c>
      <c r="BS220" s="15">
        <v>2</v>
      </c>
      <c r="BT220" s="15">
        <v>2</v>
      </c>
      <c r="BU220" s="15">
        <v>2</v>
      </c>
      <c r="BV220" s="15">
        <v>2</v>
      </c>
      <c r="BW220" s="15"/>
      <c r="BX220" s="15">
        <v>2</v>
      </c>
      <c r="BY220" s="15">
        <v>2</v>
      </c>
      <c r="BZ220" s="15">
        <v>2</v>
      </c>
      <c r="CA220" s="15">
        <v>2</v>
      </c>
      <c r="CB220" s="15">
        <v>2</v>
      </c>
      <c r="CC220" s="15">
        <v>2</v>
      </c>
      <c r="CD220" s="15">
        <v>2</v>
      </c>
      <c r="CE220" s="15">
        <v>2</v>
      </c>
      <c r="CF220" s="15">
        <v>2</v>
      </c>
      <c r="CG220" s="15">
        <v>2</v>
      </c>
      <c r="CH220" s="15">
        <v>2</v>
      </c>
      <c r="CI220" s="15">
        <v>2</v>
      </c>
      <c r="CJ220" s="15">
        <v>2</v>
      </c>
      <c r="CK220" s="15">
        <v>2</v>
      </c>
      <c r="CL220" s="15"/>
      <c r="CM220" s="15"/>
      <c r="CN220" s="15"/>
      <c r="CO220" s="15"/>
      <c r="CP220" s="15"/>
      <c r="CQ220" s="15"/>
      <c r="CR220" s="15"/>
      <c r="CS220" s="15">
        <v>2</v>
      </c>
      <c r="CT220" s="15">
        <v>2</v>
      </c>
      <c r="CU220" s="15">
        <v>2</v>
      </c>
      <c r="CV220" s="73">
        <f t="shared" si="82"/>
        <v>27</v>
      </c>
      <c r="CW220" s="74">
        <f t="shared" si="83"/>
        <v>1</v>
      </c>
      <c r="CX220" s="73">
        <f t="shared" si="84"/>
        <v>0</v>
      </c>
      <c r="CY220" s="74">
        <f t="shared" si="85"/>
        <v>0</v>
      </c>
      <c r="CZ220" s="73">
        <f t="shared" si="86"/>
        <v>0</v>
      </c>
      <c r="DA220" s="74">
        <f t="shared" si="87"/>
        <v>0</v>
      </c>
      <c r="DB220" s="73">
        <f t="shared" si="88"/>
        <v>0</v>
      </c>
      <c r="DC220" s="74">
        <f t="shared" si="89"/>
        <v>0</v>
      </c>
      <c r="DD220" s="75">
        <f t="shared" si="90"/>
        <v>2</v>
      </c>
      <c r="DE220" s="75" t="str">
        <f t="shared" si="91"/>
        <v>Đạt mục tiêu</v>
      </c>
      <c r="DF220" s="2"/>
      <c r="DG220" s="2"/>
      <c r="DH220" s="2"/>
      <c r="DI220" s="2"/>
      <c r="DJ220" s="2"/>
      <c r="DK220" s="2"/>
      <c r="DL220" s="2"/>
      <c r="DM220" s="2"/>
      <c r="DN220" s="2"/>
      <c r="DO220" s="2"/>
      <c r="DP220" s="2"/>
      <c r="DQ220" s="2"/>
      <c r="DR220" s="2"/>
      <c r="DS220" s="2"/>
      <c r="DT220" s="2"/>
      <c r="DU220" s="2"/>
      <c r="DV220" s="2"/>
      <c r="DW220" s="2"/>
      <c r="DX220" s="2"/>
      <c r="DY220" s="2"/>
    </row>
    <row r="221" spans="1:129" ht="39" customHeight="1" x14ac:dyDescent="0.25">
      <c r="A221" s="53">
        <v>211</v>
      </c>
      <c r="B221" s="66">
        <v>341</v>
      </c>
      <c r="C221" s="60">
        <v>343</v>
      </c>
      <c r="D221" s="306" t="s">
        <v>302</v>
      </c>
      <c r="E221" s="307" t="s">
        <v>36</v>
      </c>
      <c r="F221" s="307" t="s">
        <v>303</v>
      </c>
      <c r="G221" s="308" t="s">
        <v>19</v>
      </c>
      <c r="H221" s="306" t="s">
        <v>780</v>
      </c>
      <c r="I221" s="308" t="s">
        <v>627</v>
      </c>
      <c r="J221" s="308" t="s">
        <v>178</v>
      </c>
      <c r="K221" s="15" t="s">
        <v>6</v>
      </c>
      <c r="L221" s="15" t="s">
        <v>15</v>
      </c>
      <c r="M221" s="10">
        <v>1</v>
      </c>
      <c r="N221" s="70"/>
      <c r="O221" s="70"/>
      <c r="P221" s="310" t="s">
        <v>15</v>
      </c>
      <c r="Q221" s="70"/>
      <c r="R221" s="70"/>
      <c r="S221" s="70"/>
      <c r="T221" s="70"/>
      <c r="U221" s="70"/>
      <c r="V221" s="70"/>
      <c r="W221" s="70"/>
      <c r="X221" s="71">
        <f t="shared" si="21"/>
        <v>1</v>
      </c>
      <c r="Y221" s="15" t="s">
        <v>1105</v>
      </c>
      <c r="Z221" s="15"/>
      <c r="AA221" s="15"/>
      <c r="AB221" s="15"/>
      <c r="AC221" s="15"/>
      <c r="AD221" s="72"/>
      <c r="AE221" s="11"/>
      <c r="AF221" s="11"/>
      <c r="AG221" s="311"/>
      <c r="AH221" s="311" t="s">
        <v>713</v>
      </c>
      <c r="AI221" s="311" t="s">
        <v>713</v>
      </c>
      <c r="AJ221" s="15" t="s">
        <v>713</v>
      </c>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56">
        <v>2</v>
      </c>
      <c r="BJ221" s="56">
        <v>2</v>
      </c>
      <c r="BK221" s="56">
        <v>2</v>
      </c>
      <c r="BL221" s="56">
        <v>2</v>
      </c>
      <c r="BM221" s="56">
        <v>2</v>
      </c>
      <c r="BN221" s="56">
        <v>2</v>
      </c>
      <c r="BO221" s="56">
        <v>2</v>
      </c>
      <c r="BP221" s="56">
        <v>2</v>
      </c>
      <c r="BQ221" s="56">
        <v>2</v>
      </c>
      <c r="BR221" s="56">
        <v>2</v>
      </c>
      <c r="BS221" s="56">
        <v>1</v>
      </c>
      <c r="BT221" s="56">
        <v>2</v>
      </c>
      <c r="BU221" s="56">
        <v>2</v>
      </c>
      <c r="BV221" s="56">
        <v>2</v>
      </c>
      <c r="BW221" s="56">
        <v>2</v>
      </c>
      <c r="BX221" s="56">
        <v>2</v>
      </c>
      <c r="BY221" s="56">
        <v>2</v>
      </c>
      <c r="BZ221" s="56">
        <v>2</v>
      </c>
      <c r="CA221" s="56">
        <v>2</v>
      </c>
      <c r="CB221" s="56">
        <v>2</v>
      </c>
      <c r="CC221" s="56">
        <v>2</v>
      </c>
      <c r="CD221" s="56">
        <v>2</v>
      </c>
      <c r="CE221" s="56">
        <v>2</v>
      </c>
      <c r="CF221" s="56">
        <v>2</v>
      </c>
      <c r="CG221" s="56">
        <v>2</v>
      </c>
      <c r="CH221" s="56">
        <v>2</v>
      </c>
      <c r="CI221" s="56">
        <v>2</v>
      </c>
      <c r="CJ221" s="56">
        <v>2</v>
      </c>
      <c r="CK221" s="56">
        <v>2</v>
      </c>
      <c r="CL221" s="56">
        <v>2</v>
      </c>
      <c r="CM221" s="56">
        <v>2</v>
      </c>
      <c r="CN221" s="56">
        <v>2</v>
      </c>
      <c r="CO221" s="56">
        <v>2</v>
      </c>
      <c r="CP221" s="56">
        <v>2</v>
      </c>
      <c r="CQ221" s="56">
        <v>2</v>
      </c>
      <c r="CR221" s="56">
        <v>2</v>
      </c>
      <c r="CS221" s="56">
        <v>2</v>
      </c>
      <c r="CT221" s="56">
        <v>2</v>
      </c>
      <c r="CU221" s="56">
        <v>2</v>
      </c>
      <c r="CV221" s="73">
        <f t="shared" si="82"/>
        <v>38</v>
      </c>
      <c r="CW221" s="74">
        <f t="shared" si="83"/>
        <v>0.97435897435897434</v>
      </c>
      <c r="CX221" s="73">
        <f t="shared" si="84"/>
        <v>1</v>
      </c>
      <c r="CY221" s="74">
        <f t="shared" si="85"/>
        <v>2.564102564102564E-2</v>
      </c>
      <c r="CZ221" s="73">
        <f t="shared" si="86"/>
        <v>0</v>
      </c>
      <c r="DA221" s="74">
        <f t="shared" si="87"/>
        <v>0</v>
      </c>
      <c r="DB221" s="73">
        <f t="shared" si="88"/>
        <v>0</v>
      </c>
      <c r="DC221" s="74">
        <f t="shared" si="89"/>
        <v>0</v>
      </c>
      <c r="DD221" s="75">
        <f t="shared" si="90"/>
        <v>1.9743589743589745</v>
      </c>
      <c r="DE221" s="75" t="str">
        <f t="shared" si="91"/>
        <v>Đạt mục tiêu</v>
      </c>
      <c r="DF221" s="2"/>
      <c r="DG221" s="2"/>
      <c r="DH221" s="2"/>
      <c r="DI221" s="2"/>
      <c r="DJ221" s="2"/>
      <c r="DK221" s="2"/>
      <c r="DL221" s="2"/>
      <c r="DM221" s="2"/>
      <c r="DN221" s="2"/>
      <c r="DO221" s="2"/>
      <c r="DP221" s="2"/>
      <c r="DQ221" s="2"/>
      <c r="DR221" s="2"/>
      <c r="DS221" s="2"/>
      <c r="DT221" s="2"/>
      <c r="DU221" s="2"/>
      <c r="DV221" s="2"/>
      <c r="DW221" s="2"/>
      <c r="DX221" s="2"/>
      <c r="DY221" s="2"/>
    </row>
    <row r="222" spans="1:129" ht="31.5" hidden="1" customHeight="1" x14ac:dyDescent="0.25">
      <c r="A222" s="53">
        <v>212</v>
      </c>
      <c r="B222" s="66">
        <v>343</v>
      </c>
      <c r="C222" s="60">
        <v>344</v>
      </c>
      <c r="D222" s="7" t="s">
        <v>304</v>
      </c>
      <c r="E222" s="14" t="s">
        <v>36</v>
      </c>
      <c r="F222" s="14" t="s">
        <v>305</v>
      </c>
      <c r="G222" s="68" t="s">
        <v>19</v>
      </c>
      <c r="H222" s="7" t="s">
        <v>781</v>
      </c>
      <c r="I222" s="68" t="s">
        <v>627</v>
      </c>
      <c r="J222" s="68" t="s">
        <v>178</v>
      </c>
      <c r="K222" s="15" t="s">
        <v>6</v>
      </c>
      <c r="L222" s="15" t="s">
        <v>15</v>
      </c>
      <c r="M222" s="10">
        <v>1</v>
      </c>
      <c r="N222" s="70" t="s">
        <v>15</v>
      </c>
      <c r="O222" s="70"/>
      <c r="P222" s="70"/>
      <c r="Q222" s="70"/>
      <c r="R222" s="70"/>
      <c r="S222" s="70"/>
      <c r="T222" s="70"/>
      <c r="U222" s="70"/>
      <c r="V222" s="70"/>
      <c r="W222" s="70"/>
      <c r="X222" s="71">
        <f t="shared" si="21"/>
        <v>1</v>
      </c>
      <c r="Y222" s="15" t="s">
        <v>1100</v>
      </c>
      <c r="Z222" s="15" t="s">
        <v>625</v>
      </c>
      <c r="AA222" s="15"/>
      <c r="AB222" s="15" t="s">
        <v>653</v>
      </c>
      <c r="AC222" s="15" t="s">
        <v>713</v>
      </c>
      <c r="AD222" s="72"/>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5">
        <v>2</v>
      </c>
      <c r="BJ222" s="15">
        <v>2</v>
      </c>
      <c r="BK222" s="15">
        <v>2</v>
      </c>
      <c r="BL222" s="15">
        <v>2</v>
      </c>
      <c r="BM222" s="15">
        <v>2</v>
      </c>
      <c r="BN222" s="15">
        <v>2</v>
      </c>
      <c r="BO222" s="15">
        <v>2</v>
      </c>
      <c r="BP222" s="15">
        <v>2</v>
      </c>
      <c r="BQ222" s="15">
        <v>2</v>
      </c>
      <c r="BR222" s="15">
        <v>2</v>
      </c>
      <c r="BS222" s="15">
        <v>2</v>
      </c>
      <c r="BT222" s="15">
        <v>2</v>
      </c>
      <c r="BU222" s="15">
        <v>2</v>
      </c>
      <c r="BV222" s="15">
        <v>2</v>
      </c>
      <c r="BW222" s="15">
        <v>2</v>
      </c>
      <c r="BX222" s="15">
        <v>2</v>
      </c>
      <c r="BY222" s="15">
        <v>2</v>
      </c>
      <c r="BZ222" s="15">
        <v>2</v>
      </c>
      <c r="CA222" s="15">
        <v>0</v>
      </c>
      <c r="CB222" s="15">
        <v>2</v>
      </c>
      <c r="CC222" s="15">
        <v>2</v>
      </c>
      <c r="CD222" s="15">
        <v>2</v>
      </c>
      <c r="CE222" s="15">
        <v>2</v>
      </c>
      <c r="CF222" s="15">
        <v>1</v>
      </c>
      <c r="CG222" s="15">
        <v>1</v>
      </c>
      <c r="CH222" s="15">
        <v>1</v>
      </c>
      <c r="CI222" s="15">
        <v>1</v>
      </c>
      <c r="CJ222" s="15">
        <v>1</v>
      </c>
      <c r="CK222" s="15">
        <v>1</v>
      </c>
      <c r="CL222" s="15">
        <v>1</v>
      </c>
      <c r="CM222" s="15">
        <v>2</v>
      </c>
      <c r="CN222" s="15">
        <v>2</v>
      </c>
      <c r="CO222" s="15">
        <v>2</v>
      </c>
      <c r="CP222" s="15">
        <v>2</v>
      </c>
      <c r="CQ222" s="15">
        <v>2</v>
      </c>
      <c r="CR222" s="15">
        <v>2</v>
      </c>
      <c r="CS222" s="15">
        <v>2</v>
      </c>
      <c r="CT222" s="15">
        <v>2</v>
      </c>
      <c r="CU222" s="15">
        <v>0</v>
      </c>
      <c r="CV222" s="73">
        <f t="shared" si="82"/>
        <v>30</v>
      </c>
      <c r="CW222" s="74">
        <f t="shared" si="83"/>
        <v>0.76923076923076927</v>
      </c>
      <c r="CX222" s="73">
        <f t="shared" si="84"/>
        <v>7</v>
      </c>
      <c r="CY222" s="74">
        <f t="shared" si="85"/>
        <v>0.17948717948717949</v>
      </c>
      <c r="CZ222" s="73">
        <f t="shared" si="86"/>
        <v>2</v>
      </c>
      <c r="DA222" s="74">
        <f t="shared" si="87"/>
        <v>5.128205128205128E-2</v>
      </c>
      <c r="DB222" s="73">
        <f t="shared" si="88"/>
        <v>0</v>
      </c>
      <c r="DC222" s="74">
        <f t="shared" si="89"/>
        <v>0</v>
      </c>
      <c r="DD222" s="249">
        <f t="shared" si="90"/>
        <v>1.7179487179487178</v>
      </c>
      <c r="DE222" s="75" t="str">
        <f t="shared" si="91"/>
        <v>Đạt mục tiêu</v>
      </c>
      <c r="DF222" s="2"/>
      <c r="DG222" s="2"/>
      <c r="DH222" s="2"/>
      <c r="DI222" s="2"/>
      <c r="DJ222" s="2"/>
      <c r="DK222" s="2"/>
      <c r="DL222" s="2"/>
      <c r="DM222" s="2"/>
      <c r="DN222" s="2"/>
      <c r="DO222" s="2"/>
      <c r="DP222" s="2"/>
      <c r="DQ222" s="2"/>
      <c r="DR222" s="2"/>
      <c r="DS222" s="2"/>
      <c r="DT222" s="2"/>
      <c r="DU222" s="2"/>
      <c r="DV222" s="2"/>
      <c r="DW222" s="2"/>
      <c r="DX222" s="2"/>
      <c r="DY222" s="2"/>
    </row>
    <row r="223" spans="1:129" ht="40.5" hidden="1" customHeight="1" x14ac:dyDescent="0.25">
      <c r="A223" s="53">
        <v>213</v>
      </c>
      <c r="B223" s="66">
        <v>344</v>
      </c>
      <c r="C223" s="60">
        <v>345</v>
      </c>
      <c r="D223" s="7" t="s">
        <v>306</v>
      </c>
      <c r="E223" s="14" t="s">
        <v>36</v>
      </c>
      <c r="F223" s="14" t="s">
        <v>307</v>
      </c>
      <c r="G223" s="68" t="s">
        <v>36</v>
      </c>
      <c r="H223" s="14" t="s">
        <v>307</v>
      </c>
      <c r="I223" s="68" t="s">
        <v>627</v>
      </c>
      <c r="J223" s="244" t="s">
        <v>178</v>
      </c>
      <c r="K223" s="11" t="s">
        <v>6</v>
      </c>
      <c r="L223" s="11" t="s">
        <v>15</v>
      </c>
      <c r="M223" s="10">
        <v>1</v>
      </c>
      <c r="N223" s="70"/>
      <c r="O223" s="70"/>
      <c r="P223" s="70"/>
      <c r="Q223" s="70"/>
      <c r="R223" s="70"/>
      <c r="S223" s="70"/>
      <c r="T223" s="70"/>
      <c r="U223" s="70"/>
      <c r="V223" s="70" t="s">
        <v>15</v>
      </c>
      <c r="W223" s="84"/>
      <c r="X223" s="71">
        <f t="shared" si="21"/>
        <v>1</v>
      </c>
      <c r="Y223" s="15"/>
      <c r="Z223" s="15"/>
      <c r="AA223" s="15"/>
      <c r="AB223" s="15"/>
      <c r="AC223" s="15"/>
      <c r="AD223" s="72"/>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t="s">
        <v>713</v>
      </c>
      <c r="BF223" s="11" t="s">
        <v>713</v>
      </c>
      <c r="BG223" s="11" t="s">
        <v>713</v>
      </c>
      <c r="BH223" s="11"/>
      <c r="BI223" s="15">
        <v>2</v>
      </c>
      <c r="BJ223" s="15">
        <v>2</v>
      </c>
      <c r="BK223" s="15">
        <v>2</v>
      </c>
      <c r="BL223" s="15">
        <v>2</v>
      </c>
      <c r="BM223" s="15"/>
      <c r="BN223" s="15"/>
      <c r="BO223" s="15"/>
      <c r="BP223" s="15"/>
      <c r="BQ223" s="15">
        <v>2</v>
      </c>
      <c r="BR223" s="15">
        <v>2</v>
      </c>
      <c r="BS223" s="15">
        <v>2</v>
      </c>
      <c r="BT223" s="15">
        <v>2</v>
      </c>
      <c r="BU223" s="15">
        <v>2</v>
      </c>
      <c r="BV223" s="15">
        <v>2</v>
      </c>
      <c r="BW223" s="15"/>
      <c r="BX223" s="15">
        <v>2</v>
      </c>
      <c r="BY223" s="15">
        <v>2</v>
      </c>
      <c r="BZ223" s="15">
        <v>2</v>
      </c>
      <c r="CA223" s="15">
        <v>2</v>
      </c>
      <c r="CB223" s="15">
        <v>2</v>
      </c>
      <c r="CC223" s="15">
        <v>2</v>
      </c>
      <c r="CD223" s="15">
        <v>2</v>
      </c>
      <c r="CE223" s="15">
        <v>2</v>
      </c>
      <c r="CF223" s="15">
        <v>2</v>
      </c>
      <c r="CG223" s="15">
        <v>2</v>
      </c>
      <c r="CH223" s="15">
        <v>2</v>
      </c>
      <c r="CI223" s="15">
        <v>2</v>
      </c>
      <c r="CJ223" s="15">
        <v>2</v>
      </c>
      <c r="CK223" s="15">
        <v>2</v>
      </c>
      <c r="CL223" s="15"/>
      <c r="CM223" s="15"/>
      <c r="CN223" s="15"/>
      <c r="CO223" s="15"/>
      <c r="CP223" s="15"/>
      <c r="CQ223" s="15"/>
      <c r="CR223" s="15"/>
      <c r="CS223" s="15">
        <v>2</v>
      </c>
      <c r="CT223" s="15">
        <v>2</v>
      </c>
      <c r="CU223" s="15">
        <v>2</v>
      </c>
      <c r="CV223" s="73">
        <f t="shared" si="82"/>
        <v>27</v>
      </c>
      <c r="CW223" s="74">
        <f t="shared" si="83"/>
        <v>1</v>
      </c>
      <c r="CX223" s="73">
        <f t="shared" si="84"/>
        <v>0</v>
      </c>
      <c r="CY223" s="74">
        <f t="shared" si="85"/>
        <v>0</v>
      </c>
      <c r="CZ223" s="73">
        <f t="shared" si="86"/>
        <v>0</v>
      </c>
      <c r="DA223" s="74">
        <f t="shared" si="87"/>
        <v>0</v>
      </c>
      <c r="DB223" s="73">
        <f t="shared" si="88"/>
        <v>0</v>
      </c>
      <c r="DC223" s="74">
        <f t="shared" si="89"/>
        <v>0</v>
      </c>
      <c r="DD223" s="75">
        <f t="shared" si="90"/>
        <v>2</v>
      </c>
      <c r="DE223" s="75" t="str">
        <f t="shared" si="91"/>
        <v>Đạt mục tiêu</v>
      </c>
      <c r="DF223" s="2"/>
      <c r="DG223" s="2"/>
      <c r="DH223" s="2"/>
      <c r="DI223" s="2"/>
      <c r="DJ223" s="2"/>
      <c r="DK223" s="2"/>
      <c r="DL223" s="2"/>
      <c r="DM223" s="2"/>
      <c r="DN223" s="2"/>
      <c r="DO223" s="2"/>
      <c r="DP223" s="2"/>
      <c r="DQ223" s="2"/>
      <c r="DR223" s="2"/>
      <c r="DS223" s="2"/>
      <c r="DT223" s="2"/>
      <c r="DU223" s="2"/>
      <c r="DV223" s="2"/>
      <c r="DW223" s="2"/>
      <c r="DX223" s="2"/>
      <c r="DY223" s="2"/>
    </row>
    <row r="224" spans="1:129" ht="46.5" hidden="1" customHeight="1" x14ac:dyDescent="0.25">
      <c r="A224" s="53">
        <v>214</v>
      </c>
      <c r="B224" s="66">
        <v>345</v>
      </c>
      <c r="C224" s="60">
        <v>345</v>
      </c>
      <c r="D224" s="7" t="s">
        <v>306</v>
      </c>
      <c r="E224" s="14" t="s">
        <v>36</v>
      </c>
      <c r="F224" s="14" t="s">
        <v>307</v>
      </c>
      <c r="G224" s="68" t="s">
        <v>36</v>
      </c>
      <c r="H224" s="7" t="s">
        <v>782</v>
      </c>
      <c r="I224" s="68" t="s">
        <v>627</v>
      </c>
      <c r="J224" s="245"/>
      <c r="K224" s="13"/>
      <c r="L224" s="13"/>
      <c r="M224" s="10"/>
      <c r="N224" s="70"/>
      <c r="O224" s="70"/>
      <c r="P224" s="70"/>
      <c r="Q224" s="70"/>
      <c r="R224" s="70"/>
      <c r="S224" s="70"/>
      <c r="T224" s="70"/>
      <c r="U224" s="70"/>
      <c r="V224" s="70"/>
      <c r="W224" s="84" t="s">
        <v>15</v>
      </c>
      <c r="X224" s="71">
        <f t="shared" si="21"/>
        <v>1</v>
      </c>
      <c r="Y224" s="15"/>
      <c r="Z224" s="15"/>
      <c r="AA224" s="15"/>
      <c r="AB224" s="15"/>
      <c r="AC224" s="15"/>
      <c r="AD224" s="72"/>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t="s">
        <v>644</v>
      </c>
      <c r="BI224" s="15">
        <v>2</v>
      </c>
      <c r="BJ224" s="15">
        <v>2</v>
      </c>
      <c r="BK224" s="15">
        <v>2</v>
      </c>
      <c r="BL224" s="15">
        <v>2</v>
      </c>
      <c r="BM224" s="15"/>
      <c r="BN224" s="15"/>
      <c r="BO224" s="15"/>
      <c r="BP224" s="15"/>
      <c r="BQ224" s="15">
        <v>2</v>
      </c>
      <c r="BR224" s="15">
        <v>2</v>
      </c>
      <c r="BS224" s="15">
        <v>2</v>
      </c>
      <c r="BT224" s="15">
        <v>2</v>
      </c>
      <c r="BU224" s="15">
        <v>2</v>
      </c>
      <c r="BV224" s="15">
        <v>2</v>
      </c>
      <c r="BW224" s="15"/>
      <c r="BX224" s="15">
        <v>2</v>
      </c>
      <c r="BY224" s="15">
        <v>2</v>
      </c>
      <c r="BZ224" s="15">
        <v>2</v>
      </c>
      <c r="CA224" s="15">
        <v>2</v>
      </c>
      <c r="CB224" s="15">
        <v>2</v>
      </c>
      <c r="CC224" s="15">
        <v>2</v>
      </c>
      <c r="CD224" s="15">
        <v>2</v>
      </c>
      <c r="CE224" s="15">
        <v>2</v>
      </c>
      <c r="CF224" s="15">
        <v>2</v>
      </c>
      <c r="CG224" s="15">
        <v>2</v>
      </c>
      <c r="CH224" s="15">
        <v>2</v>
      </c>
      <c r="CI224" s="15">
        <v>2</v>
      </c>
      <c r="CJ224" s="15">
        <v>2</v>
      </c>
      <c r="CK224" s="15">
        <v>2</v>
      </c>
      <c r="CL224" s="15"/>
      <c r="CM224" s="15"/>
      <c r="CN224" s="15"/>
      <c r="CO224" s="15"/>
      <c r="CP224" s="15"/>
      <c r="CQ224" s="15"/>
      <c r="CR224" s="15"/>
      <c r="CS224" s="15">
        <v>2</v>
      </c>
      <c r="CT224" s="15">
        <v>2</v>
      </c>
      <c r="CU224" s="15">
        <v>2</v>
      </c>
      <c r="CV224" s="73">
        <f t="shared" si="82"/>
        <v>27</v>
      </c>
      <c r="CW224" s="74">
        <f t="shared" si="83"/>
        <v>1</v>
      </c>
      <c r="CX224" s="73">
        <f t="shared" si="84"/>
        <v>0</v>
      </c>
      <c r="CY224" s="74">
        <f t="shared" si="85"/>
        <v>0</v>
      </c>
      <c r="CZ224" s="73">
        <f t="shared" si="86"/>
        <v>0</v>
      </c>
      <c r="DA224" s="74">
        <f t="shared" si="87"/>
        <v>0</v>
      </c>
      <c r="DB224" s="73">
        <f t="shared" si="88"/>
        <v>0</v>
      </c>
      <c r="DC224" s="74">
        <f t="shared" si="89"/>
        <v>0</v>
      </c>
      <c r="DD224" s="75">
        <f t="shared" si="90"/>
        <v>2</v>
      </c>
      <c r="DE224" s="75" t="str">
        <f t="shared" si="91"/>
        <v>Đạt mục tiêu</v>
      </c>
      <c r="DF224" s="2"/>
      <c r="DG224" s="2"/>
      <c r="DH224" s="2"/>
      <c r="DI224" s="2"/>
      <c r="DJ224" s="2"/>
      <c r="DK224" s="2"/>
      <c r="DL224" s="2"/>
      <c r="DM224" s="2"/>
      <c r="DN224" s="2"/>
      <c r="DO224" s="2"/>
      <c r="DP224" s="2"/>
      <c r="DQ224" s="2"/>
      <c r="DR224" s="2"/>
      <c r="DS224" s="2"/>
      <c r="DT224" s="2"/>
      <c r="DU224" s="2"/>
      <c r="DV224" s="2"/>
      <c r="DW224" s="2"/>
      <c r="DX224" s="2"/>
      <c r="DY224" s="2"/>
    </row>
    <row r="225" spans="1:129" ht="29.25" hidden="1" customHeight="1" x14ac:dyDescent="0.25">
      <c r="A225" s="53">
        <v>215</v>
      </c>
      <c r="B225" s="66">
        <v>345</v>
      </c>
      <c r="C225" s="60">
        <v>346</v>
      </c>
      <c r="D225" s="7" t="s">
        <v>308</v>
      </c>
      <c r="E225" s="14" t="s">
        <v>36</v>
      </c>
      <c r="F225" s="106" t="s">
        <v>309</v>
      </c>
      <c r="G225" s="68" t="s">
        <v>36</v>
      </c>
      <c r="H225" s="7" t="s">
        <v>783</v>
      </c>
      <c r="I225" s="68" t="s">
        <v>627</v>
      </c>
      <c r="J225" s="68" t="s">
        <v>178</v>
      </c>
      <c r="K225" s="15" t="s">
        <v>6</v>
      </c>
      <c r="L225" s="15" t="s">
        <v>15</v>
      </c>
      <c r="M225" s="10">
        <v>1</v>
      </c>
      <c r="N225" s="70"/>
      <c r="O225" s="70"/>
      <c r="P225" s="70"/>
      <c r="Q225" s="70"/>
      <c r="R225" s="70"/>
      <c r="S225" s="70"/>
      <c r="T225" s="70"/>
      <c r="U225" s="70" t="s">
        <v>15</v>
      </c>
      <c r="V225" s="70"/>
      <c r="W225" s="70"/>
      <c r="X225" s="71">
        <f t="shared" si="21"/>
        <v>1</v>
      </c>
      <c r="Y225" s="15"/>
      <c r="Z225" s="15"/>
      <c r="AA225" s="15"/>
      <c r="AB225" s="15"/>
      <c r="AC225" s="15"/>
      <c r="AD225" s="72"/>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t="s">
        <v>644</v>
      </c>
      <c r="BC225" s="11"/>
      <c r="BD225" s="11"/>
      <c r="BE225" s="11"/>
      <c r="BF225" s="11"/>
      <c r="BG225" s="11"/>
      <c r="BH225" s="11"/>
      <c r="BI225" s="15">
        <v>2</v>
      </c>
      <c r="BJ225" s="15">
        <v>2</v>
      </c>
      <c r="BK225" s="15">
        <v>2</v>
      </c>
      <c r="BL225" s="15">
        <v>2</v>
      </c>
      <c r="BM225" s="15"/>
      <c r="BN225" s="15"/>
      <c r="BO225" s="15"/>
      <c r="BP225" s="15"/>
      <c r="BQ225" s="15">
        <v>2</v>
      </c>
      <c r="BR225" s="15">
        <v>2</v>
      </c>
      <c r="BS225" s="15">
        <v>2</v>
      </c>
      <c r="BT225" s="15">
        <v>2</v>
      </c>
      <c r="BU225" s="15">
        <v>2</v>
      </c>
      <c r="BV225" s="15">
        <v>2</v>
      </c>
      <c r="BW225" s="15"/>
      <c r="BX225" s="15">
        <v>2</v>
      </c>
      <c r="BY225" s="15">
        <v>2</v>
      </c>
      <c r="BZ225" s="15">
        <v>2</v>
      </c>
      <c r="CA225" s="15">
        <v>2</v>
      </c>
      <c r="CB225" s="15">
        <v>2</v>
      </c>
      <c r="CC225" s="15">
        <v>2</v>
      </c>
      <c r="CD225" s="15">
        <v>2</v>
      </c>
      <c r="CE225" s="15">
        <v>2</v>
      </c>
      <c r="CF225" s="15">
        <v>2</v>
      </c>
      <c r="CG225" s="15">
        <v>2</v>
      </c>
      <c r="CH225" s="15">
        <v>2</v>
      </c>
      <c r="CI225" s="15">
        <v>2</v>
      </c>
      <c r="CJ225" s="15">
        <v>2</v>
      </c>
      <c r="CK225" s="15">
        <v>2</v>
      </c>
      <c r="CL225" s="15"/>
      <c r="CM225" s="15"/>
      <c r="CN225" s="15"/>
      <c r="CO225" s="15"/>
      <c r="CP225" s="15"/>
      <c r="CQ225" s="15"/>
      <c r="CR225" s="15"/>
      <c r="CS225" s="15">
        <v>2</v>
      </c>
      <c r="CT225" s="15">
        <v>2</v>
      </c>
      <c r="CU225" s="15">
        <v>2</v>
      </c>
      <c r="CV225" s="73">
        <f t="shared" si="82"/>
        <v>27</v>
      </c>
      <c r="CW225" s="74">
        <f t="shared" si="83"/>
        <v>1</v>
      </c>
      <c r="CX225" s="73">
        <f t="shared" si="84"/>
        <v>0</v>
      </c>
      <c r="CY225" s="74">
        <f t="shared" si="85"/>
        <v>0</v>
      </c>
      <c r="CZ225" s="73">
        <f t="shared" si="86"/>
        <v>0</v>
      </c>
      <c r="DA225" s="74">
        <f t="shared" si="87"/>
        <v>0</v>
      </c>
      <c r="DB225" s="73">
        <f t="shared" si="88"/>
        <v>0</v>
      </c>
      <c r="DC225" s="74">
        <f t="shared" si="89"/>
        <v>0</v>
      </c>
      <c r="DD225" s="75">
        <f t="shared" si="90"/>
        <v>2</v>
      </c>
      <c r="DE225" s="75" t="str">
        <f t="shared" si="91"/>
        <v>Đạt mục tiêu</v>
      </c>
      <c r="DF225" s="2"/>
      <c r="DG225" s="2"/>
      <c r="DH225" s="2"/>
      <c r="DI225" s="2"/>
      <c r="DJ225" s="2"/>
      <c r="DK225" s="2"/>
      <c r="DL225" s="2"/>
      <c r="DM225" s="2"/>
      <c r="DN225" s="2"/>
      <c r="DO225" s="2"/>
      <c r="DP225" s="2"/>
      <c r="DQ225" s="2"/>
      <c r="DR225" s="2"/>
      <c r="DS225" s="2"/>
      <c r="DT225" s="2"/>
      <c r="DU225" s="2"/>
      <c r="DV225" s="2"/>
      <c r="DW225" s="2"/>
      <c r="DX225" s="2"/>
      <c r="DY225" s="2"/>
    </row>
    <row r="226" spans="1:129" ht="30.75" hidden="1" customHeight="1" x14ac:dyDescent="0.25">
      <c r="A226" s="53">
        <v>216</v>
      </c>
      <c r="B226" s="66">
        <v>346</v>
      </c>
      <c r="C226" s="60">
        <v>347</v>
      </c>
      <c r="D226" s="7" t="s">
        <v>310</v>
      </c>
      <c r="E226" s="14" t="s">
        <v>36</v>
      </c>
      <c r="F226" s="14" t="s">
        <v>311</v>
      </c>
      <c r="G226" s="68" t="s">
        <v>36</v>
      </c>
      <c r="H226" s="14" t="s">
        <v>311</v>
      </c>
      <c r="I226" s="68" t="s">
        <v>627</v>
      </c>
      <c r="J226" s="68" t="s">
        <v>178</v>
      </c>
      <c r="K226" s="15" t="s">
        <v>6</v>
      </c>
      <c r="L226" s="15" t="s">
        <v>15</v>
      </c>
      <c r="M226" s="10">
        <v>1</v>
      </c>
      <c r="N226" s="70"/>
      <c r="O226" s="70"/>
      <c r="P226" s="70"/>
      <c r="Q226" s="70"/>
      <c r="R226" s="70"/>
      <c r="S226" s="70"/>
      <c r="T226" s="70"/>
      <c r="U226" s="70"/>
      <c r="V226" s="70" t="s">
        <v>15</v>
      </c>
      <c r="W226" s="70"/>
      <c r="X226" s="71">
        <f t="shared" si="21"/>
        <v>1</v>
      </c>
      <c r="Y226" s="15"/>
      <c r="Z226" s="15"/>
      <c r="AA226" s="15"/>
      <c r="AB226" s="15"/>
      <c r="AC226" s="15"/>
      <c r="AD226" s="80"/>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t="s">
        <v>713</v>
      </c>
      <c r="BF226" s="15" t="s">
        <v>713</v>
      </c>
      <c r="BG226" s="15" t="s">
        <v>713</v>
      </c>
      <c r="BH226" s="15"/>
      <c r="BI226" s="15">
        <v>2</v>
      </c>
      <c r="BJ226" s="15">
        <v>2</v>
      </c>
      <c r="BK226" s="15">
        <v>2</v>
      </c>
      <c r="BL226" s="15">
        <v>2</v>
      </c>
      <c r="BM226" s="15"/>
      <c r="BN226" s="15"/>
      <c r="BO226" s="15"/>
      <c r="BP226" s="15"/>
      <c r="BQ226" s="15">
        <v>2</v>
      </c>
      <c r="BR226" s="15">
        <v>2</v>
      </c>
      <c r="BS226" s="15">
        <v>2</v>
      </c>
      <c r="BT226" s="15">
        <v>2</v>
      </c>
      <c r="BU226" s="15">
        <v>2</v>
      </c>
      <c r="BV226" s="15">
        <v>2</v>
      </c>
      <c r="BW226" s="15"/>
      <c r="BX226" s="15">
        <v>2</v>
      </c>
      <c r="BY226" s="15">
        <v>2</v>
      </c>
      <c r="BZ226" s="15">
        <v>2</v>
      </c>
      <c r="CA226" s="15">
        <v>2</v>
      </c>
      <c r="CB226" s="15">
        <v>2</v>
      </c>
      <c r="CC226" s="15">
        <v>2</v>
      </c>
      <c r="CD226" s="15">
        <v>2</v>
      </c>
      <c r="CE226" s="15">
        <v>2</v>
      </c>
      <c r="CF226" s="15">
        <v>2</v>
      </c>
      <c r="CG226" s="15">
        <v>2</v>
      </c>
      <c r="CH226" s="15">
        <v>2</v>
      </c>
      <c r="CI226" s="15">
        <v>2</v>
      </c>
      <c r="CJ226" s="15">
        <v>2</v>
      </c>
      <c r="CK226" s="15">
        <v>2</v>
      </c>
      <c r="CL226" s="15"/>
      <c r="CM226" s="15"/>
      <c r="CN226" s="15"/>
      <c r="CO226" s="15"/>
      <c r="CP226" s="15"/>
      <c r="CQ226" s="15"/>
      <c r="CR226" s="15"/>
      <c r="CS226" s="15">
        <v>2</v>
      </c>
      <c r="CT226" s="15">
        <v>2</v>
      </c>
      <c r="CU226" s="15">
        <v>2</v>
      </c>
      <c r="CV226" s="73">
        <f t="shared" si="82"/>
        <v>27</v>
      </c>
      <c r="CW226" s="74">
        <f t="shared" si="83"/>
        <v>1</v>
      </c>
      <c r="CX226" s="73">
        <f t="shared" si="84"/>
        <v>0</v>
      </c>
      <c r="CY226" s="74">
        <f t="shared" si="85"/>
        <v>0</v>
      </c>
      <c r="CZ226" s="73">
        <f t="shared" si="86"/>
        <v>0</v>
      </c>
      <c r="DA226" s="74">
        <f t="shared" si="87"/>
        <v>0</v>
      </c>
      <c r="DB226" s="73">
        <f t="shared" si="88"/>
        <v>0</v>
      </c>
      <c r="DC226" s="74">
        <f t="shared" si="89"/>
        <v>0</v>
      </c>
      <c r="DD226" s="75">
        <f t="shared" si="90"/>
        <v>2</v>
      </c>
      <c r="DE226" s="75" t="str">
        <f t="shared" si="91"/>
        <v>Đạt mục tiêu</v>
      </c>
      <c r="DF226" s="2"/>
      <c r="DG226" s="2"/>
      <c r="DH226" s="2"/>
      <c r="DI226" s="2"/>
      <c r="DJ226" s="2"/>
      <c r="DK226" s="2"/>
      <c r="DL226" s="2"/>
      <c r="DM226" s="2"/>
      <c r="DN226" s="2"/>
      <c r="DO226" s="2"/>
      <c r="DP226" s="2"/>
      <c r="DQ226" s="2"/>
      <c r="DR226" s="2"/>
      <c r="DS226" s="2"/>
      <c r="DT226" s="2"/>
      <c r="DU226" s="2"/>
      <c r="DV226" s="2"/>
      <c r="DW226" s="2"/>
      <c r="DX226" s="2"/>
      <c r="DY226" s="2"/>
    </row>
    <row r="227" spans="1:129" ht="36" customHeight="1" x14ac:dyDescent="0.25">
      <c r="A227" s="53">
        <v>217</v>
      </c>
      <c r="B227" s="59">
        <v>347</v>
      </c>
      <c r="C227" s="60">
        <v>348</v>
      </c>
      <c r="D227" s="324" t="s">
        <v>312</v>
      </c>
      <c r="E227" s="325"/>
      <c r="F227" s="326"/>
      <c r="G227" s="312"/>
      <c r="H227" s="312"/>
      <c r="I227" s="308"/>
      <c r="J227" s="312"/>
      <c r="K227" s="61" t="s">
        <v>8</v>
      </c>
      <c r="L227" s="61" t="s">
        <v>8</v>
      </c>
      <c r="M227" s="61" t="s">
        <v>8</v>
      </c>
      <c r="N227" s="62" t="s">
        <v>608</v>
      </c>
      <c r="O227" s="62" t="s">
        <v>608</v>
      </c>
      <c r="P227" s="312" t="s">
        <v>608</v>
      </c>
      <c r="Q227" s="62" t="s">
        <v>608</v>
      </c>
      <c r="R227" s="62" t="s">
        <v>608</v>
      </c>
      <c r="S227" s="62" t="s">
        <v>608</v>
      </c>
      <c r="T227" s="62" t="s">
        <v>608</v>
      </c>
      <c r="U227" s="62" t="s">
        <v>608</v>
      </c>
      <c r="V227" s="62" t="s">
        <v>608</v>
      </c>
      <c r="W227" s="62" t="s">
        <v>608</v>
      </c>
      <c r="X227" s="71">
        <f t="shared" si="21"/>
        <v>0</v>
      </c>
      <c r="Y227" s="61"/>
      <c r="Z227" s="61"/>
      <c r="AA227" s="61"/>
      <c r="AB227" s="61"/>
      <c r="AC227" s="61"/>
      <c r="AD227" s="81"/>
      <c r="AE227" s="82"/>
      <c r="AF227" s="82"/>
      <c r="AG227" s="314"/>
      <c r="AH227" s="314"/>
      <c r="AI227" s="314"/>
      <c r="AJ227" s="82"/>
      <c r="AK227" s="82"/>
      <c r="AL227" s="82"/>
      <c r="AM227" s="82"/>
      <c r="AN227" s="82"/>
      <c r="AO227" s="82"/>
      <c r="AP227" s="82"/>
      <c r="AQ227" s="82"/>
      <c r="AR227" s="82"/>
      <c r="AS227" s="82"/>
      <c r="AT227" s="61"/>
      <c r="AU227" s="61"/>
      <c r="AV227" s="61"/>
      <c r="AW227" s="61"/>
      <c r="AX227" s="61"/>
      <c r="AY227" s="61"/>
      <c r="AZ227" s="61"/>
      <c r="BA227" s="61"/>
      <c r="BB227" s="82"/>
      <c r="BC227" s="82"/>
      <c r="BD227" s="82"/>
      <c r="BE227" s="82"/>
      <c r="BF227" s="82"/>
      <c r="BG227" s="82"/>
      <c r="BH227" s="82"/>
      <c r="BI227" s="62" t="s">
        <v>8</v>
      </c>
      <c r="BJ227" s="62" t="s">
        <v>8</v>
      </c>
      <c r="BK227" s="62" t="s">
        <v>8</v>
      </c>
      <c r="BL227" s="62" t="s">
        <v>8</v>
      </c>
      <c r="BM227" s="62" t="s">
        <v>8</v>
      </c>
      <c r="BN227" s="62" t="s">
        <v>8</v>
      </c>
      <c r="BO227" s="62" t="s">
        <v>8</v>
      </c>
      <c r="BP227" s="62" t="s">
        <v>8</v>
      </c>
      <c r="BQ227" s="62" t="s">
        <v>8</v>
      </c>
      <c r="BR227" s="62" t="s">
        <v>8</v>
      </c>
      <c r="BS227" s="62" t="s">
        <v>8</v>
      </c>
      <c r="BT227" s="62" t="s">
        <v>8</v>
      </c>
      <c r="BU227" s="62" t="s">
        <v>8</v>
      </c>
      <c r="BV227" s="62" t="s">
        <v>8</v>
      </c>
      <c r="BW227" s="62" t="s">
        <v>8</v>
      </c>
      <c r="BX227" s="62" t="s">
        <v>8</v>
      </c>
      <c r="BY227" s="62" t="s">
        <v>8</v>
      </c>
      <c r="BZ227" s="62" t="s">
        <v>8</v>
      </c>
      <c r="CA227" s="62" t="s">
        <v>8</v>
      </c>
      <c r="CB227" s="62" t="s">
        <v>8</v>
      </c>
      <c r="CC227" s="62" t="s">
        <v>8</v>
      </c>
      <c r="CD227" s="62" t="s">
        <v>8</v>
      </c>
      <c r="CE227" s="62" t="s">
        <v>8</v>
      </c>
      <c r="CF227" s="62" t="s">
        <v>8</v>
      </c>
      <c r="CG227" s="62" t="s">
        <v>8</v>
      </c>
      <c r="CH227" s="62" t="s">
        <v>8</v>
      </c>
      <c r="CI227" s="62" t="s">
        <v>8</v>
      </c>
      <c r="CJ227" s="62" t="s">
        <v>8</v>
      </c>
      <c r="CK227" s="62" t="s">
        <v>8</v>
      </c>
      <c r="CL227" s="62" t="s">
        <v>8</v>
      </c>
      <c r="CM227" s="62" t="s">
        <v>8</v>
      </c>
      <c r="CN227" s="62" t="s">
        <v>8</v>
      </c>
      <c r="CO227" s="62" t="s">
        <v>8</v>
      </c>
      <c r="CP227" s="62" t="s">
        <v>8</v>
      </c>
      <c r="CQ227" s="62" t="s">
        <v>8</v>
      </c>
      <c r="CR227" s="62" t="s">
        <v>8</v>
      </c>
      <c r="CS227" s="62" t="s">
        <v>8</v>
      </c>
      <c r="CT227" s="62" t="s">
        <v>8</v>
      </c>
      <c r="CU227" s="62" t="s">
        <v>8</v>
      </c>
      <c r="CV227" s="61" t="s">
        <v>8</v>
      </c>
      <c r="CW227" s="61" t="s">
        <v>8</v>
      </c>
      <c r="CX227" s="61" t="s">
        <v>8</v>
      </c>
      <c r="CY227" s="61" t="s">
        <v>8</v>
      </c>
      <c r="CZ227" s="61" t="s">
        <v>8</v>
      </c>
      <c r="DA227" s="61" t="s">
        <v>8</v>
      </c>
      <c r="DB227" s="61" t="s">
        <v>8</v>
      </c>
      <c r="DC227" s="61" t="s">
        <v>8</v>
      </c>
      <c r="DD227" s="250" t="s">
        <v>8</v>
      </c>
      <c r="DE227" s="61" t="s">
        <v>8</v>
      </c>
      <c r="DF227" s="2"/>
      <c r="DG227" s="2"/>
      <c r="DH227" s="2"/>
      <c r="DI227" s="2"/>
      <c r="DJ227" s="2"/>
      <c r="DK227" s="2"/>
      <c r="DL227" s="2"/>
      <c r="DM227" s="2"/>
      <c r="DN227" s="2"/>
      <c r="DO227" s="2"/>
      <c r="DP227" s="2"/>
      <c r="DQ227" s="2"/>
      <c r="DR227" s="2"/>
      <c r="DS227" s="2"/>
      <c r="DT227" s="2"/>
      <c r="DU227" s="2"/>
      <c r="DV227" s="2"/>
      <c r="DW227" s="2"/>
      <c r="DX227" s="2"/>
      <c r="DY227" s="2"/>
    </row>
    <row r="228" spans="1:129" ht="18.75" customHeight="1" x14ac:dyDescent="0.3">
      <c r="A228" s="53">
        <v>218</v>
      </c>
      <c r="B228" s="59">
        <v>348</v>
      </c>
      <c r="C228" s="60">
        <v>349</v>
      </c>
      <c r="D228" s="386" t="s">
        <v>313</v>
      </c>
      <c r="E228" s="387"/>
      <c r="F228" s="387"/>
      <c r="G228" s="387"/>
      <c r="H228" s="388"/>
      <c r="I228" s="314"/>
      <c r="J228" s="312"/>
      <c r="K228" s="61" t="s">
        <v>8</v>
      </c>
      <c r="L228" s="61" t="s">
        <v>8</v>
      </c>
      <c r="M228" s="61" t="s">
        <v>8</v>
      </c>
      <c r="N228" s="62" t="s">
        <v>608</v>
      </c>
      <c r="O228" s="62" t="s">
        <v>608</v>
      </c>
      <c r="P228" s="312" t="s">
        <v>608</v>
      </c>
      <c r="Q228" s="62" t="s">
        <v>608</v>
      </c>
      <c r="R228" s="62" t="s">
        <v>608</v>
      </c>
      <c r="S228" s="62" t="s">
        <v>608</v>
      </c>
      <c r="T228" s="62" t="s">
        <v>608</v>
      </c>
      <c r="U228" s="62" t="s">
        <v>608</v>
      </c>
      <c r="V228" s="62" t="s">
        <v>608</v>
      </c>
      <c r="W228" s="62" t="s">
        <v>608</v>
      </c>
      <c r="X228" s="71">
        <f t="shared" si="21"/>
        <v>0</v>
      </c>
      <c r="Y228" s="61"/>
      <c r="Z228" s="61"/>
      <c r="AA228" s="61"/>
      <c r="AB228" s="61"/>
      <c r="AC228" s="61"/>
      <c r="AD228" s="83"/>
      <c r="AE228" s="61"/>
      <c r="AF228" s="61"/>
      <c r="AG228" s="312"/>
      <c r="AH228" s="312"/>
      <c r="AI228" s="312"/>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2" t="s">
        <v>8</v>
      </c>
      <c r="BJ228" s="62" t="s">
        <v>8</v>
      </c>
      <c r="BK228" s="62" t="s">
        <v>8</v>
      </c>
      <c r="BL228" s="62" t="s">
        <v>8</v>
      </c>
      <c r="BM228" s="62" t="s">
        <v>8</v>
      </c>
      <c r="BN228" s="62" t="s">
        <v>8</v>
      </c>
      <c r="BO228" s="62" t="s">
        <v>8</v>
      </c>
      <c r="BP228" s="62" t="s">
        <v>8</v>
      </c>
      <c r="BQ228" s="62" t="s">
        <v>8</v>
      </c>
      <c r="BR228" s="62" t="s">
        <v>8</v>
      </c>
      <c r="BS228" s="62" t="s">
        <v>8</v>
      </c>
      <c r="BT228" s="62" t="s">
        <v>8</v>
      </c>
      <c r="BU228" s="62" t="s">
        <v>8</v>
      </c>
      <c r="BV228" s="62" t="s">
        <v>8</v>
      </c>
      <c r="BW228" s="62" t="s">
        <v>8</v>
      </c>
      <c r="BX228" s="62" t="s">
        <v>8</v>
      </c>
      <c r="BY228" s="62" t="s">
        <v>8</v>
      </c>
      <c r="BZ228" s="62" t="s">
        <v>8</v>
      </c>
      <c r="CA228" s="62" t="s">
        <v>8</v>
      </c>
      <c r="CB228" s="62" t="s">
        <v>8</v>
      </c>
      <c r="CC228" s="62" t="s">
        <v>8</v>
      </c>
      <c r="CD228" s="62" t="s">
        <v>8</v>
      </c>
      <c r="CE228" s="62" t="s">
        <v>8</v>
      </c>
      <c r="CF228" s="62" t="s">
        <v>8</v>
      </c>
      <c r="CG228" s="62" t="s">
        <v>8</v>
      </c>
      <c r="CH228" s="62" t="s">
        <v>8</v>
      </c>
      <c r="CI228" s="62" t="s">
        <v>8</v>
      </c>
      <c r="CJ228" s="62" t="s">
        <v>8</v>
      </c>
      <c r="CK228" s="62" t="s">
        <v>8</v>
      </c>
      <c r="CL228" s="62" t="s">
        <v>8</v>
      </c>
      <c r="CM228" s="62" t="s">
        <v>8</v>
      </c>
      <c r="CN228" s="62" t="s">
        <v>8</v>
      </c>
      <c r="CO228" s="62" t="s">
        <v>8</v>
      </c>
      <c r="CP228" s="62" t="s">
        <v>8</v>
      </c>
      <c r="CQ228" s="62" t="s">
        <v>8</v>
      </c>
      <c r="CR228" s="62" t="s">
        <v>8</v>
      </c>
      <c r="CS228" s="62" t="s">
        <v>8</v>
      </c>
      <c r="CT228" s="62" t="s">
        <v>8</v>
      </c>
      <c r="CU228" s="62" t="s">
        <v>8</v>
      </c>
      <c r="CV228" s="61" t="s">
        <v>8</v>
      </c>
      <c r="CW228" s="61" t="s">
        <v>8</v>
      </c>
      <c r="CX228" s="61" t="s">
        <v>8</v>
      </c>
      <c r="CY228" s="61" t="s">
        <v>8</v>
      </c>
      <c r="CZ228" s="61" t="s">
        <v>8</v>
      </c>
      <c r="DA228" s="61" t="s">
        <v>8</v>
      </c>
      <c r="DB228" s="61" t="s">
        <v>8</v>
      </c>
      <c r="DC228" s="61" t="s">
        <v>8</v>
      </c>
      <c r="DD228" s="250" t="s">
        <v>8</v>
      </c>
      <c r="DE228" s="61" t="s">
        <v>8</v>
      </c>
      <c r="DF228" s="2"/>
      <c r="DG228" s="2"/>
      <c r="DH228" s="2"/>
      <c r="DI228" s="2"/>
      <c r="DJ228" s="2"/>
      <c r="DK228" s="2"/>
      <c r="DL228" s="2"/>
      <c r="DM228" s="2"/>
      <c r="DN228" s="2"/>
      <c r="DO228" s="2"/>
      <c r="DP228" s="2"/>
      <c r="DQ228" s="2"/>
      <c r="DR228" s="2"/>
      <c r="DS228" s="2"/>
      <c r="DT228" s="2"/>
      <c r="DU228" s="2"/>
      <c r="DV228" s="2"/>
      <c r="DW228" s="2"/>
      <c r="DX228" s="2"/>
      <c r="DY228" s="2"/>
    </row>
    <row r="229" spans="1:129" ht="51" hidden="1" customHeight="1" x14ac:dyDescent="0.25">
      <c r="A229" s="53">
        <v>219</v>
      </c>
      <c r="B229" s="59">
        <v>349</v>
      </c>
      <c r="C229" s="60">
        <v>352</v>
      </c>
      <c r="D229" s="7" t="s">
        <v>314</v>
      </c>
      <c r="E229" s="14" t="s">
        <v>11</v>
      </c>
      <c r="F229" s="14" t="s">
        <v>315</v>
      </c>
      <c r="G229" s="68" t="s">
        <v>19</v>
      </c>
      <c r="H229" s="7" t="s">
        <v>784</v>
      </c>
      <c r="I229" s="68" t="s">
        <v>627</v>
      </c>
      <c r="J229" s="68" t="s">
        <v>178</v>
      </c>
      <c r="K229" s="15" t="s">
        <v>6</v>
      </c>
      <c r="L229" s="15" t="s">
        <v>15</v>
      </c>
      <c r="M229" s="10"/>
      <c r="N229" s="70"/>
      <c r="O229" s="70" t="s">
        <v>15</v>
      </c>
      <c r="P229" s="70"/>
      <c r="Q229" s="70"/>
      <c r="R229" s="70"/>
      <c r="S229" s="70"/>
      <c r="T229" s="70"/>
      <c r="U229" s="70"/>
      <c r="V229" s="70"/>
      <c r="W229" s="70"/>
      <c r="X229" s="71">
        <f t="shared" si="21"/>
        <v>1</v>
      </c>
      <c r="Y229" s="15" t="s">
        <v>1101</v>
      </c>
      <c r="Z229" s="11"/>
      <c r="AA229" s="11"/>
      <c r="AB229" s="11"/>
      <c r="AC229" s="11"/>
      <c r="AD229" s="15" t="s">
        <v>713</v>
      </c>
      <c r="AE229" s="15" t="s">
        <v>713</v>
      </c>
      <c r="AF229" s="15" t="s">
        <v>713</v>
      </c>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5">
        <v>1</v>
      </c>
      <c r="BJ229" s="15">
        <v>1</v>
      </c>
      <c r="BK229" s="15">
        <v>1</v>
      </c>
      <c r="BL229" s="15">
        <v>1</v>
      </c>
      <c r="BM229" s="15">
        <v>1</v>
      </c>
      <c r="BN229" s="15">
        <v>1</v>
      </c>
      <c r="BO229" s="15">
        <v>1</v>
      </c>
      <c r="BP229" s="15">
        <v>1</v>
      </c>
      <c r="BQ229" s="15">
        <v>1</v>
      </c>
      <c r="BR229" s="15">
        <v>1</v>
      </c>
      <c r="BS229" s="15">
        <v>1</v>
      </c>
      <c r="BT229" s="15">
        <v>1</v>
      </c>
      <c r="BU229" s="15">
        <v>1</v>
      </c>
      <c r="BV229" s="15">
        <v>1</v>
      </c>
      <c r="BW229" s="15">
        <v>1</v>
      </c>
      <c r="BX229" s="15">
        <v>1</v>
      </c>
      <c r="BY229" s="15">
        <v>1</v>
      </c>
      <c r="BZ229" s="15">
        <v>1</v>
      </c>
      <c r="CA229" s="15">
        <v>1</v>
      </c>
      <c r="CB229" s="15">
        <v>1</v>
      </c>
      <c r="CC229" s="15">
        <v>1</v>
      </c>
      <c r="CD229" s="15">
        <v>1</v>
      </c>
      <c r="CE229" s="15">
        <v>1</v>
      </c>
      <c r="CF229" s="15">
        <v>1</v>
      </c>
      <c r="CG229" s="15">
        <v>1</v>
      </c>
      <c r="CH229" s="15">
        <v>1</v>
      </c>
      <c r="CI229" s="15">
        <v>1</v>
      </c>
      <c r="CJ229" s="15">
        <v>1</v>
      </c>
      <c r="CK229" s="15">
        <v>1</v>
      </c>
      <c r="CL229" s="15">
        <v>1</v>
      </c>
      <c r="CM229" s="15">
        <v>1</v>
      </c>
      <c r="CN229" s="15">
        <v>1</v>
      </c>
      <c r="CO229" s="15">
        <v>1</v>
      </c>
      <c r="CP229" s="15">
        <v>1</v>
      </c>
      <c r="CQ229" s="15">
        <v>1</v>
      </c>
      <c r="CR229" s="15">
        <v>1</v>
      </c>
      <c r="CS229" s="15">
        <v>1</v>
      </c>
      <c r="CT229" s="15">
        <v>1</v>
      </c>
      <c r="CU229" s="15">
        <v>1</v>
      </c>
      <c r="CV229" s="73">
        <f>COUNTIF(BI229:CU229,"2")</f>
        <v>0</v>
      </c>
      <c r="CW229" s="74">
        <f>CV229/(CV229+CX229+CZ229+DB229)</f>
        <v>0</v>
      </c>
      <c r="CX229" s="73">
        <f>COUNTIF(BI229:CU229,"1")</f>
        <v>39</v>
      </c>
      <c r="CY229" s="74">
        <f>CX229/(CV229+CX229+CZ229+DB229)</f>
        <v>1</v>
      </c>
      <c r="CZ229" s="73">
        <f>COUNTIF(BI229:CU229,"0")</f>
        <v>0</v>
      </c>
      <c r="DA229" s="74">
        <f>CZ229/(CV229+CX229+CZ229+DB229)</f>
        <v>0</v>
      </c>
      <c r="DB229" s="73">
        <f>COUNTIF(BI229:CU229,"KĐG")</f>
        <v>0</v>
      </c>
      <c r="DC229" s="74">
        <f>DB229/(CV229+CX229+CZ229+DB229)</f>
        <v>0</v>
      </c>
      <c r="DD229" s="75">
        <f>(((CV229*2)+(CX229*1)+(CZ229*0)))/(CV229+CX229+CZ229)</f>
        <v>1</v>
      </c>
      <c r="DE229" s="75" t="str">
        <f>IF(DC229&gt;=50%,"KĐG",IF(DD229&gt;=1.6,"Đạt mục tiêu",IF(DD229&gt;=1,"Cần cố gắng","Chưa đạt")))</f>
        <v>Cần cố gắng</v>
      </c>
      <c r="DF229" s="2"/>
      <c r="DG229" s="2"/>
      <c r="DH229" s="2"/>
      <c r="DI229" s="2"/>
      <c r="DJ229" s="2"/>
      <c r="DK229" s="2"/>
      <c r="DL229" s="2"/>
      <c r="DM229" s="2"/>
      <c r="DN229" s="2"/>
      <c r="DO229" s="2"/>
      <c r="DP229" s="2"/>
      <c r="DQ229" s="2"/>
      <c r="DR229" s="2"/>
      <c r="DS229" s="2"/>
      <c r="DT229" s="2"/>
      <c r="DU229" s="2"/>
      <c r="DV229" s="2"/>
      <c r="DW229" s="2"/>
      <c r="DX229" s="2"/>
      <c r="DY229" s="2"/>
    </row>
    <row r="230" spans="1:129" ht="102.75" customHeight="1" x14ac:dyDescent="0.25">
      <c r="A230" s="53">
        <v>220</v>
      </c>
      <c r="B230" s="66">
        <v>352</v>
      </c>
      <c r="C230" s="60">
        <v>355</v>
      </c>
      <c r="D230" s="306" t="s">
        <v>316</v>
      </c>
      <c r="E230" s="307" t="s">
        <v>11</v>
      </c>
      <c r="F230" s="307" t="s">
        <v>317</v>
      </c>
      <c r="G230" s="308" t="s">
        <v>19</v>
      </c>
      <c r="H230" s="328" t="s">
        <v>785</v>
      </c>
      <c r="I230" s="308" t="s">
        <v>627</v>
      </c>
      <c r="J230" s="308" t="s">
        <v>178</v>
      </c>
      <c r="K230" s="15" t="s">
        <v>6</v>
      </c>
      <c r="L230" s="15" t="s">
        <v>15</v>
      </c>
      <c r="M230" s="10">
        <v>1</v>
      </c>
      <c r="N230" s="70"/>
      <c r="O230" s="70"/>
      <c r="P230" s="323" t="s">
        <v>15</v>
      </c>
      <c r="Q230" s="70"/>
      <c r="R230" s="70"/>
      <c r="S230" s="70"/>
      <c r="T230" s="70"/>
      <c r="U230" s="70"/>
      <c r="V230" s="70"/>
      <c r="W230" s="70"/>
      <c r="X230" s="71">
        <f t="shared" si="21"/>
        <v>1</v>
      </c>
      <c r="Y230" s="15" t="s">
        <v>1105</v>
      </c>
      <c r="Z230" s="15"/>
      <c r="AA230" s="15"/>
      <c r="AB230" s="15"/>
      <c r="AC230" s="15"/>
      <c r="AD230" s="72"/>
      <c r="AE230" s="11"/>
      <c r="AF230" s="11"/>
      <c r="AG230" s="311" t="s">
        <v>713</v>
      </c>
      <c r="AH230" s="311"/>
      <c r="AI230" s="311" t="s">
        <v>713</v>
      </c>
      <c r="AJ230" s="15" t="s">
        <v>713</v>
      </c>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56">
        <v>2</v>
      </c>
      <c r="BJ230" s="56">
        <v>2</v>
      </c>
      <c r="BK230" s="56">
        <v>2</v>
      </c>
      <c r="BL230" s="56">
        <v>2</v>
      </c>
      <c r="BM230" s="56">
        <v>2</v>
      </c>
      <c r="BN230" s="56">
        <v>2</v>
      </c>
      <c r="BO230" s="56">
        <v>2</v>
      </c>
      <c r="BP230" s="56">
        <v>2</v>
      </c>
      <c r="BQ230" s="56">
        <v>2</v>
      </c>
      <c r="BR230" s="56">
        <v>1</v>
      </c>
      <c r="BS230" s="56">
        <v>2</v>
      </c>
      <c r="BT230" s="56">
        <v>2</v>
      </c>
      <c r="BU230" s="56">
        <v>2</v>
      </c>
      <c r="BV230" s="56">
        <v>2</v>
      </c>
      <c r="BW230" s="56">
        <v>2</v>
      </c>
      <c r="BX230" s="56">
        <v>2</v>
      </c>
      <c r="BY230" s="56">
        <v>2</v>
      </c>
      <c r="BZ230" s="56">
        <v>2</v>
      </c>
      <c r="CA230" s="56">
        <v>2</v>
      </c>
      <c r="CB230" s="56">
        <v>2</v>
      </c>
      <c r="CC230" s="56">
        <v>2</v>
      </c>
      <c r="CD230" s="56">
        <v>2</v>
      </c>
      <c r="CE230" s="56">
        <v>2</v>
      </c>
      <c r="CF230" s="56">
        <v>2</v>
      </c>
      <c r="CG230" s="56">
        <v>2</v>
      </c>
      <c r="CH230" s="56">
        <v>2</v>
      </c>
      <c r="CI230" s="56">
        <v>2</v>
      </c>
      <c r="CJ230" s="56">
        <v>2</v>
      </c>
      <c r="CK230" s="56">
        <v>2</v>
      </c>
      <c r="CL230" s="56">
        <v>2</v>
      </c>
      <c r="CM230" s="56">
        <v>2</v>
      </c>
      <c r="CN230" s="56">
        <v>2</v>
      </c>
      <c r="CO230" s="56">
        <v>2</v>
      </c>
      <c r="CP230" s="56">
        <v>2</v>
      </c>
      <c r="CQ230" s="56">
        <v>2</v>
      </c>
      <c r="CR230" s="56">
        <v>2</v>
      </c>
      <c r="CS230" s="56">
        <v>2</v>
      </c>
      <c r="CT230" s="56">
        <v>2</v>
      </c>
      <c r="CU230" s="56">
        <v>2</v>
      </c>
      <c r="CV230" s="73">
        <f>COUNTIF(BI230:CU230,"2")</f>
        <v>38</v>
      </c>
      <c r="CW230" s="74">
        <f>CV230/(CV230+CX230+CZ230+DB230)</f>
        <v>0.97435897435897434</v>
      </c>
      <c r="CX230" s="73">
        <f>COUNTIF(BI230:CU230,"1")</f>
        <v>1</v>
      </c>
      <c r="CY230" s="74">
        <f>CX230/(CV230+CX230+CZ230+DB230)</f>
        <v>2.564102564102564E-2</v>
      </c>
      <c r="CZ230" s="73">
        <f>COUNTIF(BI230:CU230,"0")</f>
        <v>0</v>
      </c>
      <c r="DA230" s="74">
        <f>CZ230/(CV230+CX230+CZ230+DB230)</f>
        <v>0</v>
      </c>
      <c r="DB230" s="73">
        <f>COUNTIF(BI230:CU230,"KĐG")</f>
        <v>0</v>
      </c>
      <c r="DC230" s="74">
        <f>DB230/(CV230+CX230+CZ230+DB230)</f>
        <v>0</v>
      </c>
      <c r="DD230" s="75">
        <f>(((CV230*2)+(CX230*1)+(CZ230*0)))/(CV230+CX230+CZ230)</f>
        <v>1.9743589743589745</v>
      </c>
      <c r="DE230" s="75" t="str">
        <f>IF(DC230&gt;=50%,"KĐG",IF(DD230&gt;=1.6,"Đạt mục tiêu",IF(DD230&gt;=1,"Cần cố gắng","Chưa đạt")))</f>
        <v>Đạt mục tiêu</v>
      </c>
      <c r="DF230" s="2"/>
      <c r="DG230" s="2"/>
      <c r="DH230" s="2"/>
      <c r="DI230" s="2"/>
      <c r="DJ230" s="2"/>
      <c r="DK230" s="2"/>
      <c r="DL230" s="2"/>
      <c r="DM230" s="2"/>
      <c r="DN230" s="2"/>
      <c r="DO230" s="2"/>
      <c r="DP230" s="2"/>
      <c r="DQ230" s="2"/>
      <c r="DR230" s="2"/>
      <c r="DS230" s="2"/>
      <c r="DT230" s="2"/>
      <c r="DU230" s="2"/>
      <c r="DV230" s="2"/>
      <c r="DW230" s="2"/>
      <c r="DX230" s="2"/>
      <c r="DY230" s="2"/>
    </row>
    <row r="231" spans="1:129" ht="60.75" hidden="1" customHeight="1" x14ac:dyDescent="0.25">
      <c r="A231" s="53">
        <v>221</v>
      </c>
      <c r="B231" s="66">
        <v>355</v>
      </c>
      <c r="C231" s="60">
        <v>358</v>
      </c>
      <c r="D231" s="7" t="s">
        <v>318</v>
      </c>
      <c r="E231" s="14" t="s">
        <v>19</v>
      </c>
      <c r="F231" s="14" t="s">
        <v>1078</v>
      </c>
      <c r="G231" s="68" t="s">
        <v>19</v>
      </c>
      <c r="H231" s="14" t="s">
        <v>786</v>
      </c>
      <c r="I231" s="68" t="s">
        <v>627</v>
      </c>
      <c r="J231" s="68" t="s">
        <v>178</v>
      </c>
      <c r="K231" s="15" t="s">
        <v>6</v>
      </c>
      <c r="L231" s="15" t="s">
        <v>15</v>
      </c>
      <c r="M231" s="10"/>
      <c r="N231" s="84" t="s">
        <v>15</v>
      </c>
      <c r="O231" s="70"/>
      <c r="P231" s="70"/>
      <c r="Q231" s="70"/>
      <c r="R231" s="70"/>
      <c r="S231" s="70"/>
      <c r="T231" s="70"/>
      <c r="U231" s="70"/>
      <c r="V231" s="70"/>
      <c r="W231" s="70"/>
      <c r="X231" s="71">
        <f t="shared" si="21"/>
        <v>1</v>
      </c>
      <c r="Y231" s="15" t="s">
        <v>1100</v>
      </c>
      <c r="Z231" s="15"/>
      <c r="AA231" s="15" t="s">
        <v>625</v>
      </c>
      <c r="AB231" s="15" t="s">
        <v>644</v>
      </c>
      <c r="AC231" s="15"/>
      <c r="AD231" s="72"/>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5">
        <v>2</v>
      </c>
      <c r="BJ231" s="15">
        <v>2</v>
      </c>
      <c r="BK231" s="15">
        <v>2</v>
      </c>
      <c r="BL231" s="15">
        <v>2</v>
      </c>
      <c r="BM231" s="15">
        <v>2</v>
      </c>
      <c r="BN231" s="15">
        <v>2</v>
      </c>
      <c r="BO231" s="15">
        <v>2</v>
      </c>
      <c r="BP231" s="15">
        <v>2</v>
      </c>
      <c r="BQ231" s="15">
        <v>2</v>
      </c>
      <c r="BR231" s="15">
        <v>2</v>
      </c>
      <c r="BS231" s="15">
        <v>2</v>
      </c>
      <c r="BT231" s="15">
        <v>2</v>
      </c>
      <c r="BU231" s="15">
        <v>2</v>
      </c>
      <c r="BV231" s="15">
        <v>2</v>
      </c>
      <c r="BW231" s="15">
        <v>2</v>
      </c>
      <c r="BX231" s="15">
        <v>2</v>
      </c>
      <c r="BY231" s="15">
        <v>2</v>
      </c>
      <c r="BZ231" s="15">
        <v>2</v>
      </c>
      <c r="CA231" s="15">
        <v>1</v>
      </c>
      <c r="CB231" s="15">
        <v>2</v>
      </c>
      <c r="CC231" s="15">
        <v>2</v>
      </c>
      <c r="CD231" s="15">
        <v>2</v>
      </c>
      <c r="CE231" s="15">
        <v>2</v>
      </c>
      <c r="CF231" s="15">
        <v>2</v>
      </c>
      <c r="CG231" s="15">
        <v>2</v>
      </c>
      <c r="CH231" s="15">
        <v>2</v>
      </c>
      <c r="CI231" s="15">
        <v>2</v>
      </c>
      <c r="CJ231" s="15">
        <v>2</v>
      </c>
      <c r="CK231" s="15">
        <v>2</v>
      </c>
      <c r="CL231" s="15">
        <v>2</v>
      </c>
      <c r="CM231" s="15">
        <v>2</v>
      </c>
      <c r="CN231" s="15">
        <v>2</v>
      </c>
      <c r="CO231" s="15">
        <v>2</v>
      </c>
      <c r="CP231" s="15">
        <v>2</v>
      </c>
      <c r="CQ231" s="15">
        <v>2</v>
      </c>
      <c r="CR231" s="15">
        <v>2</v>
      </c>
      <c r="CS231" s="15">
        <v>2</v>
      </c>
      <c r="CT231" s="15">
        <v>2</v>
      </c>
      <c r="CU231" s="15">
        <v>0</v>
      </c>
      <c r="CV231" s="73">
        <f>COUNTIF(BI231:CU231,"2")</f>
        <v>37</v>
      </c>
      <c r="CW231" s="74">
        <f>CV231/(CV231+CX231+CZ231+DB231)</f>
        <v>0.94871794871794868</v>
      </c>
      <c r="CX231" s="73">
        <f>COUNTIF(BI231:CU231,"1")</f>
        <v>1</v>
      </c>
      <c r="CY231" s="74">
        <f>CX231/(CV231+CX231+CZ231+DB231)</f>
        <v>2.564102564102564E-2</v>
      </c>
      <c r="CZ231" s="73">
        <f>COUNTIF(BI231:CU231,"0")</f>
        <v>1</v>
      </c>
      <c r="DA231" s="74">
        <f>CZ231/(CV231+CX231+CZ231+DB231)</f>
        <v>2.564102564102564E-2</v>
      </c>
      <c r="DB231" s="73">
        <f>COUNTIF(BI231:CU231,"KĐG")</f>
        <v>0</v>
      </c>
      <c r="DC231" s="74">
        <f>DB231/(CV231+CX231+CZ231+DB231)</f>
        <v>0</v>
      </c>
      <c r="DD231" s="249">
        <f>(((CV231*2)+(CX231*1)+(CZ231*0)))/(CV231+CX231+CZ231)</f>
        <v>1.9230769230769231</v>
      </c>
      <c r="DE231" s="75" t="str">
        <f>IF(DC231&gt;=50%,"KĐG",IF(DD231&gt;=1.6,"Đạt mục tiêu",IF(DD231&gt;=1,"Cần cố gắng","Chưa đạt")))</f>
        <v>Đạt mục tiêu</v>
      </c>
      <c r="DF231" s="2"/>
      <c r="DG231" s="2"/>
      <c r="DH231" s="2"/>
      <c r="DI231" s="2"/>
      <c r="DJ231" s="2"/>
      <c r="DK231" s="2"/>
      <c r="DL231" s="2"/>
      <c r="DM231" s="2"/>
      <c r="DN231" s="2"/>
      <c r="DO231" s="2"/>
      <c r="DP231" s="2"/>
      <c r="DQ231" s="2"/>
      <c r="DR231" s="2"/>
      <c r="DS231" s="2"/>
      <c r="DT231" s="2"/>
      <c r="DU231" s="2"/>
      <c r="DV231" s="2"/>
      <c r="DW231" s="2"/>
      <c r="DX231" s="2"/>
      <c r="DY231" s="2"/>
    </row>
    <row r="232" spans="1:129" ht="13.5" hidden="1" customHeight="1" x14ac:dyDescent="0.25">
      <c r="A232" s="53">
        <v>222</v>
      </c>
      <c r="B232" s="66">
        <v>358</v>
      </c>
      <c r="C232" s="60">
        <v>361</v>
      </c>
      <c r="D232" s="7" t="s">
        <v>319</v>
      </c>
      <c r="E232" s="14" t="s">
        <v>11</v>
      </c>
      <c r="F232" s="14" t="s">
        <v>320</v>
      </c>
      <c r="G232" s="68" t="s">
        <v>19</v>
      </c>
      <c r="H232" s="7" t="s">
        <v>319</v>
      </c>
      <c r="I232" s="68" t="s">
        <v>627</v>
      </c>
      <c r="J232" s="7" t="s">
        <v>178</v>
      </c>
      <c r="K232" s="11" t="s">
        <v>6</v>
      </c>
      <c r="L232" s="11" t="s">
        <v>15</v>
      </c>
      <c r="M232" s="10"/>
      <c r="N232" s="70" t="s">
        <v>15</v>
      </c>
      <c r="O232" s="70"/>
      <c r="P232" s="70"/>
      <c r="Q232" s="70"/>
      <c r="R232" s="70"/>
      <c r="S232" s="70"/>
      <c r="T232" s="70"/>
      <c r="U232" s="70"/>
      <c r="V232" s="70"/>
      <c r="W232" s="70"/>
      <c r="X232" s="71">
        <f t="shared" si="21"/>
        <v>1</v>
      </c>
      <c r="Y232" s="15" t="s">
        <v>1100</v>
      </c>
      <c r="Z232" s="15" t="s">
        <v>644</v>
      </c>
      <c r="AA232" s="15"/>
      <c r="AB232" s="15" t="s">
        <v>644</v>
      </c>
      <c r="AC232" s="15" t="s">
        <v>713</v>
      </c>
      <c r="AD232" s="72"/>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5">
        <v>2</v>
      </c>
      <c r="BJ232" s="15">
        <v>2</v>
      </c>
      <c r="BK232" s="15">
        <v>2</v>
      </c>
      <c r="BL232" s="15">
        <v>2</v>
      </c>
      <c r="BM232" s="15">
        <v>2</v>
      </c>
      <c r="BN232" s="15">
        <v>2</v>
      </c>
      <c r="BO232" s="15">
        <v>2</v>
      </c>
      <c r="BP232" s="15">
        <v>2</v>
      </c>
      <c r="BQ232" s="15">
        <v>2</v>
      </c>
      <c r="BR232" s="15">
        <v>2</v>
      </c>
      <c r="BS232" s="15">
        <v>2</v>
      </c>
      <c r="BT232" s="15">
        <v>2</v>
      </c>
      <c r="BU232" s="15">
        <v>2</v>
      </c>
      <c r="BV232" s="15">
        <v>2</v>
      </c>
      <c r="BW232" s="15">
        <v>2</v>
      </c>
      <c r="BX232" s="15">
        <v>2</v>
      </c>
      <c r="BY232" s="15">
        <v>2</v>
      </c>
      <c r="BZ232" s="15">
        <v>2</v>
      </c>
      <c r="CA232" s="15">
        <v>0</v>
      </c>
      <c r="CB232" s="15">
        <v>2</v>
      </c>
      <c r="CC232" s="15">
        <v>2</v>
      </c>
      <c r="CD232" s="15">
        <v>2</v>
      </c>
      <c r="CE232" s="15">
        <v>1</v>
      </c>
      <c r="CF232" s="15">
        <v>2</v>
      </c>
      <c r="CG232" s="15">
        <v>2</v>
      </c>
      <c r="CH232" s="15">
        <v>2</v>
      </c>
      <c r="CI232" s="15">
        <v>2</v>
      </c>
      <c r="CJ232" s="15">
        <v>2</v>
      </c>
      <c r="CK232" s="15">
        <v>2</v>
      </c>
      <c r="CL232" s="15">
        <v>2</v>
      </c>
      <c r="CM232" s="15">
        <v>2</v>
      </c>
      <c r="CN232" s="15">
        <v>2</v>
      </c>
      <c r="CO232" s="15">
        <v>2</v>
      </c>
      <c r="CP232" s="15">
        <v>2</v>
      </c>
      <c r="CQ232" s="15">
        <v>2</v>
      </c>
      <c r="CR232" s="15">
        <v>2</v>
      </c>
      <c r="CS232" s="15">
        <v>2</v>
      </c>
      <c r="CT232" s="15">
        <v>2</v>
      </c>
      <c r="CU232" s="15">
        <v>2</v>
      </c>
      <c r="CV232" s="73">
        <f>COUNTIF(BI232:CU232,"2")</f>
        <v>37</v>
      </c>
      <c r="CW232" s="74">
        <f>CV232/(CV232+CX232+CZ232+DB232)</f>
        <v>0.94871794871794868</v>
      </c>
      <c r="CX232" s="73">
        <f>COUNTIF(BI232:CU232,"1")</f>
        <v>1</v>
      </c>
      <c r="CY232" s="74">
        <f>CX232/(CV232+CX232+CZ232+DB232)</f>
        <v>2.564102564102564E-2</v>
      </c>
      <c r="CZ232" s="73">
        <f>COUNTIF(BI232:CU232,"0")</f>
        <v>1</v>
      </c>
      <c r="DA232" s="74">
        <f>CZ232/(CV232+CX232+CZ232+DB232)</f>
        <v>2.564102564102564E-2</v>
      </c>
      <c r="DB232" s="73">
        <f>COUNTIF(BI232:CU232,"KĐG")</f>
        <v>0</v>
      </c>
      <c r="DC232" s="74">
        <f>DB232/(CV232+CX232+CZ232+DB232)</f>
        <v>0</v>
      </c>
      <c r="DD232" s="249">
        <f>(((CV232*2)+(CX232*1)+(CZ232*0)))/(CV232+CX232+CZ232)</f>
        <v>1.9230769230769231</v>
      </c>
      <c r="DE232" s="75" t="str">
        <f>IF(DC232&gt;=50%,"KĐG",IF(DD232&gt;=1.6,"Đạt mục tiêu",IF(DD232&gt;=1,"Cần cố gắng","Chưa đạt")))</f>
        <v>Đạt mục tiêu</v>
      </c>
      <c r="DF232" s="2"/>
      <c r="DG232" s="2"/>
      <c r="DH232" s="2"/>
      <c r="DI232" s="2"/>
      <c r="DJ232" s="2"/>
      <c r="DK232" s="2"/>
      <c r="DL232" s="2"/>
      <c r="DM232" s="2"/>
      <c r="DN232" s="2"/>
      <c r="DO232" s="2"/>
      <c r="DP232" s="2"/>
      <c r="DQ232" s="2"/>
      <c r="DR232" s="2"/>
      <c r="DS232" s="2"/>
      <c r="DT232" s="2"/>
      <c r="DU232" s="2"/>
      <c r="DV232" s="2"/>
      <c r="DW232" s="2"/>
      <c r="DX232" s="2"/>
      <c r="DY232" s="2"/>
    </row>
    <row r="233" spans="1:129" ht="3" hidden="1" customHeight="1" x14ac:dyDescent="0.25">
      <c r="A233" s="53">
        <v>223</v>
      </c>
      <c r="B233" s="66">
        <v>361</v>
      </c>
      <c r="C233" s="60">
        <v>362</v>
      </c>
      <c r="D233" s="7" t="s">
        <v>321</v>
      </c>
      <c r="E233" s="14" t="s">
        <v>36</v>
      </c>
      <c r="F233" s="14" t="s">
        <v>322</v>
      </c>
      <c r="G233" s="68" t="s">
        <v>36</v>
      </c>
      <c r="H233" s="7" t="s">
        <v>787</v>
      </c>
      <c r="I233" s="68" t="s">
        <v>627</v>
      </c>
      <c r="J233" s="68" t="s">
        <v>178</v>
      </c>
      <c r="K233" s="15" t="s">
        <v>6</v>
      </c>
      <c r="L233" s="15" t="s">
        <v>15</v>
      </c>
      <c r="M233" s="10"/>
      <c r="N233" s="70"/>
      <c r="O233" s="70"/>
      <c r="P233" s="70"/>
      <c r="Q233" s="70"/>
      <c r="R233" s="70"/>
      <c r="S233" s="70"/>
      <c r="T233" s="70"/>
      <c r="U233" s="70"/>
      <c r="V233" s="70"/>
      <c r="W233" s="70" t="s">
        <v>15</v>
      </c>
      <c r="X233" s="71">
        <f t="shared" si="21"/>
        <v>1</v>
      </c>
      <c r="Y233" s="15"/>
      <c r="Z233" s="15"/>
      <c r="AA233" s="15"/>
      <c r="AB233" s="15"/>
      <c r="AC233" s="15"/>
      <c r="AD233" s="80"/>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t="s">
        <v>622</v>
      </c>
      <c r="BI233" s="15">
        <v>2</v>
      </c>
      <c r="BJ233" s="15">
        <v>2</v>
      </c>
      <c r="BK233" s="15">
        <v>2</v>
      </c>
      <c r="BL233" s="15">
        <v>2</v>
      </c>
      <c r="BM233" s="15"/>
      <c r="BN233" s="15"/>
      <c r="BO233" s="15"/>
      <c r="BP233" s="15"/>
      <c r="BQ233" s="15">
        <v>2</v>
      </c>
      <c r="BR233" s="15">
        <v>2</v>
      </c>
      <c r="BS233" s="15">
        <v>2</v>
      </c>
      <c r="BT233" s="15">
        <v>2</v>
      </c>
      <c r="BU233" s="15">
        <v>2</v>
      </c>
      <c r="BV233" s="15">
        <v>2</v>
      </c>
      <c r="BW233" s="15"/>
      <c r="BX233" s="15">
        <v>2</v>
      </c>
      <c r="BY233" s="15">
        <v>2</v>
      </c>
      <c r="BZ233" s="15">
        <v>2</v>
      </c>
      <c r="CA233" s="15">
        <v>2</v>
      </c>
      <c r="CB233" s="15">
        <v>2</v>
      </c>
      <c r="CC233" s="15">
        <v>2</v>
      </c>
      <c r="CD233" s="15">
        <v>2</v>
      </c>
      <c r="CE233" s="15">
        <v>2</v>
      </c>
      <c r="CF233" s="15">
        <v>2</v>
      </c>
      <c r="CG233" s="15">
        <v>2</v>
      </c>
      <c r="CH233" s="15">
        <v>2</v>
      </c>
      <c r="CI233" s="15">
        <v>2</v>
      </c>
      <c r="CJ233" s="15">
        <v>2</v>
      </c>
      <c r="CK233" s="15">
        <v>2</v>
      </c>
      <c r="CL233" s="15"/>
      <c r="CM233" s="15"/>
      <c r="CN233" s="15"/>
      <c r="CO233" s="15"/>
      <c r="CP233" s="15"/>
      <c r="CQ233" s="15"/>
      <c r="CR233" s="15"/>
      <c r="CS233" s="15">
        <v>2</v>
      </c>
      <c r="CT233" s="15">
        <v>2</v>
      </c>
      <c r="CU233" s="15">
        <v>2</v>
      </c>
      <c r="CV233" s="73">
        <f>COUNTIF(BI233:CU233,"2")</f>
        <v>27</v>
      </c>
      <c r="CW233" s="74">
        <f>CV233/(CV233+CX233+CZ233+DB233)</f>
        <v>1</v>
      </c>
      <c r="CX233" s="73">
        <f>COUNTIF(BI233:CU233,"1")</f>
        <v>0</v>
      </c>
      <c r="CY233" s="74">
        <f>CX233/(CV233+CX233+CZ233+DB233)</f>
        <v>0</v>
      </c>
      <c r="CZ233" s="73">
        <f>COUNTIF(BI233:CU233,"0")</f>
        <v>0</v>
      </c>
      <c r="DA233" s="74">
        <f>CZ233/(CV233+CX233+CZ233+DB233)</f>
        <v>0</v>
      </c>
      <c r="DB233" s="73">
        <f>COUNTIF(BI233:CU233,"KĐG")</f>
        <v>0</v>
      </c>
      <c r="DC233" s="74">
        <f>DB233/(CV233+CX233+CZ233+DB233)</f>
        <v>0</v>
      </c>
      <c r="DD233" s="75">
        <f>(((CV233*2)+(CX233*1)+(CZ233*0)))/(CV233+CX233+CZ233)</f>
        <v>2</v>
      </c>
      <c r="DE233" s="75" t="str">
        <f>IF(DC233&gt;=50%,"KĐG",IF(DD233&gt;=1.6,"Đạt mục tiêu",IF(DD233&gt;=1,"Cần cố gắng","Chưa đạt")))</f>
        <v>Đạt mục tiêu</v>
      </c>
      <c r="DF233" s="2"/>
      <c r="DG233" s="2"/>
      <c r="DH233" s="2"/>
      <c r="DI233" s="2"/>
      <c r="DJ233" s="2"/>
      <c r="DK233" s="2"/>
      <c r="DL233" s="2"/>
      <c r="DM233" s="2"/>
      <c r="DN233" s="2"/>
      <c r="DO233" s="2"/>
      <c r="DP233" s="2"/>
      <c r="DQ233" s="2"/>
      <c r="DR233" s="2"/>
      <c r="DS233" s="2"/>
      <c r="DT233" s="2"/>
      <c r="DU233" s="2"/>
      <c r="DV233" s="2"/>
      <c r="DW233" s="2"/>
      <c r="DX233" s="2"/>
      <c r="DY233" s="2"/>
    </row>
    <row r="234" spans="1:129" ht="21" customHeight="1" x14ac:dyDescent="0.3">
      <c r="A234" s="53">
        <v>224</v>
      </c>
      <c r="B234" s="59">
        <v>362</v>
      </c>
      <c r="C234" s="60">
        <v>363</v>
      </c>
      <c r="D234" s="386" t="s">
        <v>323</v>
      </c>
      <c r="E234" s="387"/>
      <c r="F234" s="387"/>
      <c r="G234" s="387"/>
      <c r="H234" s="388"/>
      <c r="I234" s="308"/>
      <c r="J234" s="312"/>
      <c r="K234" s="61" t="s">
        <v>8</v>
      </c>
      <c r="L234" s="61" t="s">
        <v>8</v>
      </c>
      <c r="M234" s="61" t="s">
        <v>8</v>
      </c>
      <c r="N234" s="62" t="s">
        <v>608</v>
      </c>
      <c r="O234" s="62" t="s">
        <v>608</v>
      </c>
      <c r="P234" s="312" t="s">
        <v>608</v>
      </c>
      <c r="Q234" s="62" t="s">
        <v>608</v>
      </c>
      <c r="R234" s="62" t="s">
        <v>608</v>
      </c>
      <c r="S234" s="62" t="s">
        <v>608</v>
      </c>
      <c r="T234" s="62" t="s">
        <v>608</v>
      </c>
      <c r="U234" s="62" t="s">
        <v>608</v>
      </c>
      <c r="V234" s="62" t="s">
        <v>608</v>
      </c>
      <c r="W234" s="62" t="s">
        <v>608</v>
      </c>
      <c r="X234" s="71">
        <f t="shared" si="21"/>
        <v>0</v>
      </c>
      <c r="Y234" s="61"/>
      <c r="Z234" s="61"/>
      <c r="AA234" s="61"/>
      <c r="AB234" s="61"/>
      <c r="AC234" s="61"/>
      <c r="AD234" s="81"/>
      <c r="AE234" s="82"/>
      <c r="AF234" s="82"/>
      <c r="AG234" s="314"/>
      <c r="AH234" s="314"/>
      <c r="AI234" s="314"/>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62" t="s">
        <v>8</v>
      </c>
      <c r="BJ234" s="62" t="s">
        <v>8</v>
      </c>
      <c r="BK234" s="62" t="s">
        <v>8</v>
      </c>
      <c r="BL234" s="62" t="s">
        <v>8</v>
      </c>
      <c r="BM234" s="62" t="s">
        <v>8</v>
      </c>
      <c r="BN234" s="62" t="s">
        <v>8</v>
      </c>
      <c r="BO234" s="62" t="s">
        <v>8</v>
      </c>
      <c r="BP234" s="62" t="s">
        <v>8</v>
      </c>
      <c r="BQ234" s="62" t="s">
        <v>8</v>
      </c>
      <c r="BR234" s="62" t="s">
        <v>8</v>
      </c>
      <c r="BS234" s="62" t="s">
        <v>8</v>
      </c>
      <c r="BT234" s="62" t="s">
        <v>8</v>
      </c>
      <c r="BU234" s="62" t="s">
        <v>8</v>
      </c>
      <c r="BV234" s="62" t="s">
        <v>8</v>
      </c>
      <c r="BW234" s="62" t="s">
        <v>8</v>
      </c>
      <c r="BX234" s="62" t="s">
        <v>8</v>
      </c>
      <c r="BY234" s="62" t="s">
        <v>8</v>
      </c>
      <c r="BZ234" s="62" t="s">
        <v>8</v>
      </c>
      <c r="CA234" s="62" t="s">
        <v>8</v>
      </c>
      <c r="CB234" s="62" t="s">
        <v>8</v>
      </c>
      <c r="CC234" s="62" t="s">
        <v>8</v>
      </c>
      <c r="CD234" s="62" t="s">
        <v>8</v>
      </c>
      <c r="CE234" s="62" t="s">
        <v>8</v>
      </c>
      <c r="CF234" s="62" t="s">
        <v>8</v>
      </c>
      <c r="CG234" s="62" t="s">
        <v>8</v>
      </c>
      <c r="CH234" s="62" t="s">
        <v>8</v>
      </c>
      <c r="CI234" s="62" t="s">
        <v>8</v>
      </c>
      <c r="CJ234" s="62" t="s">
        <v>8</v>
      </c>
      <c r="CK234" s="62" t="s">
        <v>8</v>
      </c>
      <c r="CL234" s="62" t="s">
        <v>8</v>
      </c>
      <c r="CM234" s="62" t="s">
        <v>8</v>
      </c>
      <c r="CN234" s="62" t="s">
        <v>8</v>
      </c>
      <c r="CO234" s="62" t="s">
        <v>8</v>
      </c>
      <c r="CP234" s="62" t="s">
        <v>8</v>
      </c>
      <c r="CQ234" s="62" t="s">
        <v>8</v>
      </c>
      <c r="CR234" s="62" t="s">
        <v>8</v>
      </c>
      <c r="CS234" s="62" t="s">
        <v>8</v>
      </c>
      <c r="CT234" s="62" t="s">
        <v>8</v>
      </c>
      <c r="CU234" s="62" t="s">
        <v>8</v>
      </c>
      <c r="CV234" s="61"/>
      <c r="CW234" s="61" t="s">
        <v>8</v>
      </c>
      <c r="CX234" s="61" t="s">
        <v>8</v>
      </c>
      <c r="CY234" s="61" t="s">
        <v>8</v>
      </c>
      <c r="CZ234" s="61" t="s">
        <v>8</v>
      </c>
      <c r="DA234" s="61" t="s">
        <v>8</v>
      </c>
      <c r="DB234" s="61" t="s">
        <v>8</v>
      </c>
      <c r="DC234" s="61" t="s">
        <v>8</v>
      </c>
      <c r="DD234" s="250" t="s">
        <v>8</v>
      </c>
      <c r="DE234" s="61" t="s">
        <v>8</v>
      </c>
      <c r="DF234" s="2"/>
      <c r="DG234" s="2"/>
      <c r="DH234" s="2"/>
      <c r="DI234" s="2"/>
      <c r="DJ234" s="2"/>
      <c r="DK234" s="2"/>
      <c r="DL234" s="2"/>
      <c r="DM234" s="2"/>
      <c r="DN234" s="2"/>
      <c r="DO234" s="2"/>
      <c r="DP234" s="2"/>
      <c r="DQ234" s="2"/>
      <c r="DR234" s="2"/>
      <c r="DS234" s="2"/>
      <c r="DT234" s="2"/>
      <c r="DU234" s="2"/>
      <c r="DV234" s="2"/>
      <c r="DW234" s="2"/>
      <c r="DX234" s="2"/>
      <c r="DY234" s="2"/>
    </row>
    <row r="235" spans="1:129" ht="57.75" hidden="1" customHeight="1" x14ac:dyDescent="0.25">
      <c r="A235" s="53">
        <v>225</v>
      </c>
      <c r="B235" s="66">
        <v>363</v>
      </c>
      <c r="C235" s="60">
        <v>366</v>
      </c>
      <c r="D235" s="7" t="s">
        <v>324</v>
      </c>
      <c r="E235" s="14" t="s">
        <v>19</v>
      </c>
      <c r="F235" s="14" t="s">
        <v>325</v>
      </c>
      <c r="G235" s="68" t="s">
        <v>19</v>
      </c>
      <c r="H235" s="136" t="s">
        <v>788</v>
      </c>
      <c r="I235" s="68" t="s">
        <v>627</v>
      </c>
      <c r="J235" s="68" t="s">
        <v>178</v>
      </c>
      <c r="K235" s="15" t="s">
        <v>6</v>
      </c>
      <c r="L235" s="15" t="s">
        <v>15</v>
      </c>
      <c r="M235" s="10">
        <v>2</v>
      </c>
      <c r="N235" s="70"/>
      <c r="O235" s="70"/>
      <c r="P235" s="70"/>
      <c r="Q235" s="84" t="s">
        <v>15</v>
      </c>
      <c r="R235" s="70"/>
      <c r="S235" s="70"/>
      <c r="T235" s="70"/>
      <c r="U235" s="70"/>
      <c r="V235" s="70"/>
      <c r="W235" s="70"/>
      <c r="X235" s="71">
        <f t="shared" si="21"/>
        <v>1</v>
      </c>
      <c r="Y235" s="15" t="s">
        <v>1125</v>
      </c>
      <c r="Z235" s="15"/>
      <c r="AA235" s="15"/>
      <c r="AB235" s="15"/>
      <c r="AC235" s="15"/>
      <c r="AD235" s="80"/>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c r="BI235" s="15">
        <v>2</v>
      </c>
      <c r="BJ235" s="15">
        <v>2</v>
      </c>
      <c r="BK235" s="15">
        <v>2</v>
      </c>
      <c r="BL235" s="15">
        <v>2</v>
      </c>
      <c r="BM235" s="15"/>
      <c r="BN235" s="15"/>
      <c r="BO235" s="15"/>
      <c r="BP235" s="15"/>
      <c r="BQ235" s="15">
        <v>2</v>
      </c>
      <c r="BR235" s="15">
        <v>2</v>
      </c>
      <c r="BS235" s="15">
        <v>2</v>
      </c>
      <c r="BT235" s="15">
        <v>2</v>
      </c>
      <c r="BU235" s="15">
        <v>2</v>
      </c>
      <c r="BV235" s="15">
        <v>2</v>
      </c>
      <c r="BW235" s="15"/>
      <c r="BX235" s="15">
        <v>2</v>
      </c>
      <c r="BY235" s="15">
        <v>2</v>
      </c>
      <c r="BZ235" s="15">
        <v>2</v>
      </c>
      <c r="CA235" s="15">
        <v>2</v>
      </c>
      <c r="CB235" s="15">
        <v>2</v>
      </c>
      <c r="CC235" s="15">
        <v>2</v>
      </c>
      <c r="CD235" s="15">
        <v>2</v>
      </c>
      <c r="CE235" s="15">
        <v>2</v>
      </c>
      <c r="CF235" s="15">
        <v>2</v>
      </c>
      <c r="CG235" s="15">
        <v>2</v>
      </c>
      <c r="CH235" s="15">
        <v>2</v>
      </c>
      <c r="CI235" s="15">
        <v>2</v>
      </c>
      <c r="CJ235" s="15">
        <v>2</v>
      </c>
      <c r="CK235" s="15">
        <v>2</v>
      </c>
      <c r="CL235" s="15"/>
      <c r="CM235" s="15"/>
      <c r="CN235" s="15"/>
      <c r="CO235" s="15"/>
      <c r="CP235" s="15"/>
      <c r="CQ235" s="15"/>
      <c r="CR235" s="15"/>
      <c r="CS235" s="15">
        <v>2</v>
      </c>
      <c r="CT235" s="15">
        <v>2</v>
      </c>
      <c r="CU235" s="15">
        <v>2</v>
      </c>
      <c r="CV235" s="73">
        <f>COUNTIF(BI235:CU235,"2")</f>
        <v>27</v>
      </c>
      <c r="CW235" s="74">
        <f>CV235/(CV235+CX235+CZ235+DB235)</f>
        <v>1</v>
      </c>
      <c r="CX235" s="73">
        <f>COUNTIF(BI235:CU235,"1")</f>
        <v>0</v>
      </c>
      <c r="CY235" s="74">
        <f>CX235/(CV235+CX235+CZ235+DB235)</f>
        <v>0</v>
      </c>
      <c r="CZ235" s="73">
        <f>COUNTIF(BI235:CU235,"0")</f>
        <v>0</v>
      </c>
      <c r="DA235" s="74">
        <f>CZ235/(CV235+CX235+CZ235+DB235)</f>
        <v>0</v>
      </c>
      <c r="DB235" s="73">
        <f>COUNTIF(BI235:CU235,"KĐG")</f>
        <v>0</v>
      </c>
      <c r="DC235" s="74">
        <f>DB235/(CV235+CX235+CZ235+DB235)</f>
        <v>0</v>
      </c>
      <c r="DD235" s="75">
        <f>(((CV235*2)+(CX235*1)+(CZ235*0)))/(CV235+CX235+CZ235)</f>
        <v>2</v>
      </c>
      <c r="DE235" s="75" t="str">
        <f>IF(DC235&gt;=50%,"KĐG",IF(DD235&gt;=1.6,"Đạt mục tiêu",IF(DD235&gt;=1,"Cần cố gắng","Chưa đạt")))</f>
        <v>Đạt mục tiêu</v>
      </c>
      <c r="DF235" s="2"/>
      <c r="DG235" s="2"/>
      <c r="DH235" s="2"/>
      <c r="DI235" s="2"/>
      <c r="DJ235" s="2"/>
      <c r="DK235" s="2"/>
      <c r="DL235" s="2"/>
      <c r="DM235" s="2"/>
      <c r="DN235" s="2"/>
      <c r="DO235" s="2"/>
      <c r="DP235" s="2"/>
      <c r="DQ235" s="2"/>
      <c r="DR235" s="2"/>
      <c r="DS235" s="2"/>
      <c r="DT235" s="2"/>
      <c r="DU235" s="2"/>
      <c r="DV235" s="2"/>
      <c r="DW235" s="2"/>
      <c r="DX235" s="2"/>
      <c r="DY235" s="2"/>
    </row>
    <row r="236" spans="1:129" ht="21" customHeight="1" x14ac:dyDescent="0.3">
      <c r="A236" s="53">
        <v>226</v>
      </c>
      <c r="B236" s="59">
        <v>366</v>
      </c>
      <c r="C236" s="60">
        <v>367</v>
      </c>
      <c r="D236" s="386" t="s">
        <v>326</v>
      </c>
      <c r="E236" s="387"/>
      <c r="F236" s="387"/>
      <c r="G236" s="387"/>
      <c r="H236" s="388"/>
      <c r="I236" s="308"/>
      <c r="J236" s="312"/>
      <c r="K236" s="61" t="s">
        <v>8</v>
      </c>
      <c r="L236" s="61" t="s">
        <v>8</v>
      </c>
      <c r="M236" s="61" t="s">
        <v>8</v>
      </c>
      <c r="N236" s="62" t="s">
        <v>608</v>
      </c>
      <c r="O236" s="62" t="s">
        <v>608</v>
      </c>
      <c r="P236" s="312" t="s">
        <v>608</v>
      </c>
      <c r="Q236" s="62" t="s">
        <v>608</v>
      </c>
      <c r="R236" s="62" t="s">
        <v>608</v>
      </c>
      <c r="S236" s="62" t="s">
        <v>608</v>
      </c>
      <c r="T236" s="62" t="s">
        <v>608</v>
      </c>
      <c r="U236" s="62" t="s">
        <v>608</v>
      </c>
      <c r="V236" s="62" t="s">
        <v>608</v>
      </c>
      <c r="W236" s="62" t="s">
        <v>608</v>
      </c>
      <c r="X236" s="71">
        <f t="shared" si="21"/>
        <v>0</v>
      </c>
      <c r="Y236" s="61" t="s">
        <v>8</v>
      </c>
      <c r="Z236" s="61" t="s">
        <v>8</v>
      </c>
      <c r="AA236" s="61" t="s">
        <v>8</v>
      </c>
      <c r="AB236" s="61" t="s">
        <v>8</v>
      </c>
      <c r="AC236" s="61" t="s">
        <v>8</v>
      </c>
      <c r="AD236" s="61" t="s">
        <v>8</v>
      </c>
      <c r="AE236" s="61" t="s">
        <v>8</v>
      </c>
      <c r="AF236" s="61" t="s">
        <v>8</v>
      </c>
      <c r="AG236" s="312" t="s">
        <v>8</v>
      </c>
      <c r="AH236" s="312" t="s">
        <v>8</v>
      </c>
      <c r="AI236" s="312" t="s">
        <v>8</v>
      </c>
      <c r="AJ236" s="61" t="s">
        <v>8</v>
      </c>
      <c r="AK236" s="61" t="s">
        <v>8</v>
      </c>
      <c r="AL236" s="61" t="s">
        <v>8</v>
      </c>
      <c r="AM236" s="61"/>
      <c r="AN236" s="61" t="s">
        <v>8</v>
      </c>
      <c r="AO236" s="61" t="s">
        <v>8</v>
      </c>
      <c r="AP236" s="61" t="s">
        <v>8</v>
      </c>
      <c r="AQ236" s="61" t="s">
        <v>8</v>
      </c>
      <c r="AR236" s="61" t="s">
        <v>8</v>
      </c>
      <c r="AS236" s="61" t="s">
        <v>8</v>
      </c>
      <c r="AT236" s="61" t="s">
        <v>8</v>
      </c>
      <c r="AU236" s="61" t="s">
        <v>8</v>
      </c>
      <c r="AV236" s="61" t="s">
        <v>8</v>
      </c>
      <c r="AW236" s="61" t="s">
        <v>8</v>
      </c>
      <c r="AX236" s="61" t="s">
        <v>8</v>
      </c>
      <c r="AY236" s="61"/>
      <c r="AZ236" s="61" t="s">
        <v>8</v>
      </c>
      <c r="BA236" s="61" t="s">
        <v>8</v>
      </c>
      <c r="BB236" s="61" t="s">
        <v>8</v>
      </c>
      <c r="BC236" s="61" t="s">
        <v>8</v>
      </c>
      <c r="BD236" s="61" t="s">
        <v>8</v>
      </c>
      <c r="BE236" s="61" t="s">
        <v>8</v>
      </c>
      <c r="BF236" s="61" t="s">
        <v>8</v>
      </c>
      <c r="BG236" s="61" t="s">
        <v>8</v>
      </c>
      <c r="BH236" s="61"/>
      <c r="BI236" s="62" t="s">
        <v>8</v>
      </c>
      <c r="BJ236" s="62" t="s">
        <v>8</v>
      </c>
      <c r="BK236" s="62" t="s">
        <v>8</v>
      </c>
      <c r="BL236" s="62" t="s">
        <v>8</v>
      </c>
      <c r="BM236" s="62" t="s">
        <v>8</v>
      </c>
      <c r="BN236" s="62" t="s">
        <v>8</v>
      </c>
      <c r="BO236" s="62" t="s">
        <v>8</v>
      </c>
      <c r="BP236" s="62" t="s">
        <v>8</v>
      </c>
      <c r="BQ236" s="62" t="s">
        <v>8</v>
      </c>
      <c r="BR236" s="62" t="s">
        <v>8</v>
      </c>
      <c r="BS236" s="62" t="s">
        <v>8</v>
      </c>
      <c r="BT236" s="62" t="s">
        <v>8</v>
      </c>
      <c r="BU236" s="62" t="s">
        <v>8</v>
      </c>
      <c r="BV236" s="62" t="s">
        <v>8</v>
      </c>
      <c r="BW236" s="62" t="s">
        <v>8</v>
      </c>
      <c r="BX236" s="62" t="s">
        <v>8</v>
      </c>
      <c r="BY236" s="62" t="s">
        <v>8</v>
      </c>
      <c r="BZ236" s="62" t="s">
        <v>8</v>
      </c>
      <c r="CA236" s="62" t="s">
        <v>8</v>
      </c>
      <c r="CB236" s="62" t="s">
        <v>8</v>
      </c>
      <c r="CC236" s="62" t="s">
        <v>8</v>
      </c>
      <c r="CD236" s="62" t="s">
        <v>8</v>
      </c>
      <c r="CE236" s="62" t="s">
        <v>8</v>
      </c>
      <c r="CF236" s="62" t="s">
        <v>8</v>
      </c>
      <c r="CG236" s="62" t="s">
        <v>8</v>
      </c>
      <c r="CH236" s="62" t="s">
        <v>8</v>
      </c>
      <c r="CI236" s="62" t="s">
        <v>8</v>
      </c>
      <c r="CJ236" s="62" t="s">
        <v>8</v>
      </c>
      <c r="CK236" s="62" t="s">
        <v>8</v>
      </c>
      <c r="CL236" s="62" t="s">
        <v>8</v>
      </c>
      <c r="CM236" s="62" t="s">
        <v>8</v>
      </c>
      <c r="CN236" s="62" t="s">
        <v>8</v>
      </c>
      <c r="CO236" s="62" t="s">
        <v>8</v>
      </c>
      <c r="CP236" s="62" t="s">
        <v>8</v>
      </c>
      <c r="CQ236" s="62" t="s">
        <v>8</v>
      </c>
      <c r="CR236" s="62" t="s">
        <v>8</v>
      </c>
      <c r="CS236" s="62" t="s">
        <v>8</v>
      </c>
      <c r="CT236" s="62" t="s">
        <v>8</v>
      </c>
      <c r="CU236" s="62" t="s">
        <v>8</v>
      </c>
      <c r="CV236" s="61"/>
      <c r="CW236" s="61" t="s">
        <v>8</v>
      </c>
      <c r="CX236" s="61" t="s">
        <v>8</v>
      </c>
      <c r="CY236" s="61" t="s">
        <v>8</v>
      </c>
      <c r="CZ236" s="61" t="s">
        <v>8</v>
      </c>
      <c r="DA236" s="61" t="s">
        <v>8</v>
      </c>
      <c r="DB236" s="61" t="s">
        <v>8</v>
      </c>
      <c r="DC236" s="61" t="s">
        <v>8</v>
      </c>
      <c r="DD236" s="250" t="s">
        <v>8</v>
      </c>
      <c r="DE236" s="61" t="s">
        <v>8</v>
      </c>
      <c r="DF236" s="2"/>
      <c r="DG236" s="2"/>
      <c r="DH236" s="2"/>
      <c r="DI236" s="2"/>
      <c r="DJ236" s="2"/>
      <c r="DK236" s="2"/>
      <c r="DL236" s="2"/>
      <c r="DM236" s="2"/>
      <c r="DN236" s="2"/>
      <c r="DO236" s="2"/>
      <c r="DP236" s="2"/>
      <c r="DQ236" s="2"/>
      <c r="DR236" s="2"/>
      <c r="DS236" s="2"/>
      <c r="DT236" s="2"/>
      <c r="DU236" s="2"/>
      <c r="DV236" s="2"/>
      <c r="DW236" s="2"/>
      <c r="DX236" s="2"/>
      <c r="DY236" s="2"/>
    </row>
    <row r="237" spans="1:129" ht="41.25" hidden="1" customHeight="1" x14ac:dyDescent="0.25">
      <c r="A237" s="53">
        <v>227</v>
      </c>
      <c r="B237" s="66">
        <v>367</v>
      </c>
      <c r="C237" s="113">
        <v>370</v>
      </c>
      <c r="D237" s="137" t="s">
        <v>327</v>
      </c>
      <c r="E237" s="14" t="s">
        <v>19</v>
      </c>
      <c r="F237" s="138" t="s">
        <v>1080</v>
      </c>
      <c r="G237" s="244" t="s">
        <v>19</v>
      </c>
      <c r="H237" s="244" t="s">
        <v>789</v>
      </c>
      <c r="I237" s="68" t="s">
        <v>627</v>
      </c>
      <c r="J237" s="244" t="s">
        <v>178</v>
      </c>
      <c r="K237" s="11" t="s">
        <v>6</v>
      </c>
      <c r="L237" s="11" t="s">
        <v>15</v>
      </c>
      <c r="M237" s="107"/>
      <c r="N237" s="139" t="s">
        <v>15</v>
      </c>
      <c r="O237" s="86"/>
      <c r="P237" s="86"/>
      <c r="Q237" s="86"/>
      <c r="R237" s="86"/>
      <c r="S237" s="86"/>
      <c r="T237" s="140"/>
      <c r="U237" s="86"/>
      <c r="V237" s="86"/>
      <c r="W237" s="86"/>
      <c r="X237" s="71">
        <f t="shared" si="21"/>
        <v>1</v>
      </c>
      <c r="Y237" s="82" t="s">
        <v>1100</v>
      </c>
      <c r="Z237" s="15"/>
      <c r="AA237" s="15"/>
      <c r="AB237" s="15" t="s">
        <v>713</v>
      </c>
      <c r="AC237" s="15" t="s">
        <v>625</v>
      </c>
      <c r="AD237" s="80"/>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v>2</v>
      </c>
      <c r="BJ237" s="15">
        <v>2</v>
      </c>
      <c r="BK237" s="15">
        <v>2</v>
      </c>
      <c r="BL237" s="15">
        <v>2</v>
      </c>
      <c r="BM237" s="15">
        <v>2</v>
      </c>
      <c r="BN237" s="15">
        <v>2</v>
      </c>
      <c r="BO237" s="15">
        <v>2</v>
      </c>
      <c r="BP237" s="15">
        <v>2</v>
      </c>
      <c r="BQ237" s="15">
        <v>2</v>
      </c>
      <c r="BR237" s="15">
        <v>2</v>
      </c>
      <c r="BS237" s="15">
        <v>2</v>
      </c>
      <c r="BT237" s="15">
        <v>2</v>
      </c>
      <c r="BU237" s="15">
        <v>1</v>
      </c>
      <c r="BV237" s="15">
        <v>1</v>
      </c>
      <c r="BW237" s="15">
        <v>1</v>
      </c>
      <c r="BX237" s="15">
        <v>1</v>
      </c>
      <c r="BY237" s="15">
        <v>1</v>
      </c>
      <c r="BZ237" s="15">
        <v>2</v>
      </c>
      <c r="CA237" s="15">
        <v>2</v>
      </c>
      <c r="CB237" s="15">
        <v>2</v>
      </c>
      <c r="CC237" s="15">
        <v>2</v>
      </c>
      <c r="CD237" s="15">
        <v>2</v>
      </c>
      <c r="CE237" s="15">
        <v>2</v>
      </c>
      <c r="CF237" s="15">
        <v>2</v>
      </c>
      <c r="CG237" s="15">
        <v>2</v>
      </c>
      <c r="CH237" s="15">
        <v>2</v>
      </c>
      <c r="CI237" s="15">
        <v>2</v>
      </c>
      <c r="CJ237" s="15">
        <v>2</v>
      </c>
      <c r="CK237" s="15">
        <v>2</v>
      </c>
      <c r="CL237" s="15">
        <v>2</v>
      </c>
      <c r="CM237" s="15">
        <v>2</v>
      </c>
      <c r="CN237" s="15">
        <v>2</v>
      </c>
      <c r="CO237" s="15">
        <v>2</v>
      </c>
      <c r="CP237" s="15">
        <v>2</v>
      </c>
      <c r="CQ237" s="15">
        <v>2</v>
      </c>
      <c r="CR237" s="15">
        <v>2</v>
      </c>
      <c r="CS237" s="15">
        <v>2</v>
      </c>
      <c r="CT237" s="15">
        <v>2</v>
      </c>
      <c r="CU237" s="15">
        <v>0</v>
      </c>
      <c r="CV237" s="73">
        <f t="shared" ref="CV237:CV245" si="92">COUNTIF(BI237:CU237,"2")</f>
        <v>33</v>
      </c>
      <c r="CW237" s="74">
        <f t="shared" ref="CW237:CW245" si="93">CV237/(CV237+CX237+CZ237+DB237)</f>
        <v>0.84615384615384615</v>
      </c>
      <c r="CX237" s="73">
        <f t="shared" ref="CX237:CX245" si="94">COUNTIF(BI237:CU237,"1")</f>
        <v>5</v>
      </c>
      <c r="CY237" s="74">
        <f t="shared" ref="CY237:CY245" si="95">CX237/(CV237+CX237+CZ237+DB237)</f>
        <v>0.12820512820512819</v>
      </c>
      <c r="CZ237" s="73">
        <f t="shared" ref="CZ237:CZ245" si="96">COUNTIF(BI237:CU237,"0")</f>
        <v>1</v>
      </c>
      <c r="DA237" s="74">
        <f t="shared" ref="DA237:DA245" si="97">CZ237/(CV237+CX237+CZ237+DB237)</f>
        <v>2.564102564102564E-2</v>
      </c>
      <c r="DB237" s="73">
        <f t="shared" ref="DB237:DB245" si="98">COUNTIF(BI237:CU237,"KĐG")</f>
        <v>0</v>
      </c>
      <c r="DC237" s="74">
        <f t="shared" ref="DC237:DC245" si="99">DB237/(CV237+CX237+CZ237+DB237)</f>
        <v>0</v>
      </c>
      <c r="DD237" s="249">
        <f t="shared" ref="DD237:DD245" si="100">(((CV237*2)+(CX237*1)+(CZ237*0)))/(CV237+CX237+CZ237)</f>
        <v>1.8205128205128205</v>
      </c>
      <c r="DE237" s="75" t="str">
        <f t="shared" ref="DE237:DE245" si="101">IF(DC237&gt;=50%,"KĐG",IF(DD237&gt;=1.6,"Đạt mục tiêu",IF(DD237&gt;=1,"Cần cố gắng","Chưa đạt")))</f>
        <v>Đạt mục tiêu</v>
      </c>
      <c r="DF237" s="2"/>
      <c r="DG237" s="2"/>
      <c r="DH237" s="2"/>
      <c r="DI237" s="2"/>
      <c r="DJ237" s="2"/>
      <c r="DK237" s="2"/>
      <c r="DL237" s="2"/>
      <c r="DM237" s="2"/>
      <c r="DN237" s="2"/>
      <c r="DO237" s="2"/>
      <c r="DP237" s="2"/>
      <c r="DQ237" s="2"/>
      <c r="DR237" s="2"/>
      <c r="DS237" s="2"/>
      <c r="DT237" s="2"/>
      <c r="DU237" s="2"/>
      <c r="DV237" s="2"/>
      <c r="DW237" s="2"/>
      <c r="DX237" s="2"/>
      <c r="DY237" s="2"/>
    </row>
    <row r="238" spans="1:129" ht="49.5" hidden="1" customHeight="1" x14ac:dyDescent="0.25">
      <c r="A238" s="53">
        <v>228</v>
      </c>
      <c r="B238" s="59">
        <v>370</v>
      </c>
      <c r="C238" s="60">
        <v>370</v>
      </c>
      <c r="D238" s="7" t="s">
        <v>327</v>
      </c>
      <c r="E238" s="14" t="s">
        <v>19</v>
      </c>
      <c r="F238" s="14" t="s">
        <v>328</v>
      </c>
      <c r="G238" s="68" t="s">
        <v>19</v>
      </c>
      <c r="H238" s="141" t="s">
        <v>790</v>
      </c>
      <c r="I238" s="68" t="s">
        <v>627</v>
      </c>
      <c r="J238" s="110"/>
      <c r="K238" s="77"/>
      <c r="L238" s="12"/>
      <c r="M238" s="10"/>
      <c r="N238" s="70"/>
      <c r="O238" s="84" t="s">
        <v>15</v>
      </c>
      <c r="P238" s="84"/>
      <c r="Q238" s="84"/>
      <c r="R238" s="84"/>
      <c r="S238" s="70"/>
      <c r="T238" s="84"/>
      <c r="U238" s="70"/>
      <c r="V238" s="70"/>
      <c r="W238" s="84"/>
      <c r="X238" s="71">
        <f t="shared" si="21"/>
        <v>1</v>
      </c>
      <c r="Y238" s="13" t="s">
        <v>1101</v>
      </c>
      <c r="Z238" s="11"/>
      <c r="AA238" s="11"/>
      <c r="AB238" s="11"/>
      <c r="AC238" s="11"/>
      <c r="AD238" s="15"/>
      <c r="AE238" s="15" t="s">
        <v>644</v>
      </c>
      <c r="AF238" s="15"/>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5">
        <v>1</v>
      </c>
      <c r="BJ238" s="15">
        <v>1</v>
      </c>
      <c r="BK238" s="15">
        <v>1</v>
      </c>
      <c r="BL238" s="15">
        <v>1</v>
      </c>
      <c r="BM238" s="15">
        <v>1</v>
      </c>
      <c r="BN238" s="15">
        <v>1</v>
      </c>
      <c r="BO238" s="15">
        <v>1</v>
      </c>
      <c r="BP238" s="15">
        <v>1</v>
      </c>
      <c r="BQ238" s="15">
        <v>1</v>
      </c>
      <c r="BR238" s="15">
        <v>1</v>
      </c>
      <c r="BS238" s="15">
        <v>1</v>
      </c>
      <c r="BT238" s="15">
        <v>1</v>
      </c>
      <c r="BU238" s="15">
        <v>1</v>
      </c>
      <c r="BV238" s="15">
        <v>1</v>
      </c>
      <c r="BW238" s="15">
        <v>1</v>
      </c>
      <c r="BX238" s="15">
        <v>1</v>
      </c>
      <c r="BY238" s="15">
        <v>1</v>
      </c>
      <c r="BZ238" s="15">
        <v>1</v>
      </c>
      <c r="CA238" s="15">
        <v>1</v>
      </c>
      <c r="CB238" s="15">
        <v>1</v>
      </c>
      <c r="CC238" s="15">
        <v>1</v>
      </c>
      <c r="CD238" s="15">
        <v>1</v>
      </c>
      <c r="CE238" s="15">
        <v>1</v>
      </c>
      <c r="CF238" s="15">
        <v>1</v>
      </c>
      <c r="CG238" s="15">
        <v>1</v>
      </c>
      <c r="CH238" s="15">
        <v>1</v>
      </c>
      <c r="CI238" s="15">
        <v>1</v>
      </c>
      <c r="CJ238" s="15">
        <v>1</v>
      </c>
      <c r="CK238" s="15">
        <v>1</v>
      </c>
      <c r="CL238" s="15">
        <v>1</v>
      </c>
      <c r="CM238" s="15">
        <v>1</v>
      </c>
      <c r="CN238" s="15">
        <v>1</v>
      </c>
      <c r="CO238" s="15">
        <v>1</v>
      </c>
      <c r="CP238" s="15">
        <v>1</v>
      </c>
      <c r="CQ238" s="15">
        <v>1</v>
      </c>
      <c r="CR238" s="15">
        <v>1</v>
      </c>
      <c r="CS238" s="15">
        <v>1</v>
      </c>
      <c r="CT238" s="15">
        <v>1</v>
      </c>
      <c r="CU238" s="15">
        <v>1</v>
      </c>
      <c r="CV238" s="73">
        <f t="shared" si="92"/>
        <v>0</v>
      </c>
      <c r="CW238" s="74">
        <f t="shared" si="93"/>
        <v>0</v>
      </c>
      <c r="CX238" s="73">
        <f t="shared" si="94"/>
        <v>39</v>
      </c>
      <c r="CY238" s="74">
        <f t="shared" si="95"/>
        <v>1</v>
      </c>
      <c r="CZ238" s="73">
        <f t="shared" si="96"/>
        <v>0</v>
      </c>
      <c r="DA238" s="74">
        <f t="shared" si="97"/>
        <v>0</v>
      </c>
      <c r="DB238" s="73">
        <f t="shared" si="98"/>
        <v>0</v>
      </c>
      <c r="DC238" s="74">
        <f t="shared" si="99"/>
        <v>0</v>
      </c>
      <c r="DD238" s="75">
        <f t="shared" si="100"/>
        <v>1</v>
      </c>
      <c r="DE238" s="75" t="str">
        <f t="shared" si="101"/>
        <v>Cần cố gắng</v>
      </c>
      <c r="DF238" s="2"/>
      <c r="DG238" s="2"/>
      <c r="DH238" s="2"/>
      <c r="DI238" s="2"/>
      <c r="DJ238" s="2"/>
      <c r="DK238" s="2"/>
      <c r="DL238" s="2"/>
      <c r="DM238" s="2"/>
      <c r="DN238" s="2"/>
      <c r="DO238" s="2"/>
      <c r="DP238" s="2"/>
      <c r="DQ238" s="2"/>
      <c r="DR238" s="2"/>
      <c r="DS238" s="2"/>
      <c r="DT238" s="2"/>
      <c r="DU238" s="2"/>
      <c r="DV238" s="2"/>
      <c r="DW238" s="2"/>
      <c r="DX238" s="2"/>
      <c r="DY238" s="2"/>
    </row>
    <row r="239" spans="1:129" ht="85.5" customHeight="1" x14ac:dyDescent="0.25">
      <c r="A239" s="53">
        <v>229</v>
      </c>
      <c r="B239" s="66">
        <v>370</v>
      </c>
      <c r="C239" s="60">
        <v>370</v>
      </c>
      <c r="D239" s="306" t="s">
        <v>327</v>
      </c>
      <c r="E239" s="307" t="s">
        <v>19</v>
      </c>
      <c r="F239" s="307" t="s">
        <v>328</v>
      </c>
      <c r="G239" s="308" t="s">
        <v>19</v>
      </c>
      <c r="H239" s="329" t="s">
        <v>791</v>
      </c>
      <c r="I239" s="308" t="s">
        <v>627</v>
      </c>
      <c r="J239" s="330"/>
      <c r="K239" s="77"/>
      <c r="L239" s="12"/>
      <c r="M239" s="10"/>
      <c r="N239" s="70"/>
      <c r="O239" s="84"/>
      <c r="P239" s="331" t="s">
        <v>15</v>
      </c>
      <c r="Q239" s="84"/>
      <c r="R239" s="84"/>
      <c r="S239" s="70"/>
      <c r="T239" s="84"/>
      <c r="U239" s="70"/>
      <c r="V239" s="70"/>
      <c r="W239" s="84"/>
      <c r="X239" s="71">
        <f t="shared" si="21"/>
        <v>1</v>
      </c>
      <c r="Y239" s="13" t="s">
        <v>1105</v>
      </c>
      <c r="Z239" s="15"/>
      <c r="AA239" s="15"/>
      <c r="AB239" s="15"/>
      <c r="AC239" s="15"/>
      <c r="AD239" s="72"/>
      <c r="AE239" s="11"/>
      <c r="AF239" s="11"/>
      <c r="AG239" s="311" t="s">
        <v>622</v>
      </c>
      <c r="AH239" s="311" t="s">
        <v>622</v>
      </c>
      <c r="AI239" s="311" t="s">
        <v>622</v>
      </c>
      <c r="AJ239" s="15" t="s">
        <v>644</v>
      </c>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56">
        <v>1</v>
      </c>
      <c r="BJ239" s="56">
        <v>2</v>
      </c>
      <c r="BK239" s="56">
        <v>2</v>
      </c>
      <c r="BL239" s="56">
        <v>2</v>
      </c>
      <c r="BM239" s="56">
        <v>2</v>
      </c>
      <c r="BN239" s="56">
        <v>2</v>
      </c>
      <c r="BO239" s="56">
        <v>1</v>
      </c>
      <c r="BP239" s="56">
        <v>2</v>
      </c>
      <c r="BQ239" s="56">
        <v>2</v>
      </c>
      <c r="BR239" s="56">
        <v>2</v>
      </c>
      <c r="BS239" s="56">
        <v>2</v>
      </c>
      <c r="BT239" s="56">
        <v>2</v>
      </c>
      <c r="BU239" s="56">
        <v>2</v>
      </c>
      <c r="BV239" s="56">
        <v>2</v>
      </c>
      <c r="BW239" s="56">
        <v>2</v>
      </c>
      <c r="BX239" s="56">
        <v>2</v>
      </c>
      <c r="BY239" s="56">
        <v>2</v>
      </c>
      <c r="BZ239" s="56">
        <v>2</v>
      </c>
      <c r="CA239" s="56">
        <v>2</v>
      </c>
      <c r="CB239" s="56">
        <v>2</v>
      </c>
      <c r="CC239" s="56">
        <v>2</v>
      </c>
      <c r="CD239" s="56">
        <v>2</v>
      </c>
      <c r="CE239" s="56">
        <v>2</v>
      </c>
      <c r="CF239" s="56">
        <v>2</v>
      </c>
      <c r="CG239" s="56">
        <v>2</v>
      </c>
      <c r="CH239" s="56">
        <v>2</v>
      </c>
      <c r="CI239" s="56">
        <v>2</v>
      </c>
      <c r="CJ239" s="56">
        <v>2</v>
      </c>
      <c r="CK239" s="56">
        <v>2</v>
      </c>
      <c r="CL239" s="56">
        <v>2</v>
      </c>
      <c r="CM239" s="56">
        <v>2</v>
      </c>
      <c r="CN239" s="56">
        <v>2</v>
      </c>
      <c r="CO239" s="56">
        <v>2</v>
      </c>
      <c r="CP239" s="56">
        <v>2</v>
      </c>
      <c r="CQ239" s="56">
        <v>2</v>
      </c>
      <c r="CR239" s="56">
        <v>2</v>
      </c>
      <c r="CS239" s="56">
        <v>2</v>
      </c>
      <c r="CT239" s="56">
        <v>2</v>
      </c>
      <c r="CU239" s="56">
        <v>2</v>
      </c>
      <c r="CV239" s="73">
        <f t="shared" si="92"/>
        <v>37</v>
      </c>
      <c r="CW239" s="74">
        <f t="shared" si="93"/>
        <v>0.94871794871794868</v>
      </c>
      <c r="CX239" s="73">
        <f t="shared" si="94"/>
        <v>2</v>
      </c>
      <c r="CY239" s="74">
        <f t="shared" si="95"/>
        <v>5.128205128205128E-2</v>
      </c>
      <c r="CZ239" s="73">
        <f t="shared" si="96"/>
        <v>0</v>
      </c>
      <c r="DA239" s="74">
        <f t="shared" si="97"/>
        <v>0</v>
      </c>
      <c r="DB239" s="73">
        <f t="shared" si="98"/>
        <v>0</v>
      </c>
      <c r="DC239" s="74">
        <f t="shared" si="99"/>
        <v>0</v>
      </c>
      <c r="DD239" s="75">
        <f t="shared" si="100"/>
        <v>1.9487179487179487</v>
      </c>
      <c r="DE239" s="75" t="str">
        <f t="shared" si="101"/>
        <v>Đạt mục tiêu</v>
      </c>
      <c r="DF239" s="2"/>
      <c r="DG239" s="2"/>
      <c r="DH239" s="2"/>
      <c r="DI239" s="2"/>
      <c r="DJ239" s="2"/>
      <c r="DK239" s="2"/>
      <c r="DL239" s="2"/>
      <c r="DM239" s="2"/>
      <c r="DN239" s="2"/>
      <c r="DO239" s="2"/>
      <c r="DP239" s="2"/>
      <c r="DQ239" s="2"/>
      <c r="DR239" s="2"/>
      <c r="DS239" s="2"/>
      <c r="DT239" s="2"/>
      <c r="DU239" s="2"/>
      <c r="DV239" s="2"/>
      <c r="DW239" s="2"/>
      <c r="DX239" s="2"/>
      <c r="DY239" s="2"/>
    </row>
    <row r="240" spans="1:129" ht="53.25" hidden="1" customHeight="1" x14ac:dyDescent="0.25">
      <c r="A240" s="53">
        <v>230</v>
      </c>
      <c r="B240" s="66">
        <v>370</v>
      </c>
      <c r="C240" s="60">
        <v>370</v>
      </c>
      <c r="D240" s="7" t="s">
        <v>327</v>
      </c>
      <c r="E240" s="14" t="s">
        <v>19</v>
      </c>
      <c r="F240" s="14" t="s">
        <v>328</v>
      </c>
      <c r="G240" s="68" t="s">
        <v>19</v>
      </c>
      <c r="H240" s="141" t="s">
        <v>792</v>
      </c>
      <c r="I240" s="68" t="s">
        <v>627</v>
      </c>
      <c r="J240" s="21"/>
      <c r="K240" s="77"/>
      <c r="L240" s="12"/>
      <c r="M240" s="10"/>
      <c r="N240" s="70"/>
      <c r="O240" s="84"/>
      <c r="P240" s="84"/>
      <c r="Q240" s="84" t="s">
        <v>15</v>
      </c>
      <c r="R240" s="84"/>
      <c r="S240" s="70"/>
      <c r="T240" s="84"/>
      <c r="U240" s="70"/>
      <c r="V240" s="70"/>
      <c r="W240" s="84"/>
      <c r="X240" s="71">
        <f t="shared" si="21"/>
        <v>1</v>
      </c>
      <c r="Y240" s="13" t="s">
        <v>1125</v>
      </c>
      <c r="Z240" s="15"/>
      <c r="AA240" s="15"/>
      <c r="AB240" s="15"/>
      <c r="AC240" s="15"/>
      <c r="AD240" s="72"/>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5">
        <v>2</v>
      </c>
      <c r="BJ240" s="15">
        <v>2</v>
      </c>
      <c r="BK240" s="15">
        <v>2</v>
      </c>
      <c r="BL240" s="15">
        <v>2</v>
      </c>
      <c r="BM240" s="15"/>
      <c r="BN240" s="15"/>
      <c r="BO240" s="15"/>
      <c r="BP240" s="15"/>
      <c r="BQ240" s="15">
        <v>2</v>
      </c>
      <c r="BR240" s="15">
        <v>2</v>
      </c>
      <c r="BS240" s="15">
        <v>2</v>
      </c>
      <c r="BT240" s="15">
        <v>2</v>
      </c>
      <c r="BU240" s="15">
        <v>2</v>
      </c>
      <c r="BV240" s="15">
        <v>2</v>
      </c>
      <c r="BW240" s="15"/>
      <c r="BX240" s="15">
        <v>2</v>
      </c>
      <c r="BY240" s="15">
        <v>2</v>
      </c>
      <c r="BZ240" s="15">
        <v>2</v>
      </c>
      <c r="CA240" s="15">
        <v>2</v>
      </c>
      <c r="CB240" s="15">
        <v>2</v>
      </c>
      <c r="CC240" s="15">
        <v>2</v>
      </c>
      <c r="CD240" s="15">
        <v>2</v>
      </c>
      <c r="CE240" s="15">
        <v>2</v>
      </c>
      <c r="CF240" s="15">
        <v>2</v>
      </c>
      <c r="CG240" s="15">
        <v>2</v>
      </c>
      <c r="CH240" s="15">
        <v>2</v>
      </c>
      <c r="CI240" s="15">
        <v>2</v>
      </c>
      <c r="CJ240" s="15">
        <v>2</v>
      </c>
      <c r="CK240" s="15">
        <v>2</v>
      </c>
      <c r="CL240" s="15"/>
      <c r="CM240" s="15"/>
      <c r="CN240" s="15"/>
      <c r="CO240" s="15"/>
      <c r="CP240" s="15"/>
      <c r="CQ240" s="15"/>
      <c r="CR240" s="15"/>
      <c r="CS240" s="15">
        <v>2</v>
      </c>
      <c r="CT240" s="15">
        <v>2</v>
      </c>
      <c r="CU240" s="15">
        <v>2</v>
      </c>
      <c r="CV240" s="73">
        <f t="shared" si="92"/>
        <v>27</v>
      </c>
      <c r="CW240" s="74">
        <f t="shared" si="93"/>
        <v>1</v>
      </c>
      <c r="CX240" s="73">
        <f t="shared" si="94"/>
        <v>0</v>
      </c>
      <c r="CY240" s="74">
        <f t="shared" si="95"/>
        <v>0</v>
      </c>
      <c r="CZ240" s="73">
        <f t="shared" si="96"/>
        <v>0</v>
      </c>
      <c r="DA240" s="74">
        <f t="shared" si="97"/>
        <v>0</v>
      </c>
      <c r="DB240" s="73">
        <f t="shared" si="98"/>
        <v>0</v>
      </c>
      <c r="DC240" s="74">
        <f t="shared" si="99"/>
        <v>0</v>
      </c>
      <c r="DD240" s="75">
        <f t="shared" si="100"/>
        <v>2</v>
      </c>
      <c r="DE240" s="75" t="str">
        <f t="shared" si="101"/>
        <v>Đạt mục tiêu</v>
      </c>
      <c r="DF240" s="2"/>
      <c r="DG240" s="2"/>
      <c r="DH240" s="2"/>
      <c r="DI240" s="2"/>
      <c r="DJ240" s="2"/>
      <c r="DK240" s="2"/>
      <c r="DL240" s="2"/>
      <c r="DM240" s="2"/>
      <c r="DN240" s="2"/>
      <c r="DO240" s="2"/>
      <c r="DP240" s="2"/>
      <c r="DQ240" s="2"/>
      <c r="DR240" s="2"/>
      <c r="DS240" s="2"/>
      <c r="DT240" s="2"/>
      <c r="DU240" s="2"/>
      <c r="DV240" s="2"/>
      <c r="DW240" s="2"/>
      <c r="DX240" s="2"/>
      <c r="DY240" s="2"/>
    </row>
    <row r="241" spans="1:129" ht="41.25" hidden="1" customHeight="1" x14ac:dyDescent="0.25">
      <c r="A241" s="53">
        <v>231</v>
      </c>
      <c r="B241" s="66">
        <v>370</v>
      </c>
      <c r="C241" s="60">
        <v>370</v>
      </c>
      <c r="D241" s="7" t="s">
        <v>327</v>
      </c>
      <c r="E241" s="14" t="s">
        <v>19</v>
      </c>
      <c r="F241" s="14" t="s">
        <v>328</v>
      </c>
      <c r="G241" s="68" t="s">
        <v>19</v>
      </c>
      <c r="H241" s="213" t="s">
        <v>1040</v>
      </c>
      <c r="I241" s="68" t="s">
        <v>627</v>
      </c>
      <c r="J241" s="21"/>
      <c r="K241" s="77"/>
      <c r="L241" s="12"/>
      <c r="M241" s="10"/>
      <c r="N241" s="70"/>
      <c r="O241" s="84"/>
      <c r="P241" s="84"/>
      <c r="Q241" s="84"/>
      <c r="R241" s="84" t="s">
        <v>15</v>
      </c>
      <c r="S241" s="70"/>
      <c r="T241" s="84"/>
      <c r="U241" s="70"/>
      <c r="V241" s="70"/>
      <c r="W241" s="84"/>
      <c r="X241" s="71">
        <f t="shared" si="21"/>
        <v>1</v>
      </c>
      <c r="Y241" s="13"/>
      <c r="Z241" s="15"/>
      <c r="AA241" s="15"/>
      <c r="AB241" s="15"/>
      <c r="AC241" s="15"/>
      <c r="AD241" s="72"/>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5">
        <v>2</v>
      </c>
      <c r="BJ241" s="15">
        <v>2</v>
      </c>
      <c r="BK241" s="15">
        <v>2</v>
      </c>
      <c r="BL241" s="15">
        <v>2</v>
      </c>
      <c r="BM241" s="15"/>
      <c r="BN241" s="15"/>
      <c r="BO241" s="15"/>
      <c r="BP241" s="15"/>
      <c r="BQ241" s="15">
        <v>2</v>
      </c>
      <c r="BR241" s="15">
        <v>2</v>
      </c>
      <c r="BS241" s="15">
        <v>2</v>
      </c>
      <c r="BT241" s="15">
        <v>2</v>
      </c>
      <c r="BU241" s="15">
        <v>2</v>
      </c>
      <c r="BV241" s="15">
        <v>2</v>
      </c>
      <c r="BW241" s="15"/>
      <c r="BX241" s="15">
        <v>2</v>
      </c>
      <c r="BY241" s="15">
        <v>2</v>
      </c>
      <c r="BZ241" s="15">
        <v>2</v>
      </c>
      <c r="CA241" s="15">
        <v>2</v>
      </c>
      <c r="CB241" s="15">
        <v>2</v>
      </c>
      <c r="CC241" s="15">
        <v>2</v>
      </c>
      <c r="CD241" s="15">
        <v>2</v>
      </c>
      <c r="CE241" s="15">
        <v>2</v>
      </c>
      <c r="CF241" s="15">
        <v>2</v>
      </c>
      <c r="CG241" s="15">
        <v>2</v>
      </c>
      <c r="CH241" s="15">
        <v>2</v>
      </c>
      <c r="CI241" s="15">
        <v>2</v>
      </c>
      <c r="CJ241" s="15">
        <v>2</v>
      </c>
      <c r="CK241" s="15">
        <v>2</v>
      </c>
      <c r="CL241" s="15"/>
      <c r="CM241" s="15"/>
      <c r="CN241" s="15"/>
      <c r="CO241" s="15"/>
      <c r="CP241" s="15"/>
      <c r="CQ241" s="15"/>
      <c r="CR241" s="15"/>
      <c r="CS241" s="15">
        <v>2</v>
      </c>
      <c r="CT241" s="15">
        <v>2</v>
      </c>
      <c r="CU241" s="15">
        <v>2</v>
      </c>
      <c r="CV241" s="73">
        <f t="shared" si="92"/>
        <v>27</v>
      </c>
      <c r="CW241" s="74">
        <f t="shared" si="93"/>
        <v>1</v>
      </c>
      <c r="CX241" s="73">
        <f t="shared" si="94"/>
        <v>0</v>
      </c>
      <c r="CY241" s="74">
        <f t="shared" si="95"/>
        <v>0</v>
      </c>
      <c r="CZ241" s="73">
        <f t="shared" si="96"/>
        <v>0</v>
      </c>
      <c r="DA241" s="74">
        <f t="shared" si="97"/>
        <v>0</v>
      </c>
      <c r="DB241" s="73">
        <f t="shared" si="98"/>
        <v>0</v>
      </c>
      <c r="DC241" s="74">
        <f t="shared" si="99"/>
        <v>0</v>
      </c>
      <c r="DD241" s="75">
        <f t="shared" si="100"/>
        <v>2</v>
      </c>
      <c r="DE241" s="75" t="str">
        <f t="shared" si="101"/>
        <v>Đạt mục tiêu</v>
      </c>
      <c r="DF241" s="2"/>
      <c r="DG241" s="2"/>
      <c r="DH241" s="2"/>
      <c r="DI241" s="2"/>
      <c r="DJ241" s="2"/>
      <c r="DK241" s="2"/>
      <c r="DL241" s="2"/>
      <c r="DM241" s="2"/>
      <c r="DN241" s="2"/>
      <c r="DO241" s="2"/>
      <c r="DP241" s="2"/>
      <c r="DQ241" s="2"/>
      <c r="DR241" s="2"/>
      <c r="DS241" s="2"/>
      <c r="DT241" s="2"/>
      <c r="DU241" s="2"/>
      <c r="DV241" s="2"/>
      <c r="DW241" s="2"/>
      <c r="DX241" s="2"/>
      <c r="DY241" s="2"/>
    </row>
    <row r="242" spans="1:129" ht="53.25" hidden="1" customHeight="1" x14ac:dyDescent="0.25">
      <c r="A242" s="53">
        <v>232</v>
      </c>
      <c r="B242" s="66">
        <v>370</v>
      </c>
      <c r="C242" s="60">
        <v>370</v>
      </c>
      <c r="D242" s="7" t="s">
        <v>327</v>
      </c>
      <c r="E242" s="14" t="s">
        <v>19</v>
      </c>
      <c r="F242" s="14" t="s">
        <v>328</v>
      </c>
      <c r="G242" s="68" t="s">
        <v>19</v>
      </c>
      <c r="H242" s="133" t="s">
        <v>793</v>
      </c>
      <c r="I242" s="68" t="s">
        <v>627</v>
      </c>
      <c r="J242" s="17"/>
      <c r="K242" s="79"/>
      <c r="L242" s="13"/>
      <c r="M242" s="10"/>
      <c r="N242" s="70"/>
      <c r="O242" s="84"/>
      <c r="P242" s="84"/>
      <c r="Q242" s="84"/>
      <c r="R242" s="84"/>
      <c r="S242" s="70"/>
      <c r="T242" s="84" t="s">
        <v>15</v>
      </c>
      <c r="U242" s="70"/>
      <c r="V242" s="70"/>
      <c r="W242" s="84"/>
      <c r="X242" s="71">
        <f t="shared" si="21"/>
        <v>1</v>
      </c>
      <c r="Y242" s="13"/>
      <c r="Z242" s="15"/>
      <c r="AA242" s="15"/>
      <c r="AB242" s="15"/>
      <c r="AC242" s="15"/>
      <c r="AD242" s="72"/>
      <c r="AE242" s="11"/>
      <c r="AF242" s="11"/>
      <c r="AG242" s="11"/>
      <c r="AH242" s="11"/>
      <c r="AI242" s="11"/>
      <c r="AJ242" s="11"/>
      <c r="AK242" s="11"/>
      <c r="AL242" s="11"/>
      <c r="AM242" s="11"/>
      <c r="AN242" s="11"/>
      <c r="AO242" s="11"/>
      <c r="AP242" s="11"/>
      <c r="AQ242" s="11"/>
      <c r="AR242" s="11"/>
      <c r="AS242" s="11"/>
      <c r="AT242" s="11"/>
      <c r="AU242" s="11"/>
      <c r="AV242" s="11"/>
      <c r="AW242" s="11"/>
      <c r="AX242" s="15" t="s">
        <v>713</v>
      </c>
      <c r="AY242" s="15"/>
      <c r="AZ242" s="15"/>
      <c r="BA242" s="15"/>
      <c r="BB242" s="11"/>
      <c r="BC242" s="11"/>
      <c r="BD242" s="11"/>
      <c r="BE242" s="11"/>
      <c r="BF242" s="11"/>
      <c r="BG242" s="11"/>
      <c r="BH242" s="11"/>
      <c r="BI242" s="15">
        <v>2</v>
      </c>
      <c r="BJ242" s="15">
        <v>2</v>
      </c>
      <c r="BK242" s="15">
        <v>2</v>
      </c>
      <c r="BL242" s="15">
        <v>2</v>
      </c>
      <c r="BM242" s="15"/>
      <c r="BN242" s="15"/>
      <c r="BO242" s="15"/>
      <c r="BP242" s="15"/>
      <c r="BQ242" s="15">
        <v>2</v>
      </c>
      <c r="BR242" s="15">
        <v>2</v>
      </c>
      <c r="BS242" s="15">
        <v>2</v>
      </c>
      <c r="BT242" s="15">
        <v>2</v>
      </c>
      <c r="BU242" s="15">
        <v>2</v>
      </c>
      <c r="BV242" s="15">
        <v>2</v>
      </c>
      <c r="BW242" s="15"/>
      <c r="BX242" s="15">
        <v>2</v>
      </c>
      <c r="BY242" s="15">
        <v>2</v>
      </c>
      <c r="BZ242" s="15">
        <v>2</v>
      </c>
      <c r="CA242" s="15">
        <v>2</v>
      </c>
      <c r="CB242" s="15">
        <v>2</v>
      </c>
      <c r="CC242" s="15">
        <v>2</v>
      </c>
      <c r="CD242" s="15">
        <v>2</v>
      </c>
      <c r="CE242" s="15">
        <v>2</v>
      </c>
      <c r="CF242" s="15">
        <v>2</v>
      </c>
      <c r="CG242" s="15">
        <v>2</v>
      </c>
      <c r="CH242" s="15">
        <v>2</v>
      </c>
      <c r="CI242" s="15">
        <v>2</v>
      </c>
      <c r="CJ242" s="15">
        <v>2</v>
      </c>
      <c r="CK242" s="15">
        <v>2</v>
      </c>
      <c r="CL242" s="15"/>
      <c r="CM242" s="15"/>
      <c r="CN242" s="15"/>
      <c r="CO242" s="15"/>
      <c r="CP242" s="15"/>
      <c r="CQ242" s="15"/>
      <c r="CR242" s="15"/>
      <c r="CS242" s="15">
        <v>2</v>
      </c>
      <c r="CT242" s="15">
        <v>2</v>
      </c>
      <c r="CU242" s="15">
        <v>2</v>
      </c>
      <c r="CV242" s="73">
        <f t="shared" si="92"/>
        <v>27</v>
      </c>
      <c r="CW242" s="74">
        <f t="shared" si="93"/>
        <v>1</v>
      </c>
      <c r="CX242" s="73">
        <f t="shared" si="94"/>
        <v>0</v>
      </c>
      <c r="CY242" s="74">
        <f t="shared" si="95"/>
        <v>0</v>
      </c>
      <c r="CZ242" s="73">
        <f t="shared" si="96"/>
        <v>0</v>
      </c>
      <c r="DA242" s="74">
        <f t="shared" si="97"/>
        <v>0</v>
      </c>
      <c r="DB242" s="73">
        <f t="shared" si="98"/>
        <v>0</v>
      </c>
      <c r="DC242" s="74">
        <f t="shared" si="99"/>
        <v>0</v>
      </c>
      <c r="DD242" s="75">
        <f t="shared" si="100"/>
        <v>2</v>
      </c>
      <c r="DE242" s="75" t="str">
        <f t="shared" si="101"/>
        <v>Đạt mục tiêu</v>
      </c>
      <c r="DF242" s="2"/>
      <c r="DG242" s="2"/>
      <c r="DH242" s="2"/>
      <c r="DI242" s="2"/>
      <c r="DJ242" s="2"/>
      <c r="DK242" s="2"/>
      <c r="DL242" s="2"/>
      <c r="DM242" s="2"/>
      <c r="DN242" s="2"/>
      <c r="DO242" s="2"/>
      <c r="DP242" s="2"/>
      <c r="DQ242" s="2"/>
      <c r="DR242" s="2"/>
      <c r="DS242" s="2"/>
      <c r="DT242" s="2"/>
      <c r="DU242" s="2"/>
      <c r="DV242" s="2"/>
      <c r="DW242" s="2"/>
      <c r="DX242" s="2"/>
      <c r="DY242" s="2"/>
    </row>
    <row r="243" spans="1:129" ht="54" hidden="1" customHeight="1" x14ac:dyDescent="0.25">
      <c r="A243" s="53">
        <v>233</v>
      </c>
      <c r="B243" s="66">
        <v>370</v>
      </c>
      <c r="C243" s="60">
        <v>373</v>
      </c>
      <c r="D243" s="7" t="s">
        <v>329</v>
      </c>
      <c r="E243" s="14" t="s">
        <v>19</v>
      </c>
      <c r="F243" s="14" t="s">
        <v>330</v>
      </c>
      <c r="G243" s="68" t="s">
        <v>19</v>
      </c>
      <c r="H243" s="142" t="s">
        <v>794</v>
      </c>
      <c r="I243" s="68" t="s">
        <v>627</v>
      </c>
      <c r="J243" s="244" t="s">
        <v>178</v>
      </c>
      <c r="K243" s="11" t="s">
        <v>6</v>
      </c>
      <c r="L243" s="11" t="s">
        <v>15</v>
      </c>
      <c r="M243" s="10"/>
      <c r="N243" s="70"/>
      <c r="O243" s="70"/>
      <c r="P243" s="70"/>
      <c r="Q243" s="70"/>
      <c r="R243" s="70"/>
      <c r="S243" s="70"/>
      <c r="T243" s="70"/>
      <c r="U243" s="70"/>
      <c r="V243" s="70" t="s">
        <v>15</v>
      </c>
      <c r="W243" s="70"/>
      <c r="X243" s="71">
        <f t="shared" si="21"/>
        <v>1</v>
      </c>
      <c r="Y243" s="15"/>
      <c r="Z243" s="15"/>
      <c r="AA243" s="15"/>
      <c r="AB243" s="15"/>
      <c r="AC243" s="15"/>
      <c r="AD243" s="72"/>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t="s">
        <v>625</v>
      </c>
      <c r="BF243" s="11"/>
      <c r="BG243" s="11" t="s">
        <v>625</v>
      </c>
      <c r="BH243" s="11"/>
      <c r="BI243" s="15">
        <v>2</v>
      </c>
      <c r="BJ243" s="15">
        <v>2</v>
      </c>
      <c r="BK243" s="15">
        <v>2</v>
      </c>
      <c r="BL243" s="15">
        <v>2</v>
      </c>
      <c r="BM243" s="15"/>
      <c r="BN243" s="15"/>
      <c r="BO243" s="15"/>
      <c r="BP243" s="15"/>
      <c r="BQ243" s="15">
        <v>2</v>
      </c>
      <c r="BR243" s="15">
        <v>2</v>
      </c>
      <c r="BS243" s="15">
        <v>2</v>
      </c>
      <c r="BT243" s="15">
        <v>2</v>
      </c>
      <c r="BU243" s="15">
        <v>2</v>
      </c>
      <c r="BV243" s="15">
        <v>2</v>
      </c>
      <c r="BW243" s="15"/>
      <c r="BX243" s="15">
        <v>2</v>
      </c>
      <c r="BY243" s="15">
        <v>2</v>
      </c>
      <c r="BZ243" s="15">
        <v>2</v>
      </c>
      <c r="CA243" s="15">
        <v>2</v>
      </c>
      <c r="CB243" s="15">
        <v>2</v>
      </c>
      <c r="CC243" s="15">
        <v>2</v>
      </c>
      <c r="CD243" s="15">
        <v>2</v>
      </c>
      <c r="CE243" s="15">
        <v>2</v>
      </c>
      <c r="CF243" s="15">
        <v>2</v>
      </c>
      <c r="CG243" s="15">
        <v>2</v>
      </c>
      <c r="CH243" s="15">
        <v>2</v>
      </c>
      <c r="CI243" s="15">
        <v>2</v>
      </c>
      <c r="CJ243" s="15">
        <v>2</v>
      </c>
      <c r="CK243" s="15">
        <v>2</v>
      </c>
      <c r="CL243" s="15"/>
      <c r="CM243" s="15"/>
      <c r="CN243" s="15"/>
      <c r="CO243" s="15"/>
      <c r="CP243" s="15"/>
      <c r="CQ243" s="15"/>
      <c r="CR243" s="15"/>
      <c r="CS243" s="15">
        <v>2</v>
      </c>
      <c r="CT243" s="15">
        <v>2</v>
      </c>
      <c r="CU243" s="15">
        <v>2</v>
      </c>
      <c r="CV243" s="73">
        <f t="shared" si="92"/>
        <v>27</v>
      </c>
      <c r="CW243" s="74">
        <f t="shared" si="93"/>
        <v>1</v>
      </c>
      <c r="CX243" s="73">
        <f t="shared" si="94"/>
        <v>0</v>
      </c>
      <c r="CY243" s="74">
        <f t="shared" si="95"/>
        <v>0</v>
      </c>
      <c r="CZ243" s="73">
        <f t="shared" si="96"/>
        <v>0</v>
      </c>
      <c r="DA243" s="74">
        <f t="shared" si="97"/>
        <v>0</v>
      </c>
      <c r="DB243" s="73">
        <f t="shared" si="98"/>
        <v>0</v>
      </c>
      <c r="DC243" s="74">
        <f t="shared" si="99"/>
        <v>0</v>
      </c>
      <c r="DD243" s="75">
        <f t="shared" si="100"/>
        <v>2</v>
      </c>
      <c r="DE243" s="75" t="str">
        <f t="shared" si="101"/>
        <v>Đạt mục tiêu</v>
      </c>
      <c r="DF243" s="2"/>
      <c r="DG243" s="2"/>
      <c r="DH243" s="2"/>
      <c r="DI243" s="2"/>
      <c r="DJ243" s="2"/>
      <c r="DK243" s="2"/>
      <c r="DL243" s="2"/>
      <c r="DM243" s="2"/>
      <c r="DN243" s="2"/>
      <c r="DO243" s="2"/>
      <c r="DP243" s="2"/>
      <c r="DQ243" s="2"/>
      <c r="DR243" s="2"/>
      <c r="DS243" s="2"/>
      <c r="DT243" s="2"/>
      <c r="DU243" s="2"/>
      <c r="DV243" s="2"/>
      <c r="DW243" s="2"/>
      <c r="DX243" s="2"/>
      <c r="DY243" s="2"/>
    </row>
    <row r="244" spans="1:129" ht="60.75" hidden="1" customHeight="1" x14ac:dyDescent="0.25">
      <c r="A244" s="53">
        <v>234</v>
      </c>
      <c r="B244" s="66">
        <v>373</v>
      </c>
      <c r="C244" s="60">
        <v>373</v>
      </c>
      <c r="D244" s="7" t="s">
        <v>329</v>
      </c>
      <c r="E244" s="14" t="s">
        <v>19</v>
      </c>
      <c r="F244" s="14" t="s">
        <v>330</v>
      </c>
      <c r="G244" s="68" t="s">
        <v>19</v>
      </c>
      <c r="H244" s="210" t="s">
        <v>1039</v>
      </c>
      <c r="I244" s="68" t="s">
        <v>627</v>
      </c>
      <c r="J244" s="245"/>
      <c r="K244" s="13"/>
      <c r="L244" s="13"/>
      <c r="M244" s="10"/>
      <c r="N244" s="70"/>
      <c r="O244" s="70"/>
      <c r="P244" s="70"/>
      <c r="Q244" s="70"/>
      <c r="R244" s="70"/>
      <c r="S244" s="70"/>
      <c r="T244" s="70"/>
      <c r="U244" s="70"/>
      <c r="V244" s="70"/>
      <c r="W244" s="70" t="s">
        <v>15</v>
      </c>
      <c r="X244" s="71">
        <f t="shared" si="21"/>
        <v>1</v>
      </c>
      <c r="Y244" s="15"/>
      <c r="Z244" s="15"/>
      <c r="AA244" s="15"/>
      <c r="AB244" s="15"/>
      <c r="AC244" s="15"/>
      <c r="AD244" s="72"/>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t="s">
        <v>644</v>
      </c>
      <c r="BI244" s="15">
        <v>2</v>
      </c>
      <c r="BJ244" s="15">
        <v>2</v>
      </c>
      <c r="BK244" s="15">
        <v>2</v>
      </c>
      <c r="BL244" s="15">
        <v>2</v>
      </c>
      <c r="BM244" s="15"/>
      <c r="BN244" s="15"/>
      <c r="BO244" s="15"/>
      <c r="BP244" s="15"/>
      <c r="BQ244" s="15">
        <v>2</v>
      </c>
      <c r="BR244" s="15">
        <v>2</v>
      </c>
      <c r="BS244" s="15">
        <v>2</v>
      </c>
      <c r="BT244" s="15">
        <v>2</v>
      </c>
      <c r="BU244" s="15">
        <v>2</v>
      </c>
      <c r="BV244" s="15">
        <v>2</v>
      </c>
      <c r="BW244" s="15"/>
      <c r="BX244" s="15">
        <v>2</v>
      </c>
      <c r="BY244" s="15">
        <v>2</v>
      </c>
      <c r="BZ244" s="15">
        <v>2</v>
      </c>
      <c r="CA244" s="15">
        <v>2</v>
      </c>
      <c r="CB244" s="15">
        <v>2</v>
      </c>
      <c r="CC244" s="15">
        <v>2</v>
      </c>
      <c r="CD244" s="15">
        <v>2</v>
      </c>
      <c r="CE244" s="15">
        <v>2</v>
      </c>
      <c r="CF244" s="15">
        <v>2</v>
      </c>
      <c r="CG244" s="15">
        <v>2</v>
      </c>
      <c r="CH244" s="15">
        <v>2</v>
      </c>
      <c r="CI244" s="15">
        <v>2</v>
      </c>
      <c r="CJ244" s="15">
        <v>2</v>
      </c>
      <c r="CK244" s="15">
        <v>2</v>
      </c>
      <c r="CL244" s="15"/>
      <c r="CM244" s="15"/>
      <c r="CN244" s="15"/>
      <c r="CO244" s="15"/>
      <c r="CP244" s="15"/>
      <c r="CQ244" s="15"/>
      <c r="CR244" s="15"/>
      <c r="CS244" s="15">
        <v>2</v>
      </c>
      <c r="CT244" s="15">
        <v>2</v>
      </c>
      <c r="CU244" s="15">
        <v>2</v>
      </c>
      <c r="CV244" s="73">
        <f t="shared" si="92"/>
        <v>27</v>
      </c>
      <c r="CW244" s="74">
        <f t="shared" si="93"/>
        <v>1</v>
      </c>
      <c r="CX244" s="73">
        <f t="shared" si="94"/>
        <v>0</v>
      </c>
      <c r="CY244" s="74">
        <f t="shared" si="95"/>
        <v>0</v>
      </c>
      <c r="CZ244" s="73">
        <f t="shared" si="96"/>
        <v>0</v>
      </c>
      <c r="DA244" s="74">
        <f t="shared" si="97"/>
        <v>0</v>
      </c>
      <c r="DB244" s="73">
        <f t="shared" si="98"/>
        <v>0</v>
      </c>
      <c r="DC244" s="74">
        <f t="shared" si="99"/>
        <v>0</v>
      </c>
      <c r="DD244" s="75">
        <f t="shared" si="100"/>
        <v>2</v>
      </c>
      <c r="DE244" s="75" t="str">
        <f t="shared" si="101"/>
        <v>Đạt mục tiêu</v>
      </c>
      <c r="DF244" s="2"/>
      <c r="DG244" s="2"/>
      <c r="DH244" s="2"/>
      <c r="DI244" s="2"/>
      <c r="DJ244" s="2"/>
      <c r="DK244" s="2"/>
      <c r="DL244" s="2"/>
      <c r="DM244" s="2"/>
      <c r="DN244" s="2"/>
      <c r="DO244" s="2"/>
      <c r="DP244" s="2"/>
      <c r="DQ244" s="2"/>
      <c r="DR244" s="2"/>
      <c r="DS244" s="2"/>
      <c r="DT244" s="2"/>
      <c r="DU244" s="2"/>
      <c r="DV244" s="2"/>
      <c r="DW244" s="2"/>
      <c r="DX244" s="2"/>
      <c r="DY244" s="2"/>
    </row>
    <row r="245" spans="1:129" ht="33" hidden="1" customHeight="1" x14ac:dyDescent="0.25">
      <c r="A245" s="53">
        <v>235</v>
      </c>
      <c r="B245" s="66">
        <v>373</v>
      </c>
      <c r="C245" s="60">
        <v>376</v>
      </c>
      <c r="D245" s="7" t="s">
        <v>331</v>
      </c>
      <c r="E245" s="14" t="s">
        <v>38</v>
      </c>
      <c r="F245" s="14" t="s">
        <v>332</v>
      </c>
      <c r="G245" s="68" t="s">
        <v>38</v>
      </c>
      <c r="H245" s="247" t="s">
        <v>795</v>
      </c>
      <c r="I245" s="68" t="s">
        <v>627</v>
      </c>
      <c r="J245" s="68" t="s">
        <v>178</v>
      </c>
      <c r="K245" s="15" t="s">
        <v>6</v>
      </c>
      <c r="L245" s="15" t="s">
        <v>15</v>
      </c>
      <c r="M245" s="10"/>
      <c r="N245" s="70"/>
      <c r="O245" s="70"/>
      <c r="P245" s="70"/>
      <c r="Q245" s="70"/>
      <c r="R245" s="70"/>
      <c r="S245" s="70"/>
      <c r="T245" s="70"/>
      <c r="U245" s="70"/>
      <c r="V245" s="70"/>
      <c r="W245" s="84" t="s">
        <v>15</v>
      </c>
      <c r="X245" s="71">
        <f t="shared" si="21"/>
        <v>1</v>
      </c>
      <c r="Y245" s="15"/>
      <c r="Z245" s="15"/>
      <c r="AA245" s="15"/>
      <c r="AB245" s="15"/>
      <c r="AC245" s="15"/>
      <c r="AD245" s="80"/>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t="s">
        <v>713</v>
      </c>
      <c r="BI245" s="15">
        <v>2</v>
      </c>
      <c r="BJ245" s="15">
        <v>2</v>
      </c>
      <c r="BK245" s="15">
        <v>2</v>
      </c>
      <c r="BL245" s="15">
        <v>2</v>
      </c>
      <c r="BM245" s="15"/>
      <c r="BN245" s="15"/>
      <c r="BO245" s="15"/>
      <c r="BP245" s="15"/>
      <c r="BQ245" s="15">
        <v>2</v>
      </c>
      <c r="BR245" s="15">
        <v>2</v>
      </c>
      <c r="BS245" s="15">
        <v>2</v>
      </c>
      <c r="BT245" s="15">
        <v>2</v>
      </c>
      <c r="BU245" s="15">
        <v>2</v>
      </c>
      <c r="BV245" s="15">
        <v>2</v>
      </c>
      <c r="BW245" s="15"/>
      <c r="BX245" s="15">
        <v>2</v>
      </c>
      <c r="BY245" s="15">
        <v>2</v>
      </c>
      <c r="BZ245" s="15">
        <v>2</v>
      </c>
      <c r="CA245" s="15">
        <v>2</v>
      </c>
      <c r="CB245" s="15">
        <v>2</v>
      </c>
      <c r="CC245" s="15">
        <v>2</v>
      </c>
      <c r="CD245" s="15">
        <v>2</v>
      </c>
      <c r="CE245" s="15">
        <v>2</v>
      </c>
      <c r="CF245" s="15">
        <v>2</v>
      </c>
      <c r="CG245" s="15">
        <v>2</v>
      </c>
      <c r="CH245" s="15">
        <v>2</v>
      </c>
      <c r="CI245" s="15">
        <v>2</v>
      </c>
      <c r="CJ245" s="15">
        <v>2</v>
      </c>
      <c r="CK245" s="15">
        <v>2</v>
      </c>
      <c r="CL245" s="15"/>
      <c r="CM245" s="15"/>
      <c r="CN245" s="15"/>
      <c r="CO245" s="15"/>
      <c r="CP245" s="15"/>
      <c r="CQ245" s="15"/>
      <c r="CR245" s="15"/>
      <c r="CS245" s="15">
        <v>2</v>
      </c>
      <c r="CT245" s="15">
        <v>2</v>
      </c>
      <c r="CU245" s="15">
        <v>2</v>
      </c>
      <c r="CV245" s="73">
        <f t="shared" si="92"/>
        <v>27</v>
      </c>
      <c r="CW245" s="74">
        <f t="shared" si="93"/>
        <v>1</v>
      </c>
      <c r="CX245" s="73">
        <f t="shared" si="94"/>
        <v>0</v>
      </c>
      <c r="CY245" s="74">
        <f t="shared" si="95"/>
        <v>0</v>
      </c>
      <c r="CZ245" s="73">
        <f t="shared" si="96"/>
        <v>0</v>
      </c>
      <c r="DA245" s="74">
        <f t="shared" si="97"/>
        <v>0</v>
      </c>
      <c r="DB245" s="73">
        <f t="shared" si="98"/>
        <v>0</v>
      </c>
      <c r="DC245" s="74">
        <f t="shared" si="99"/>
        <v>0</v>
      </c>
      <c r="DD245" s="75">
        <f t="shared" si="100"/>
        <v>2</v>
      </c>
      <c r="DE245" s="75" t="str">
        <f t="shared" si="101"/>
        <v>Đạt mục tiêu</v>
      </c>
      <c r="DF245" s="2"/>
      <c r="DG245" s="2"/>
      <c r="DH245" s="2"/>
      <c r="DI245" s="2"/>
      <c r="DJ245" s="2"/>
      <c r="DK245" s="2"/>
      <c r="DL245" s="2"/>
      <c r="DM245" s="2"/>
      <c r="DN245" s="2"/>
      <c r="DO245" s="2"/>
      <c r="DP245" s="2"/>
      <c r="DQ245" s="2"/>
      <c r="DR245" s="2"/>
      <c r="DS245" s="2"/>
      <c r="DT245" s="2"/>
      <c r="DU245" s="2"/>
      <c r="DV245" s="2"/>
      <c r="DW245" s="2"/>
      <c r="DX245" s="2"/>
      <c r="DY245" s="2"/>
    </row>
    <row r="246" spans="1:129" ht="30.75" customHeight="1" x14ac:dyDescent="0.3">
      <c r="A246" s="53">
        <v>236</v>
      </c>
      <c r="B246" s="59">
        <v>376</v>
      </c>
      <c r="C246" s="60">
        <v>377</v>
      </c>
      <c r="D246" s="386" t="s">
        <v>333</v>
      </c>
      <c r="E246" s="387"/>
      <c r="F246" s="387"/>
      <c r="G246" s="387"/>
      <c r="H246" s="388"/>
      <c r="I246" s="308"/>
      <c r="J246" s="312"/>
      <c r="K246" s="61" t="s">
        <v>8</v>
      </c>
      <c r="L246" s="61" t="s">
        <v>8</v>
      </c>
      <c r="M246" s="61" t="s">
        <v>8</v>
      </c>
      <c r="N246" s="62" t="s">
        <v>608</v>
      </c>
      <c r="O246" s="62" t="s">
        <v>608</v>
      </c>
      <c r="P246" s="312" t="s">
        <v>608</v>
      </c>
      <c r="Q246" s="62" t="s">
        <v>608</v>
      </c>
      <c r="R246" s="62" t="s">
        <v>608</v>
      </c>
      <c r="S246" s="62" t="s">
        <v>608</v>
      </c>
      <c r="T246" s="62" t="s">
        <v>608</v>
      </c>
      <c r="U246" s="62" t="s">
        <v>608</v>
      </c>
      <c r="V246" s="62" t="s">
        <v>608</v>
      </c>
      <c r="W246" s="62" t="s">
        <v>608</v>
      </c>
      <c r="X246" s="71">
        <f t="shared" si="21"/>
        <v>0</v>
      </c>
      <c r="Y246" s="61"/>
      <c r="Z246" s="61"/>
      <c r="AA246" s="61"/>
      <c r="AB246" s="61"/>
      <c r="AC246" s="61"/>
      <c r="AD246" s="81"/>
      <c r="AE246" s="82"/>
      <c r="AF246" s="82"/>
      <c r="AG246" s="314"/>
      <c r="AH246" s="314"/>
      <c r="AI246" s="314"/>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62" t="s">
        <v>8</v>
      </c>
      <c r="BJ246" s="62" t="s">
        <v>8</v>
      </c>
      <c r="BK246" s="62" t="s">
        <v>8</v>
      </c>
      <c r="BL246" s="62" t="s">
        <v>8</v>
      </c>
      <c r="BM246" s="62" t="s">
        <v>8</v>
      </c>
      <c r="BN246" s="62" t="s">
        <v>8</v>
      </c>
      <c r="BO246" s="62" t="s">
        <v>8</v>
      </c>
      <c r="BP246" s="62" t="s">
        <v>8</v>
      </c>
      <c r="BQ246" s="62" t="s">
        <v>8</v>
      </c>
      <c r="BR246" s="62" t="s">
        <v>8</v>
      </c>
      <c r="BS246" s="62" t="s">
        <v>8</v>
      </c>
      <c r="BT246" s="62" t="s">
        <v>8</v>
      </c>
      <c r="BU246" s="62" t="s">
        <v>8</v>
      </c>
      <c r="BV246" s="62" t="s">
        <v>8</v>
      </c>
      <c r="BW246" s="62" t="s">
        <v>8</v>
      </c>
      <c r="BX246" s="62" t="s">
        <v>8</v>
      </c>
      <c r="BY246" s="62" t="s">
        <v>8</v>
      </c>
      <c r="BZ246" s="62" t="s">
        <v>8</v>
      </c>
      <c r="CA246" s="62" t="s">
        <v>8</v>
      </c>
      <c r="CB246" s="62" t="s">
        <v>8</v>
      </c>
      <c r="CC246" s="62" t="s">
        <v>8</v>
      </c>
      <c r="CD246" s="62" t="s">
        <v>8</v>
      </c>
      <c r="CE246" s="62" t="s">
        <v>8</v>
      </c>
      <c r="CF246" s="62" t="s">
        <v>8</v>
      </c>
      <c r="CG246" s="62" t="s">
        <v>8</v>
      </c>
      <c r="CH246" s="62" t="s">
        <v>8</v>
      </c>
      <c r="CI246" s="62" t="s">
        <v>8</v>
      </c>
      <c r="CJ246" s="62" t="s">
        <v>8</v>
      </c>
      <c r="CK246" s="62" t="s">
        <v>8</v>
      </c>
      <c r="CL246" s="62" t="s">
        <v>8</v>
      </c>
      <c r="CM246" s="62" t="s">
        <v>8</v>
      </c>
      <c r="CN246" s="62" t="s">
        <v>8</v>
      </c>
      <c r="CO246" s="62" t="s">
        <v>8</v>
      </c>
      <c r="CP246" s="62" t="s">
        <v>8</v>
      </c>
      <c r="CQ246" s="62" t="s">
        <v>8</v>
      </c>
      <c r="CR246" s="62" t="s">
        <v>8</v>
      </c>
      <c r="CS246" s="62" t="s">
        <v>8</v>
      </c>
      <c r="CT246" s="62" t="s">
        <v>8</v>
      </c>
      <c r="CU246" s="62" t="s">
        <v>8</v>
      </c>
      <c r="CV246" s="61" t="s">
        <v>8</v>
      </c>
      <c r="CW246" s="61" t="s">
        <v>8</v>
      </c>
      <c r="CX246" s="61" t="s">
        <v>8</v>
      </c>
      <c r="CY246" s="61" t="s">
        <v>8</v>
      </c>
      <c r="CZ246" s="61" t="s">
        <v>8</v>
      </c>
      <c r="DA246" s="61" t="s">
        <v>8</v>
      </c>
      <c r="DB246" s="61" t="s">
        <v>8</v>
      </c>
      <c r="DC246" s="61" t="s">
        <v>8</v>
      </c>
      <c r="DD246" s="250" t="s">
        <v>8</v>
      </c>
      <c r="DE246" s="61" t="s">
        <v>8</v>
      </c>
      <c r="DF246" s="2"/>
      <c r="DG246" s="2"/>
      <c r="DH246" s="2"/>
      <c r="DI246" s="2"/>
      <c r="DJ246" s="2"/>
      <c r="DK246" s="2"/>
      <c r="DL246" s="2"/>
      <c r="DM246" s="2"/>
      <c r="DN246" s="2"/>
      <c r="DO246" s="2"/>
      <c r="DP246" s="2"/>
      <c r="DQ246" s="2"/>
      <c r="DR246" s="2"/>
      <c r="DS246" s="2"/>
      <c r="DT246" s="2"/>
      <c r="DU246" s="2"/>
      <c r="DV246" s="2"/>
      <c r="DW246" s="2"/>
      <c r="DX246" s="2"/>
      <c r="DY246" s="2"/>
    </row>
    <row r="247" spans="1:129" ht="19.5" customHeight="1" x14ac:dyDescent="0.25">
      <c r="A247" s="53">
        <v>237</v>
      </c>
      <c r="B247" s="59">
        <v>377</v>
      </c>
      <c r="C247" s="60">
        <v>378</v>
      </c>
      <c r="D247" s="324" t="s">
        <v>334</v>
      </c>
      <c r="E247" s="325"/>
      <c r="F247" s="326"/>
      <c r="G247" s="312"/>
      <c r="H247" s="312"/>
      <c r="I247" s="314"/>
      <c r="J247" s="312"/>
      <c r="K247" s="61" t="s">
        <v>8</v>
      </c>
      <c r="L247" s="61" t="s">
        <v>8</v>
      </c>
      <c r="M247" s="61" t="s">
        <v>8</v>
      </c>
      <c r="N247" s="62" t="s">
        <v>608</v>
      </c>
      <c r="O247" s="62" t="s">
        <v>608</v>
      </c>
      <c r="P247" s="312" t="s">
        <v>608</v>
      </c>
      <c r="Q247" s="62" t="s">
        <v>608</v>
      </c>
      <c r="R247" s="62" t="s">
        <v>608</v>
      </c>
      <c r="S247" s="62" t="s">
        <v>608</v>
      </c>
      <c r="T247" s="62" t="s">
        <v>608</v>
      </c>
      <c r="U247" s="62" t="s">
        <v>608</v>
      </c>
      <c r="V247" s="62" t="s">
        <v>608</v>
      </c>
      <c r="W247" s="62" t="s">
        <v>608</v>
      </c>
      <c r="X247" s="71">
        <f t="shared" si="21"/>
        <v>0</v>
      </c>
      <c r="Y247" s="61"/>
      <c r="Z247" s="61"/>
      <c r="AA247" s="61"/>
      <c r="AB247" s="61"/>
      <c r="AC247" s="61"/>
      <c r="AD247" s="83"/>
      <c r="AE247" s="61"/>
      <c r="AF247" s="61"/>
      <c r="AG247" s="312"/>
      <c r="AH247" s="312"/>
      <c r="AI247" s="312"/>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2" t="s">
        <v>8</v>
      </c>
      <c r="BJ247" s="62" t="s">
        <v>8</v>
      </c>
      <c r="BK247" s="62" t="s">
        <v>8</v>
      </c>
      <c r="BL247" s="62" t="s">
        <v>8</v>
      </c>
      <c r="BM247" s="62" t="s">
        <v>8</v>
      </c>
      <c r="BN247" s="62" t="s">
        <v>8</v>
      </c>
      <c r="BO247" s="62" t="s">
        <v>8</v>
      </c>
      <c r="BP247" s="62" t="s">
        <v>8</v>
      </c>
      <c r="BQ247" s="62" t="s">
        <v>8</v>
      </c>
      <c r="BR247" s="62" t="s">
        <v>8</v>
      </c>
      <c r="BS247" s="62" t="s">
        <v>8</v>
      </c>
      <c r="BT247" s="62" t="s">
        <v>8</v>
      </c>
      <c r="BU247" s="62" t="s">
        <v>8</v>
      </c>
      <c r="BV247" s="62" t="s">
        <v>8</v>
      </c>
      <c r="BW247" s="62" t="s">
        <v>8</v>
      </c>
      <c r="BX247" s="62" t="s">
        <v>8</v>
      </c>
      <c r="BY247" s="62" t="s">
        <v>8</v>
      </c>
      <c r="BZ247" s="62" t="s">
        <v>8</v>
      </c>
      <c r="CA247" s="62" t="s">
        <v>8</v>
      </c>
      <c r="CB247" s="62" t="s">
        <v>8</v>
      </c>
      <c r="CC247" s="62" t="s">
        <v>8</v>
      </c>
      <c r="CD247" s="62" t="s">
        <v>8</v>
      </c>
      <c r="CE247" s="62" t="s">
        <v>8</v>
      </c>
      <c r="CF247" s="62" t="s">
        <v>8</v>
      </c>
      <c r="CG247" s="62" t="s">
        <v>8</v>
      </c>
      <c r="CH247" s="62" t="s">
        <v>8</v>
      </c>
      <c r="CI247" s="62" t="s">
        <v>8</v>
      </c>
      <c r="CJ247" s="62" t="s">
        <v>8</v>
      </c>
      <c r="CK247" s="62" t="s">
        <v>8</v>
      </c>
      <c r="CL247" s="62" t="s">
        <v>8</v>
      </c>
      <c r="CM247" s="62" t="s">
        <v>8</v>
      </c>
      <c r="CN247" s="62" t="s">
        <v>8</v>
      </c>
      <c r="CO247" s="62" t="s">
        <v>8</v>
      </c>
      <c r="CP247" s="62" t="s">
        <v>8</v>
      </c>
      <c r="CQ247" s="62" t="s">
        <v>8</v>
      </c>
      <c r="CR247" s="62" t="s">
        <v>8</v>
      </c>
      <c r="CS247" s="62" t="s">
        <v>8</v>
      </c>
      <c r="CT247" s="62" t="s">
        <v>8</v>
      </c>
      <c r="CU247" s="62" t="s">
        <v>8</v>
      </c>
      <c r="CV247" s="61" t="s">
        <v>8</v>
      </c>
      <c r="CW247" s="61" t="s">
        <v>8</v>
      </c>
      <c r="CX247" s="61" t="s">
        <v>8</v>
      </c>
      <c r="CY247" s="61" t="s">
        <v>8</v>
      </c>
      <c r="CZ247" s="61" t="s">
        <v>8</v>
      </c>
      <c r="DA247" s="61" t="s">
        <v>8</v>
      </c>
      <c r="DB247" s="61" t="s">
        <v>8</v>
      </c>
      <c r="DC247" s="61" t="s">
        <v>8</v>
      </c>
      <c r="DD247" s="250" t="s">
        <v>8</v>
      </c>
      <c r="DE247" s="61" t="s">
        <v>8</v>
      </c>
      <c r="DF247" s="2"/>
      <c r="DG247" s="2"/>
      <c r="DH247" s="2"/>
      <c r="DI247" s="2"/>
      <c r="DJ247" s="2"/>
      <c r="DK247" s="2"/>
      <c r="DL247" s="2"/>
      <c r="DM247" s="2"/>
      <c r="DN247" s="2"/>
      <c r="DO247" s="2"/>
      <c r="DP247" s="2"/>
      <c r="DQ247" s="2"/>
      <c r="DR247" s="2"/>
      <c r="DS247" s="2"/>
      <c r="DT247" s="2"/>
      <c r="DU247" s="2"/>
      <c r="DV247" s="2"/>
      <c r="DW247" s="2"/>
      <c r="DX247" s="2"/>
      <c r="DY247" s="2"/>
    </row>
    <row r="248" spans="1:129" ht="15.75" hidden="1" customHeight="1" x14ac:dyDescent="0.25">
      <c r="A248" s="53">
        <v>238</v>
      </c>
      <c r="B248" s="66">
        <v>378</v>
      </c>
      <c r="C248" s="60">
        <v>381</v>
      </c>
      <c r="D248" s="7" t="s">
        <v>336</v>
      </c>
      <c r="E248" s="14" t="s">
        <v>19</v>
      </c>
      <c r="F248" s="14" t="s">
        <v>337</v>
      </c>
      <c r="G248" s="68" t="s">
        <v>19</v>
      </c>
      <c r="H248" s="7" t="s">
        <v>796</v>
      </c>
      <c r="I248" s="68" t="s">
        <v>627</v>
      </c>
      <c r="J248" s="68" t="s">
        <v>335</v>
      </c>
      <c r="K248" s="15" t="s">
        <v>6</v>
      </c>
      <c r="L248" s="15" t="s">
        <v>15</v>
      </c>
      <c r="M248" s="10"/>
      <c r="N248" s="70"/>
      <c r="O248" s="70"/>
      <c r="P248" s="70"/>
      <c r="Q248" s="70"/>
      <c r="R248" s="70"/>
      <c r="S248" s="70" t="s">
        <v>15</v>
      </c>
      <c r="T248" s="70"/>
      <c r="U248" s="70"/>
      <c r="V248" s="70"/>
      <c r="W248" s="70"/>
      <c r="X248" s="71">
        <f t="shared" si="21"/>
        <v>1</v>
      </c>
      <c r="Y248" s="15"/>
      <c r="Z248" s="11"/>
      <c r="AA248" s="11"/>
      <c r="AB248" s="11"/>
      <c r="AC248" s="11"/>
      <c r="AD248" s="72"/>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5">
        <v>2</v>
      </c>
      <c r="BJ248" s="15">
        <v>2</v>
      </c>
      <c r="BK248" s="15">
        <v>2</v>
      </c>
      <c r="BL248" s="15">
        <v>2</v>
      </c>
      <c r="BM248" s="15"/>
      <c r="BN248" s="15"/>
      <c r="BO248" s="15"/>
      <c r="BP248" s="15"/>
      <c r="BQ248" s="15">
        <v>2</v>
      </c>
      <c r="BR248" s="15">
        <v>2</v>
      </c>
      <c r="BS248" s="15">
        <v>2</v>
      </c>
      <c r="BT248" s="15">
        <v>2</v>
      </c>
      <c r="BU248" s="15">
        <v>2</v>
      </c>
      <c r="BV248" s="15">
        <v>2</v>
      </c>
      <c r="BW248" s="15"/>
      <c r="BX248" s="15">
        <v>2</v>
      </c>
      <c r="BY248" s="15">
        <v>2</v>
      </c>
      <c r="BZ248" s="15">
        <v>2</v>
      </c>
      <c r="CA248" s="15">
        <v>2</v>
      </c>
      <c r="CB248" s="15">
        <v>2</v>
      </c>
      <c r="CC248" s="15">
        <v>2</v>
      </c>
      <c r="CD248" s="15">
        <v>2</v>
      </c>
      <c r="CE248" s="15">
        <v>2</v>
      </c>
      <c r="CF248" s="15">
        <v>2</v>
      </c>
      <c r="CG248" s="15">
        <v>2</v>
      </c>
      <c r="CH248" s="15">
        <v>2</v>
      </c>
      <c r="CI248" s="15">
        <v>2</v>
      </c>
      <c r="CJ248" s="15">
        <v>2</v>
      </c>
      <c r="CK248" s="15">
        <v>2</v>
      </c>
      <c r="CL248" s="15"/>
      <c r="CM248" s="15"/>
      <c r="CN248" s="15"/>
      <c r="CO248" s="15"/>
      <c r="CP248" s="15"/>
      <c r="CQ248" s="15"/>
      <c r="CR248" s="15"/>
      <c r="CS248" s="15">
        <v>2</v>
      </c>
      <c r="CT248" s="15">
        <v>2</v>
      </c>
      <c r="CU248" s="15">
        <v>2</v>
      </c>
      <c r="CV248" s="73">
        <f t="shared" ref="CV248:CV255" si="102">COUNTIF(BI248:CU248,"2")</f>
        <v>27</v>
      </c>
      <c r="CW248" s="74">
        <f t="shared" ref="CW248:CW255" si="103">CV248/(CV248+CX248+CZ248+DB248)</f>
        <v>1</v>
      </c>
      <c r="CX248" s="73">
        <f t="shared" ref="CX248:CX255" si="104">COUNTIF(BI248:CU248,"1")</f>
        <v>0</v>
      </c>
      <c r="CY248" s="74">
        <f t="shared" ref="CY248:CY255" si="105">CX248/(CV248+CX248+CZ248+DB248)</f>
        <v>0</v>
      </c>
      <c r="CZ248" s="73">
        <f t="shared" ref="CZ248:CZ255" si="106">COUNTIF(BI248:CU248,"0")</f>
        <v>0</v>
      </c>
      <c r="DA248" s="74">
        <f t="shared" ref="DA248:DA255" si="107">CZ248/(CV248+CX248+CZ248+DB248)</f>
        <v>0</v>
      </c>
      <c r="DB248" s="73">
        <f t="shared" ref="DB248:DB255" si="108">COUNTIF(BI248:CU248,"KĐG")</f>
        <v>0</v>
      </c>
      <c r="DC248" s="74">
        <f t="shared" ref="DC248:DC255" si="109">DB248/(CV248+CX248+CZ248+DB248)</f>
        <v>0</v>
      </c>
      <c r="DD248" s="75">
        <f t="shared" ref="DD248:DD255" si="110">(((CV248*2)+(CX248*1)+(CZ248*0)))/(CV248+CX248+CZ248)</f>
        <v>2</v>
      </c>
      <c r="DE248" s="75" t="str">
        <f t="shared" ref="DE248:DE255" si="111">IF(DC248&gt;=50%,"KĐG",IF(DD248&gt;=1.6,"Đạt mục tiêu",IF(DD248&gt;=1,"Cần cố gắng","Chưa đạt")))</f>
        <v>Đạt mục tiêu</v>
      </c>
      <c r="DF248" s="2"/>
      <c r="DG248" s="2"/>
      <c r="DH248" s="2"/>
      <c r="DI248" s="2"/>
      <c r="DJ248" s="2"/>
      <c r="DK248" s="2"/>
      <c r="DL248" s="2"/>
      <c r="DM248" s="2"/>
      <c r="DN248" s="2"/>
      <c r="DO248" s="2"/>
      <c r="DP248" s="2"/>
      <c r="DQ248" s="2"/>
      <c r="DR248" s="2"/>
      <c r="DS248" s="2"/>
      <c r="DT248" s="2"/>
      <c r="DU248" s="2"/>
      <c r="DV248" s="2"/>
      <c r="DW248" s="2"/>
      <c r="DX248" s="2"/>
      <c r="DY248" s="2"/>
    </row>
    <row r="249" spans="1:129" ht="69" hidden="1" customHeight="1" x14ac:dyDescent="0.25">
      <c r="A249" s="53">
        <v>239</v>
      </c>
      <c r="B249" s="66">
        <v>381</v>
      </c>
      <c r="C249" s="60">
        <v>384</v>
      </c>
      <c r="D249" s="7" t="s">
        <v>338</v>
      </c>
      <c r="E249" s="14" t="s">
        <v>36</v>
      </c>
      <c r="F249" s="14" t="s">
        <v>339</v>
      </c>
      <c r="G249" s="68" t="s">
        <v>19</v>
      </c>
      <c r="H249" s="121" t="s">
        <v>797</v>
      </c>
      <c r="I249" s="68" t="s">
        <v>627</v>
      </c>
      <c r="J249" s="68" t="s">
        <v>335</v>
      </c>
      <c r="K249" s="15" t="s">
        <v>6</v>
      </c>
      <c r="L249" s="15" t="s">
        <v>15</v>
      </c>
      <c r="M249" s="10"/>
      <c r="N249" s="70"/>
      <c r="O249" s="70"/>
      <c r="P249" s="70"/>
      <c r="Q249" s="70" t="s">
        <v>15</v>
      </c>
      <c r="R249" s="70"/>
      <c r="S249" s="70"/>
      <c r="T249" s="70"/>
      <c r="U249" s="70"/>
      <c r="V249" s="70"/>
      <c r="W249" s="70"/>
      <c r="X249" s="71">
        <f t="shared" si="21"/>
        <v>1</v>
      </c>
      <c r="Y249" s="15" t="s">
        <v>1125</v>
      </c>
      <c r="Z249" s="15"/>
      <c r="AA249" s="15"/>
      <c r="AB249" s="15"/>
      <c r="AC249" s="15"/>
      <c r="AD249" s="72"/>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5">
        <v>2</v>
      </c>
      <c r="BJ249" s="15">
        <v>2</v>
      </c>
      <c r="BK249" s="15">
        <v>2</v>
      </c>
      <c r="BL249" s="15">
        <v>2</v>
      </c>
      <c r="BM249" s="15"/>
      <c r="BN249" s="15"/>
      <c r="BO249" s="15"/>
      <c r="BP249" s="15"/>
      <c r="BQ249" s="15">
        <v>2</v>
      </c>
      <c r="BR249" s="15">
        <v>2</v>
      </c>
      <c r="BS249" s="15">
        <v>2</v>
      </c>
      <c r="BT249" s="15">
        <v>2</v>
      </c>
      <c r="BU249" s="15">
        <v>2</v>
      </c>
      <c r="BV249" s="15">
        <v>2</v>
      </c>
      <c r="BW249" s="15"/>
      <c r="BX249" s="15">
        <v>2</v>
      </c>
      <c r="BY249" s="15">
        <v>2</v>
      </c>
      <c r="BZ249" s="15">
        <v>2</v>
      </c>
      <c r="CA249" s="15">
        <v>2</v>
      </c>
      <c r="CB249" s="15">
        <v>2</v>
      </c>
      <c r="CC249" s="15">
        <v>2</v>
      </c>
      <c r="CD249" s="15">
        <v>2</v>
      </c>
      <c r="CE249" s="15">
        <v>2</v>
      </c>
      <c r="CF249" s="15">
        <v>2</v>
      </c>
      <c r="CG249" s="15">
        <v>2</v>
      </c>
      <c r="CH249" s="15">
        <v>2</v>
      </c>
      <c r="CI249" s="15">
        <v>2</v>
      </c>
      <c r="CJ249" s="15">
        <v>2</v>
      </c>
      <c r="CK249" s="15">
        <v>2</v>
      </c>
      <c r="CL249" s="15"/>
      <c r="CM249" s="15"/>
      <c r="CN249" s="15"/>
      <c r="CO249" s="15"/>
      <c r="CP249" s="15"/>
      <c r="CQ249" s="15"/>
      <c r="CR249" s="15"/>
      <c r="CS249" s="15">
        <v>2</v>
      </c>
      <c r="CT249" s="15">
        <v>2</v>
      </c>
      <c r="CU249" s="15">
        <v>2</v>
      </c>
      <c r="CV249" s="73">
        <f t="shared" si="102"/>
        <v>27</v>
      </c>
      <c r="CW249" s="74">
        <f t="shared" si="103"/>
        <v>1</v>
      </c>
      <c r="CX249" s="73">
        <f t="shared" si="104"/>
        <v>0</v>
      </c>
      <c r="CY249" s="74">
        <f t="shared" si="105"/>
        <v>0</v>
      </c>
      <c r="CZ249" s="73">
        <f t="shared" si="106"/>
        <v>0</v>
      </c>
      <c r="DA249" s="74">
        <f t="shared" si="107"/>
        <v>0</v>
      </c>
      <c r="DB249" s="73">
        <f t="shared" si="108"/>
        <v>0</v>
      </c>
      <c r="DC249" s="74">
        <f t="shared" si="109"/>
        <v>0</v>
      </c>
      <c r="DD249" s="75">
        <f t="shared" si="110"/>
        <v>2</v>
      </c>
      <c r="DE249" s="75" t="str">
        <f t="shared" si="111"/>
        <v>Đạt mục tiêu</v>
      </c>
      <c r="DF249" s="2"/>
      <c r="DG249" s="2"/>
      <c r="DH249" s="2"/>
      <c r="DI249" s="2"/>
      <c r="DJ249" s="2"/>
      <c r="DK249" s="2"/>
      <c r="DL249" s="2"/>
      <c r="DM249" s="2"/>
      <c r="DN249" s="2"/>
      <c r="DO249" s="2"/>
      <c r="DP249" s="2"/>
      <c r="DQ249" s="2"/>
      <c r="DR249" s="2"/>
      <c r="DS249" s="2"/>
      <c r="DT249" s="2"/>
      <c r="DU249" s="2"/>
      <c r="DV249" s="2"/>
      <c r="DW249" s="2"/>
      <c r="DX249" s="2"/>
      <c r="DY249" s="2"/>
    </row>
    <row r="250" spans="1:129" ht="57" hidden="1" customHeight="1" x14ac:dyDescent="0.25">
      <c r="A250" s="53">
        <v>240</v>
      </c>
      <c r="B250" s="66">
        <v>384</v>
      </c>
      <c r="C250" s="60">
        <v>386</v>
      </c>
      <c r="D250" s="8" t="s">
        <v>340</v>
      </c>
      <c r="E250" s="27" t="s">
        <v>19</v>
      </c>
      <c r="F250" s="14" t="s">
        <v>341</v>
      </c>
      <c r="G250" s="68" t="s">
        <v>19</v>
      </c>
      <c r="H250" s="121" t="s">
        <v>798</v>
      </c>
      <c r="I250" s="68" t="s">
        <v>627</v>
      </c>
      <c r="J250" s="68" t="s">
        <v>335</v>
      </c>
      <c r="K250" s="15" t="s">
        <v>145</v>
      </c>
      <c r="L250" s="15" t="s">
        <v>15</v>
      </c>
      <c r="M250" s="10"/>
      <c r="N250" s="70"/>
      <c r="O250" s="70"/>
      <c r="P250" s="70"/>
      <c r="Q250" s="70"/>
      <c r="R250" s="70"/>
      <c r="S250" s="70"/>
      <c r="T250" s="70"/>
      <c r="U250" s="70" t="s">
        <v>15</v>
      </c>
      <c r="V250" s="70"/>
      <c r="W250" s="70"/>
      <c r="X250" s="71">
        <f t="shared" si="21"/>
        <v>1</v>
      </c>
      <c r="Y250" s="15"/>
      <c r="Z250" s="15"/>
      <c r="AA250" s="15"/>
      <c r="AB250" s="15"/>
      <c r="AC250" s="15"/>
      <c r="AD250" s="72"/>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t="s">
        <v>713</v>
      </c>
      <c r="BD250" s="11"/>
      <c r="BE250" s="11"/>
      <c r="BF250" s="11"/>
      <c r="BG250" s="11"/>
      <c r="BH250" s="11"/>
      <c r="BI250" s="15">
        <v>2</v>
      </c>
      <c r="BJ250" s="15">
        <v>2</v>
      </c>
      <c r="BK250" s="15">
        <v>2</v>
      </c>
      <c r="BL250" s="15">
        <v>2</v>
      </c>
      <c r="BM250" s="15"/>
      <c r="BN250" s="15"/>
      <c r="BO250" s="15"/>
      <c r="BP250" s="15"/>
      <c r="BQ250" s="15">
        <v>2</v>
      </c>
      <c r="BR250" s="15">
        <v>2</v>
      </c>
      <c r="BS250" s="15">
        <v>2</v>
      </c>
      <c r="BT250" s="15">
        <v>2</v>
      </c>
      <c r="BU250" s="15">
        <v>2</v>
      </c>
      <c r="BV250" s="15">
        <v>2</v>
      </c>
      <c r="BW250" s="15"/>
      <c r="BX250" s="15">
        <v>2</v>
      </c>
      <c r="BY250" s="15">
        <v>2</v>
      </c>
      <c r="BZ250" s="15">
        <v>2</v>
      </c>
      <c r="CA250" s="15">
        <v>2</v>
      </c>
      <c r="CB250" s="15">
        <v>2</v>
      </c>
      <c r="CC250" s="15">
        <v>2</v>
      </c>
      <c r="CD250" s="15">
        <v>2</v>
      </c>
      <c r="CE250" s="15">
        <v>2</v>
      </c>
      <c r="CF250" s="15">
        <v>2</v>
      </c>
      <c r="CG250" s="15">
        <v>2</v>
      </c>
      <c r="CH250" s="15">
        <v>2</v>
      </c>
      <c r="CI250" s="15">
        <v>2</v>
      </c>
      <c r="CJ250" s="15">
        <v>2</v>
      </c>
      <c r="CK250" s="15">
        <v>2</v>
      </c>
      <c r="CL250" s="15"/>
      <c r="CM250" s="15"/>
      <c r="CN250" s="15"/>
      <c r="CO250" s="15"/>
      <c r="CP250" s="15"/>
      <c r="CQ250" s="15"/>
      <c r="CR250" s="15"/>
      <c r="CS250" s="15">
        <v>2</v>
      </c>
      <c r="CT250" s="15">
        <v>2</v>
      </c>
      <c r="CU250" s="15">
        <v>2</v>
      </c>
      <c r="CV250" s="73">
        <f t="shared" si="102"/>
        <v>27</v>
      </c>
      <c r="CW250" s="74">
        <f t="shared" si="103"/>
        <v>1</v>
      </c>
      <c r="CX250" s="73">
        <f t="shared" si="104"/>
        <v>0</v>
      </c>
      <c r="CY250" s="74">
        <f t="shared" si="105"/>
        <v>0</v>
      </c>
      <c r="CZ250" s="73">
        <f t="shared" si="106"/>
        <v>0</v>
      </c>
      <c r="DA250" s="74">
        <f t="shared" si="107"/>
        <v>0</v>
      </c>
      <c r="DB250" s="73">
        <f t="shared" si="108"/>
        <v>0</v>
      </c>
      <c r="DC250" s="74">
        <f t="shared" si="109"/>
        <v>0</v>
      </c>
      <c r="DD250" s="75">
        <f t="shared" si="110"/>
        <v>2</v>
      </c>
      <c r="DE250" s="75" t="str">
        <f t="shared" si="111"/>
        <v>Đạt mục tiêu</v>
      </c>
      <c r="DF250" s="2"/>
      <c r="DG250" s="2"/>
      <c r="DH250" s="2"/>
      <c r="DI250" s="2"/>
      <c r="DJ250" s="2"/>
      <c r="DK250" s="2"/>
      <c r="DL250" s="2"/>
      <c r="DM250" s="2"/>
      <c r="DN250" s="2"/>
      <c r="DO250" s="2"/>
      <c r="DP250" s="2"/>
      <c r="DQ250" s="2"/>
      <c r="DR250" s="2"/>
      <c r="DS250" s="2"/>
      <c r="DT250" s="2"/>
      <c r="DU250" s="2"/>
      <c r="DV250" s="2"/>
      <c r="DW250" s="2"/>
      <c r="DX250" s="2"/>
      <c r="DY250" s="2"/>
    </row>
    <row r="251" spans="1:129" ht="48.75" hidden="1" customHeight="1" x14ac:dyDescent="0.25">
      <c r="A251" s="53">
        <v>241</v>
      </c>
      <c r="B251" s="66">
        <v>386</v>
      </c>
      <c r="C251" s="60">
        <v>387</v>
      </c>
      <c r="D251" s="8" t="s">
        <v>342</v>
      </c>
      <c r="E251" s="14" t="s">
        <v>19</v>
      </c>
      <c r="F251" s="14" t="s">
        <v>1010</v>
      </c>
      <c r="G251" s="68" t="s">
        <v>19</v>
      </c>
      <c r="H251" s="143" t="s">
        <v>799</v>
      </c>
      <c r="I251" s="68" t="s">
        <v>627</v>
      </c>
      <c r="J251" s="7" t="s">
        <v>335</v>
      </c>
      <c r="K251" s="11" t="s">
        <v>120</v>
      </c>
      <c r="L251" s="11" t="s">
        <v>15</v>
      </c>
      <c r="M251" s="10">
        <v>9</v>
      </c>
      <c r="N251" s="84" t="s">
        <v>15</v>
      </c>
      <c r="O251" s="84"/>
      <c r="P251" s="84"/>
      <c r="Q251" s="84"/>
      <c r="R251" s="84"/>
      <c r="S251" s="84"/>
      <c r="T251" s="84"/>
      <c r="U251" s="84"/>
      <c r="V251" s="84"/>
      <c r="W251" s="84"/>
      <c r="X251" s="71">
        <f t="shared" si="21"/>
        <v>1</v>
      </c>
      <c r="Y251" s="15" t="s">
        <v>1100</v>
      </c>
      <c r="Z251" s="15"/>
      <c r="AA251" s="15" t="s">
        <v>625</v>
      </c>
      <c r="AB251" s="15" t="s">
        <v>653</v>
      </c>
      <c r="AC251" s="15" t="s">
        <v>644</v>
      </c>
      <c r="AD251" s="72"/>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5">
        <v>2</v>
      </c>
      <c r="BJ251" s="15">
        <v>2</v>
      </c>
      <c r="BK251" s="15">
        <v>2</v>
      </c>
      <c r="BL251" s="15">
        <v>2</v>
      </c>
      <c r="BM251" s="15">
        <v>2</v>
      </c>
      <c r="BN251" s="15">
        <v>2</v>
      </c>
      <c r="BO251" s="15">
        <v>2</v>
      </c>
      <c r="BP251" s="15">
        <v>2</v>
      </c>
      <c r="BQ251" s="15">
        <v>2</v>
      </c>
      <c r="BR251" s="15">
        <v>2</v>
      </c>
      <c r="BS251" s="15">
        <v>2</v>
      </c>
      <c r="BT251" s="15">
        <v>2</v>
      </c>
      <c r="BU251" s="15">
        <v>2</v>
      </c>
      <c r="BV251" s="15">
        <v>2</v>
      </c>
      <c r="BW251" s="15">
        <v>2</v>
      </c>
      <c r="BX251" s="15">
        <v>2</v>
      </c>
      <c r="BY251" s="15">
        <v>2</v>
      </c>
      <c r="BZ251" s="15">
        <v>2</v>
      </c>
      <c r="CA251" s="15">
        <v>0</v>
      </c>
      <c r="CB251" s="15">
        <v>2</v>
      </c>
      <c r="CC251" s="15">
        <v>2</v>
      </c>
      <c r="CD251" s="15">
        <v>2</v>
      </c>
      <c r="CE251" s="15">
        <v>2</v>
      </c>
      <c r="CF251" s="15">
        <v>2</v>
      </c>
      <c r="CG251" s="15">
        <v>2</v>
      </c>
      <c r="CH251" s="15">
        <v>2</v>
      </c>
      <c r="CI251" s="15">
        <v>2</v>
      </c>
      <c r="CJ251" s="15">
        <v>2</v>
      </c>
      <c r="CK251" s="15">
        <v>2</v>
      </c>
      <c r="CL251" s="15">
        <v>2</v>
      </c>
      <c r="CM251" s="15">
        <v>2</v>
      </c>
      <c r="CN251" s="15">
        <v>2</v>
      </c>
      <c r="CO251" s="15">
        <v>2</v>
      </c>
      <c r="CP251" s="15">
        <v>2</v>
      </c>
      <c r="CQ251" s="15">
        <v>2</v>
      </c>
      <c r="CR251" s="15">
        <v>2</v>
      </c>
      <c r="CS251" s="15">
        <v>2</v>
      </c>
      <c r="CT251" s="15">
        <v>2</v>
      </c>
      <c r="CU251" s="15">
        <v>0</v>
      </c>
      <c r="CV251" s="73">
        <f t="shared" si="102"/>
        <v>37</v>
      </c>
      <c r="CW251" s="74">
        <f t="shared" si="103"/>
        <v>0.94871794871794868</v>
      </c>
      <c r="CX251" s="73">
        <f t="shared" si="104"/>
        <v>0</v>
      </c>
      <c r="CY251" s="74">
        <f t="shared" si="105"/>
        <v>0</v>
      </c>
      <c r="CZ251" s="73">
        <f t="shared" si="106"/>
        <v>2</v>
      </c>
      <c r="DA251" s="74">
        <f t="shared" si="107"/>
        <v>5.128205128205128E-2</v>
      </c>
      <c r="DB251" s="73">
        <f t="shared" si="108"/>
        <v>0</v>
      </c>
      <c r="DC251" s="74">
        <f t="shared" si="109"/>
        <v>0</v>
      </c>
      <c r="DD251" s="249">
        <f t="shared" si="110"/>
        <v>1.8974358974358974</v>
      </c>
      <c r="DE251" s="75" t="str">
        <f t="shared" si="111"/>
        <v>Đạt mục tiêu</v>
      </c>
      <c r="DF251" s="2"/>
      <c r="DG251" s="2"/>
      <c r="DH251" s="2"/>
      <c r="DI251" s="2"/>
      <c r="DJ251" s="2"/>
      <c r="DK251" s="2"/>
      <c r="DL251" s="2"/>
      <c r="DM251" s="2"/>
      <c r="DN251" s="2"/>
      <c r="DO251" s="2"/>
      <c r="DP251" s="2"/>
      <c r="DQ251" s="2"/>
      <c r="DR251" s="2"/>
      <c r="DS251" s="2"/>
      <c r="DT251" s="2"/>
      <c r="DU251" s="2"/>
      <c r="DV251" s="2"/>
      <c r="DW251" s="2"/>
      <c r="DX251" s="2"/>
      <c r="DY251" s="2"/>
    </row>
    <row r="252" spans="1:129" ht="51.75" hidden="1" customHeight="1" x14ac:dyDescent="0.25">
      <c r="A252" s="53">
        <v>242</v>
      </c>
      <c r="B252" s="59">
        <v>387</v>
      </c>
      <c r="C252" s="60">
        <v>387</v>
      </c>
      <c r="D252" s="8" t="s">
        <v>342</v>
      </c>
      <c r="E252" s="14" t="s">
        <v>19</v>
      </c>
      <c r="F252" s="14" t="s">
        <v>343</v>
      </c>
      <c r="G252" s="68" t="s">
        <v>19</v>
      </c>
      <c r="H252" s="144" t="s">
        <v>800</v>
      </c>
      <c r="I252" s="68" t="s">
        <v>627</v>
      </c>
      <c r="J252" s="7"/>
      <c r="K252" s="12"/>
      <c r="L252" s="12"/>
      <c r="M252" s="10"/>
      <c r="N252" s="84"/>
      <c r="O252" s="84" t="s">
        <v>15</v>
      </c>
      <c r="P252" s="84"/>
      <c r="Q252" s="84"/>
      <c r="R252" s="84"/>
      <c r="S252" s="84"/>
      <c r="T252" s="84"/>
      <c r="U252" s="84"/>
      <c r="V252" s="84"/>
      <c r="W252" s="84"/>
      <c r="X252" s="71">
        <f t="shared" si="21"/>
        <v>1</v>
      </c>
      <c r="Y252" s="15" t="s">
        <v>1101</v>
      </c>
      <c r="Z252" s="11"/>
      <c r="AA252" s="11"/>
      <c r="AB252" s="11"/>
      <c r="AC252" s="11"/>
      <c r="AD252" s="72"/>
      <c r="AE252" s="11" t="s">
        <v>625</v>
      </c>
      <c r="AF252" s="11" t="s">
        <v>644</v>
      </c>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5">
        <v>2</v>
      </c>
      <c r="BJ252" s="15">
        <v>2</v>
      </c>
      <c r="BK252" s="15">
        <v>2</v>
      </c>
      <c r="BL252" s="15">
        <v>2</v>
      </c>
      <c r="BM252" s="15">
        <v>2</v>
      </c>
      <c r="BN252" s="15">
        <v>2</v>
      </c>
      <c r="BO252" s="15">
        <v>2</v>
      </c>
      <c r="BP252" s="15">
        <v>2</v>
      </c>
      <c r="BQ252" s="15">
        <v>2</v>
      </c>
      <c r="BR252" s="15">
        <v>2</v>
      </c>
      <c r="BS252" s="15">
        <v>2</v>
      </c>
      <c r="BT252" s="15">
        <v>2</v>
      </c>
      <c r="BU252" s="15">
        <v>2</v>
      </c>
      <c r="BV252" s="15">
        <v>2</v>
      </c>
      <c r="BW252" s="15">
        <v>2</v>
      </c>
      <c r="BX252" s="15">
        <v>2</v>
      </c>
      <c r="BY252" s="15">
        <v>2</v>
      </c>
      <c r="BZ252" s="15">
        <v>2</v>
      </c>
      <c r="CA252" s="15">
        <v>2</v>
      </c>
      <c r="CB252" s="15">
        <v>2</v>
      </c>
      <c r="CC252" s="15">
        <v>2</v>
      </c>
      <c r="CD252" s="15">
        <v>2</v>
      </c>
      <c r="CE252" s="15">
        <v>2</v>
      </c>
      <c r="CF252" s="15">
        <v>2</v>
      </c>
      <c r="CG252" s="15">
        <v>2</v>
      </c>
      <c r="CH252" s="15">
        <v>2</v>
      </c>
      <c r="CI252" s="15">
        <v>2</v>
      </c>
      <c r="CJ252" s="15">
        <v>2</v>
      </c>
      <c r="CK252" s="15">
        <v>2</v>
      </c>
      <c r="CL252" s="15">
        <v>2</v>
      </c>
      <c r="CM252" s="15">
        <v>2</v>
      </c>
      <c r="CN252" s="15">
        <v>2</v>
      </c>
      <c r="CO252" s="15">
        <v>2</v>
      </c>
      <c r="CP252" s="15">
        <v>2</v>
      </c>
      <c r="CQ252" s="15">
        <v>2</v>
      </c>
      <c r="CR252" s="15">
        <v>2</v>
      </c>
      <c r="CS252" s="15">
        <v>2</v>
      </c>
      <c r="CT252" s="15">
        <v>2</v>
      </c>
      <c r="CU252" s="15">
        <v>2</v>
      </c>
      <c r="CV252" s="73">
        <f t="shared" si="102"/>
        <v>39</v>
      </c>
      <c r="CW252" s="74">
        <f t="shared" si="103"/>
        <v>1</v>
      </c>
      <c r="CX252" s="73">
        <f t="shared" si="104"/>
        <v>0</v>
      </c>
      <c r="CY252" s="74">
        <f t="shared" si="105"/>
        <v>0</v>
      </c>
      <c r="CZ252" s="73">
        <f t="shared" si="106"/>
        <v>0</v>
      </c>
      <c r="DA252" s="74">
        <f t="shared" si="107"/>
        <v>0</v>
      </c>
      <c r="DB252" s="73">
        <f t="shared" si="108"/>
        <v>0</v>
      </c>
      <c r="DC252" s="74">
        <f t="shared" si="109"/>
        <v>0</v>
      </c>
      <c r="DD252" s="75">
        <f t="shared" si="110"/>
        <v>2</v>
      </c>
      <c r="DE252" s="75" t="str">
        <f t="shared" si="111"/>
        <v>Đạt mục tiêu</v>
      </c>
      <c r="DF252" s="2"/>
      <c r="DG252" s="2"/>
      <c r="DH252" s="2"/>
      <c r="DI252" s="2"/>
      <c r="DJ252" s="2"/>
      <c r="DK252" s="2"/>
      <c r="DL252" s="2"/>
      <c r="DM252" s="2"/>
      <c r="DN252" s="2"/>
      <c r="DO252" s="2"/>
      <c r="DP252" s="2"/>
      <c r="DQ252" s="2"/>
      <c r="DR252" s="2"/>
      <c r="DS252" s="2"/>
      <c r="DT252" s="2"/>
      <c r="DU252" s="2"/>
      <c r="DV252" s="2"/>
      <c r="DW252" s="2"/>
      <c r="DX252" s="2"/>
      <c r="DY252" s="2"/>
    </row>
    <row r="253" spans="1:129" ht="51.75" customHeight="1" x14ac:dyDescent="0.25">
      <c r="A253" s="53">
        <v>243</v>
      </c>
      <c r="B253" s="66">
        <v>387</v>
      </c>
      <c r="C253" s="60">
        <v>387</v>
      </c>
      <c r="D253" s="316" t="s">
        <v>342</v>
      </c>
      <c r="E253" s="307" t="s">
        <v>19</v>
      </c>
      <c r="F253" s="307" t="s">
        <v>1107</v>
      </c>
      <c r="G253" s="308" t="s">
        <v>19</v>
      </c>
      <c r="H253" s="332" t="s">
        <v>1127</v>
      </c>
      <c r="I253" s="308" t="s">
        <v>627</v>
      </c>
      <c r="J253" s="306"/>
      <c r="K253" s="12"/>
      <c r="L253" s="12"/>
      <c r="M253" s="10"/>
      <c r="N253" s="84"/>
      <c r="O253" s="84"/>
      <c r="P253" s="331" t="s">
        <v>15</v>
      </c>
      <c r="Q253" s="84"/>
      <c r="R253" s="84"/>
      <c r="S253" s="84"/>
      <c r="T253" s="84"/>
      <c r="U253" s="84"/>
      <c r="V253" s="84"/>
      <c r="W253" s="84"/>
      <c r="X253" s="71">
        <f t="shared" si="21"/>
        <v>1</v>
      </c>
      <c r="Y253" s="15" t="s">
        <v>1105</v>
      </c>
      <c r="Z253" s="15"/>
      <c r="AA253" s="15"/>
      <c r="AB253" s="15"/>
      <c r="AC253" s="15"/>
      <c r="AD253" s="72"/>
      <c r="AE253" s="11"/>
      <c r="AF253" s="11"/>
      <c r="AG253" s="311" t="s">
        <v>625</v>
      </c>
      <c r="AH253" s="311" t="s">
        <v>644</v>
      </c>
      <c r="AI253" s="311"/>
      <c r="AJ253" s="15" t="s">
        <v>644</v>
      </c>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56">
        <v>2</v>
      </c>
      <c r="BJ253" s="56">
        <v>2</v>
      </c>
      <c r="BK253" s="56">
        <v>2</v>
      </c>
      <c r="BL253" s="56">
        <v>2</v>
      </c>
      <c r="BM253" s="56">
        <v>2</v>
      </c>
      <c r="BN253" s="56">
        <v>2</v>
      </c>
      <c r="BO253" s="56">
        <v>2</v>
      </c>
      <c r="BP253" s="56">
        <v>2</v>
      </c>
      <c r="BQ253" s="56">
        <v>2</v>
      </c>
      <c r="BR253" s="56">
        <v>2</v>
      </c>
      <c r="BS253" s="56">
        <v>2</v>
      </c>
      <c r="BT253" s="56">
        <v>2</v>
      </c>
      <c r="BU253" s="56">
        <v>2</v>
      </c>
      <c r="BV253" s="56">
        <v>2</v>
      </c>
      <c r="BW253" s="56">
        <v>2</v>
      </c>
      <c r="BX253" s="56">
        <v>2</v>
      </c>
      <c r="BY253" s="56">
        <v>2</v>
      </c>
      <c r="BZ253" s="56">
        <v>2</v>
      </c>
      <c r="CA253" s="56">
        <v>2</v>
      </c>
      <c r="CB253" s="56">
        <v>2</v>
      </c>
      <c r="CC253" s="56">
        <v>2</v>
      </c>
      <c r="CD253" s="56">
        <v>2</v>
      </c>
      <c r="CE253" s="56">
        <v>2</v>
      </c>
      <c r="CF253" s="56">
        <v>2</v>
      </c>
      <c r="CG253" s="56">
        <v>2</v>
      </c>
      <c r="CH253" s="56">
        <v>2</v>
      </c>
      <c r="CI253" s="56">
        <v>2</v>
      </c>
      <c r="CJ253" s="56">
        <v>2</v>
      </c>
      <c r="CK253" s="56">
        <v>2</v>
      </c>
      <c r="CL253" s="56">
        <v>2</v>
      </c>
      <c r="CM253" s="56">
        <v>2</v>
      </c>
      <c r="CN253" s="56">
        <v>2</v>
      </c>
      <c r="CO253" s="56">
        <v>2</v>
      </c>
      <c r="CP253" s="56">
        <v>2</v>
      </c>
      <c r="CQ253" s="56">
        <v>2</v>
      </c>
      <c r="CR253" s="56">
        <v>2</v>
      </c>
      <c r="CS253" s="56">
        <v>2</v>
      </c>
      <c r="CT253" s="56">
        <v>2</v>
      </c>
      <c r="CU253" s="56">
        <v>2</v>
      </c>
      <c r="CV253" s="73">
        <f t="shared" si="102"/>
        <v>39</v>
      </c>
      <c r="CW253" s="74">
        <f t="shared" si="103"/>
        <v>1</v>
      </c>
      <c r="CX253" s="73">
        <f t="shared" si="104"/>
        <v>0</v>
      </c>
      <c r="CY253" s="74">
        <f t="shared" si="105"/>
        <v>0</v>
      </c>
      <c r="CZ253" s="73">
        <f t="shared" si="106"/>
        <v>0</v>
      </c>
      <c r="DA253" s="74">
        <f t="shared" si="107"/>
        <v>0</v>
      </c>
      <c r="DB253" s="73">
        <f t="shared" si="108"/>
        <v>0</v>
      </c>
      <c r="DC253" s="74">
        <f t="shared" si="109"/>
        <v>0</v>
      </c>
      <c r="DD253" s="75">
        <f t="shared" si="110"/>
        <v>2</v>
      </c>
      <c r="DE253" s="75" t="str">
        <f t="shared" si="111"/>
        <v>Đạt mục tiêu</v>
      </c>
      <c r="DF253" s="2"/>
      <c r="DG253" s="2"/>
      <c r="DH253" s="2"/>
      <c r="DI253" s="2"/>
      <c r="DJ253" s="2"/>
      <c r="DK253" s="2"/>
      <c r="DL253" s="2"/>
      <c r="DM253" s="2"/>
      <c r="DN253" s="2"/>
      <c r="DO253" s="2"/>
      <c r="DP253" s="2"/>
      <c r="DQ253" s="2"/>
      <c r="DR253" s="2"/>
      <c r="DS253" s="2"/>
      <c r="DT253" s="2"/>
      <c r="DU253" s="2"/>
      <c r="DV253" s="2"/>
      <c r="DW253" s="2"/>
      <c r="DX253" s="2"/>
      <c r="DY253" s="2"/>
    </row>
    <row r="254" spans="1:129" ht="49.5" hidden="1" customHeight="1" x14ac:dyDescent="0.25">
      <c r="A254" s="53">
        <v>244</v>
      </c>
      <c r="B254" s="66">
        <v>387</v>
      </c>
      <c r="C254" s="60">
        <v>387</v>
      </c>
      <c r="D254" s="8" t="s">
        <v>342</v>
      </c>
      <c r="E254" s="14" t="s">
        <v>19</v>
      </c>
      <c r="F254" s="14" t="s">
        <v>343</v>
      </c>
      <c r="G254" s="68" t="s">
        <v>19</v>
      </c>
      <c r="H254" s="144" t="s">
        <v>801</v>
      </c>
      <c r="I254" s="68" t="s">
        <v>627</v>
      </c>
      <c r="J254" s="7"/>
      <c r="K254" s="12"/>
      <c r="L254" s="12"/>
      <c r="M254" s="10"/>
      <c r="N254" s="84"/>
      <c r="O254" s="84"/>
      <c r="P254" s="84"/>
      <c r="Q254" s="84" t="s">
        <v>15</v>
      </c>
      <c r="R254" s="84"/>
      <c r="S254" s="84"/>
      <c r="T254" s="84"/>
      <c r="U254" s="84"/>
      <c r="V254" s="84"/>
      <c r="W254" s="84"/>
      <c r="X254" s="71">
        <f t="shared" si="21"/>
        <v>1</v>
      </c>
      <c r="Y254" s="15"/>
      <c r="Z254" s="15"/>
      <c r="AA254" s="15"/>
      <c r="AB254" s="15"/>
      <c r="AC254" s="15"/>
      <c r="AD254" s="72"/>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5">
        <v>2</v>
      </c>
      <c r="BJ254" s="15">
        <v>2</v>
      </c>
      <c r="BK254" s="15">
        <v>2</v>
      </c>
      <c r="BL254" s="15">
        <v>2</v>
      </c>
      <c r="BM254" s="15"/>
      <c r="BN254" s="15"/>
      <c r="BO254" s="15"/>
      <c r="BP254" s="15"/>
      <c r="BQ254" s="15">
        <v>2</v>
      </c>
      <c r="BR254" s="15">
        <v>2</v>
      </c>
      <c r="BS254" s="15">
        <v>2</v>
      </c>
      <c r="BT254" s="15">
        <v>2</v>
      </c>
      <c r="BU254" s="15">
        <v>2</v>
      </c>
      <c r="BV254" s="15">
        <v>2</v>
      </c>
      <c r="BW254" s="15"/>
      <c r="BX254" s="15">
        <v>2</v>
      </c>
      <c r="BY254" s="15">
        <v>2</v>
      </c>
      <c r="BZ254" s="15">
        <v>2</v>
      </c>
      <c r="CA254" s="15">
        <v>2</v>
      </c>
      <c r="CB254" s="15">
        <v>2</v>
      </c>
      <c r="CC254" s="15">
        <v>2</v>
      </c>
      <c r="CD254" s="15">
        <v>2</v>
      </c>
      <c r="CE254" s="15">
        <v>2</v>
      </c>
      <c r="CF254" s="15">
        <v>2</v>
      </c>
      <c r="CG254" s="15">
        <v>2</v>
      </c>
      <c r="CH254" s="15">
        <v>2</v>
      </c>
      <c r="CI254" s="15">
        <v>2</v>
      </c>
      <c r="CJ254" s="15">
        <v>2</v>
      </c>
      <c r="CK254" s="15">
        <v>2</v>
      </c>
      <c r="CL254" s="15"/>
      <c r="CM254" s="15"/>
      <c r="CN254" s="15"/>
      <c r="CO254" s="15"/>
      <c r="CP254" s="15"/>
      <c r="CQ254" s="15"/>
      <c r="CR254" s="15"/>
      <c r="CS254" s="15">
        <v>2</v>
      </c>
      <c r="CT254" s="15">
        <v>2</v>
      </c>
      <c r="CU254" s="15">
        <v>2</v>
      </c>
      <c r="CV254" s="73">
        <f t="shared" si="102"/>
        <v>27</v>
      </c>
      <c r="CW254" s="74">
        <f t="shared" si="103"/>
        <v>1</v>
      </c>
      <c r="CX254" s="73">
        <f t="shared" si="104"/>
        <v>0</v>
      </c>
      <c r="CY254" s="74">
        <f t="shared" si="105"/>
        <v>0</v>
      </c>
      <c r="CZ254" s="73">
        <f t="shared" si="106"/>
        <v>0</v>
      </c>
      <c r="DA254" s="74">
        <f t="shared" si="107"/>
        <v>0</v>
      </c>
      <c r="DB254" s="73">
        <f t="shared" si="108"/>
        <v>0</v>
      </c>
      <c r="DC254" s="74">
        <f t="shared" si="109"/>
        <v>0</v>
      </c>
      <c r="DD254" s="75">
        <f t="shared" si="110"/>
        <v>2</v>
      </c>
      <c r="DE254" s="75" t="str">
        <f t="shared" si="111"/>
        <v>Đạt mục tiêu</v>
      </c>
      <c r="DF254" s="2"/>
      <c r="DG254" s="2"/>
      <c r="DH254" s="2"/>
      <c r="DI254" s="2"/>
      <c r="DJ254" s="2"/>
      <c r="DK254" s="2"/>
      <c r="DL254" s="2"/>
      <c r="DM254" s="2"/>
      <c r="DN254" s="2"/>
      <c r="DO254" s="2"/>
      <c r="DP254" s="2"/>
      <c r="DQ254" s="2"/>
      <c r="DR254" s="2"/>
      <c r="DS254" s="2"/>
      <c r="DT254" s="2"/>
      <c r="DU254" s="2"/>
      <c r="DV254" s="2"/>
      <c r="DW254" s="2"/>
      <c r="DX254" s="2"/>
      <c r="DY254" s="2"/>
    </row>
    <row r="255" spans="1:129" ht="50.25" hidden="1" customHeight="1" x14ac:dyDescent="0.25">
      <c r="A255" s="53">
        <v>245</v>
      </c>
      <c r="B255" s="66">
        <v>387</v>
      </c>
      <c r="C255" s="60">
        <v>387</v>
      </c>
      <c r="D255" s="8" t="s">
        <v>342</v>
      </c>
      <c r="E255" s="14" t="s">
        <v>19</v>
      </c>
      <c r="F255" s="14" t="s">
        <v>343</v>
      </c>
      <c r="G255" s="68" t="s">
        <v>19</v>
      </c>
      <c r="H255" s="144" t="s">
        <v>802</v>
      </c>
      <c r="I255" s="68" t="s">
        <v>627</v>
      </c>
      <c r="J255" s="7"/>
      <c r="K255" s="12"/>
      <c r="L255" s="12"/>
      <c r="M255" s="10"/>
      <c r="N255" s="84"/>
      <c r="O255" s="84"/>
      <c r="P255" s="84"/>
      <c r="Q255" s="84"/>
      <c r="R255" s="84"/>
      <c r="S255" s="84" t="s">
        <v>15</v>
      </c>
      <c r="T255" s="84"/>
      <c r="U255" s="84"/>
      <c r="V255" s="84"/>
      <c r="W255" s="84"/>
      <c r="X255" s="71">
        <f t="shared" si="21"/>
        <v>1</v>
      </c>
      <c r="Y255" s="15"/>
      <c r="Z255" s="15"/>
      <c r="AA255" s="15"/>
      <c r="AB255" s="15"/>
      <c r="AC255" s="15"/>
      <c r="AD255" s="72"/>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5">
        <v>2</v>
      </c>
      <c r="BJ255" s="15">
        <v>2</v>
      </c>
      <c r="BK255" s="15">
        <v>2</v>
      </c>
      <c r="BL255" s="15">
        <v>2</v>
      </c>
      <c r="BM255" s="15"/>
      <c r="BN255" s="15"/>
      <c r="BO255" s="15"/>
      <c r="BP255" s="15"/>
      <c r="BQ255" s="15">
        <v>2</v>
      </c>
      <c r="BR255" s="15">
        <v>2</v>
      </c>
      <c r="BS255" s="15">
        <v>2</v>
      </c>
      <c r="BT255" s="15">
        <v>2</v>
      </c>
      <c r="BU255" s="15">
        <v>2</v>
      </c>
      <c r="BV255" s="15">
        <v>2</v>
      </c>
      <c r="BW255" s="15"/>
      <c r="BX255" s="15">
        <v>2</v>
      </c>
      <c r="BY255" s="15">
        <v>2</v>
      </c>
      <c r="BZ255" s="15">
        <v>2</v>
      </c>
      <c r="CA255" s="15">
        <v>2</v>
      </c>
      <c r="CB255" s="15">
        <v>2</v>
      </c>
      <c r="CC255" s="15">
        <v>2</v>
      </c>
      <c r="CD255" s="15">
        <v>2</v>
      </c>
      <c r="CE255" s="15">
        <v>2</v>
      </c>
      <c r="CF255" s="15">
        <v>2</v>
      </c>
      <c r="CG255" s="15">
        <v>2</v>
      </c>
      <c r="CH255" s="15">
        <v>2</v>
      </c>
      <c r="CI255" s="15">
        <v>2</v>
      </c>
      <c r="CJ255" s="15">
        <v>2</v>
      </c>
      <c r="CK255" s="15">
        <v>2</v>
      </c>
      <c r="CL255" s="15"/>
      <c r="CM255" s="15"/>
      <c r="CN255" s="15"/>
      <c r="CO255" s="15"/>
      <c r="CP255" s="15"/>
      <c r="CQ255" s="15"/>
      <c r="CR255" s="15"/>
      <c r="CS255" s="15">
        <v>2</v>
      </c>
      <c r="CT255" s="15">
        <v>2</v>
      </c>
      <c r="CU255" s="15">
        <v>2</v>
      </c>
      <c r="CV255" s="73">
        <f t="shared" si="102"/>
        <v>27</v>
      </c>
      <c r="CW255" s="74">
        <f t="shared" si="103"/>
        <v>1</v>
      </c>
      <c r="CX255" s="73">
        <f t="shared" si="104"/>
        <v>0</v>
      </c>
      <c r="CY255" s="74">
        <f t="shared" si="105"/>
        <v>0</v>
      </c>
      <c r="CZ255" s="73">
        <f t="shared" si="106"/>
        <v>0</v>
      </c>
      <c r="DA255" s="74">
        <f t="shared" si="107"/>
        <v>0</v>
      </c>
      <c r="DB255" s="73">
        <f t="shared" si="108"/>
        <v>0</v>
      </c>
      <c r="DC255" s="74">
        <f t="shared" si="109"/>
        <v>0</v>
      </c>
      <c r="DD255" s="75">
        <f t="shared" si="110"/>
        <v>2</v>
      </c>
      <c r="DE255" s="75" t="str">
        <f t="shared" si="111"/>
        <v>Đạt mục tiêu</v>
      </c>
      <c r="DF255" s="2"/>
      <c r="DG255" s="2"/>
      <c r="DH255" s="2"/>
      <c r="DI255" s="2"/>
      <c r="DJ255" s="2"/>
      <c r="DK255" s="2"/>
      <c r="DL255" s="2"/>
      <c r="DM255" s="2"/>
      <c r="DN255" s="2"/>
      <c r="DO255" s="2"/>
      <c r="DP255" s="2"/>
      <c r="DQ255" s="2"/>
      <c r="DR255" s="2"/>
      <c r="DS255" s="2"/>
      <c r="DT255" s="2"/>
      <c r="DU255" s="2"/>
      <c r="DV255" s="2"/>
      <c r="DW255" s="2"/>
      <c r="DX255" s="2"/>
      <c r="DY255" s="2"/>
    </row>
    <row r="256" spans="1:129" ht="47.25" hidden="1" customHeight="1" x14ac:dyDescent="0.25">
      <c r="A256" s="53">
        <v>246</v>
      </c>
      <c r="B256" s="66">
        <v>387</v>
      </c>
      <c r="C256" s="60"/>
      <c r="D256" s="7" t="s">
        <v>342</v>
      </c>
      <c r="E256" s="14" t="s">
        <v>19</v>
      </c>
      <c r="F256" s="7" t="s">
        <v>343</v>
      </c>
      <c r="G256" s="68" t="s">
        <v>19</v>
      </c>
      <c r="H256" s="144" t="s">
        <v>803</v>
      </c>
      <c r="I256" s="68" t="s">
        <v>627</v>
      </c>
      <c r="J256" s="7"/>
      <c r="K256" s="12"/>
      <c r="L256" s="12"/>
      <c r="M256" s="10"/>
      <c r="N256" s="84"/>
      <c r="O256" s="84"/>
      <c r="P256" s="84"/>
      <c r="Q256" s="84"/>
      <c r="R256" s="84" t="s">
        <v>15</v>
      </c>
      <c r="S256" s="84"/>
      <c r="T256" s="84"/>
      <c r="U256" s="84"/>
      <c r="V256" s="84"/>
      <c r="W256" s="84"/>
      <c r="X256" s="71">
        <f t="shared" si="21"/>
        <v>1</v>
      </c>
      <c r="Y256" s="15"/>
      <c r="Z256" s="15"/>
      <c r="AA256" s="15"/>
      <c r="AB256" s="15"/>
      <c r="AC256" s="15"/>
      <c r="AD256" s="72"/>
      <c r="AE256" s="11"/>
      <c r="AF256" s="11"/>
      <c r="AG256" s="11"/>
      <c r="AH256" s="11"/>
      <c r="AI256" s="11"/>
      <c r="AJ256" s="11"/>
      <c r="AK256" s="11"/>
      <c r="AL256" s="11"/>
      <c r="AM256" s="11"/>
      <c r="AN256" s="11"/>
      <c r="AO256" s="11"/>
      <c r="AP256" s="11"/>
      <c r="AQ256" s="11"/>
      <c r="AR256" s="11"/>
      <c r="AS256" s="11"/>
      <c r="AT256" s="11" t="s">
        <v>625</v>
      </c>
      <c r="AU256" s="11"/>
      <c r="AV256" s="11" t="s">
        <v>625</v>
      </c>
      <c r="AW256" s="11"/>
      <c r="AX256" s="11"/>
      <c r="AY256" s="11"/>
      <c r="AZ256" s="11"/>
      <c r="BA256" s="11"/>
      <c r="BB256" s="11"/>
      <c r="BC256" s="11"/>
      <c r="BD256" s="11"/>
      <c r="BE256" s="11"/>
      <c r="BF256" s="11"/>
      <c r="BG256" s="11"/>
      <c r="BH256" s="11"/>
      <c r="BI256" s="15">
        <v>2</v>
      </c>
      <c r="BJ256" s="15">
        <v>2</v>
      </c>
      <c r="BK256" s="15">
        <v>2</v>
      </c>
      <c r="BL256" s="15">
        <v>2</v>
      </c>
      <c r="BM256" s="15"/>
      <c r="BN256" s="15"/>
      <c r="BO256" s="15"/>
      <c r="BP256" s="15"/>
      <c r="BQ256" s="15">
        <v>2</v>
      </c>
      <c r="BR256" s="15">
        <v>2</v>
      </c>
      <c r="BS256" s="15">
        <v>2</v>
      </c>
      <c r="BT256" s="15">
        <v>2</v>
      </c>
      <c r="BU256" s="15">
        <v>2</v>
      </c>
      <c r="BV256" s="15">
        <v>2</v>
      </c>
      <c r="BW256" s="15"/>
      <c r="BX256" s="15">
        <v>2</v>
      </c>
      <c r="BY256" s="15">
        <v>2</v>
      </c>
      <c r="BZ256" s="15">
        <v>2</v>
      </c>
      <c r="CA256" s="15">
        <v>2</v>
      </c>
      <c r="CB256" s="15">
        <v>2</v>
      </c>
      <c r="CC256" s="15">
        <v>2</v>
      </c>
      <c r="CD256" s="15">
        <v>2</v>
      </c>
      <c r="CE256" s="15">
        <v>2</v>
      </c>
      <c r="CF256" s="15">
        <v>2</v>
      </c>
      <c r="CG256" s="15">
        <v>2</v>
      </c>
      <c r="CH256" s="15">
        <v>2</v>
      </c>
      <c r="CI256" s="15">
        <v>2</v>
      </c>
      <c r="CJ256" s="15">
        <v>2</v>
      </c>
      <c r="CK256" s="15">
        <v>2</v>
      </c>
      <c r="CL256" s="15"/>
      <c r="CM256" s="15"/>
      <c r="CN256" s="15"/>
      <c r="CO256" s="15"/>
      <c r="CP256" s="15"/>
      <c r="CQ256" s="15"/>
      <c r="CR256" s="15"/>
      <c r="CS256" s="15">
        <v>2</v>
      </c>
      <c r="CT256" s="15">
        <v>2</v>
      </c>
      <c r="CU256" s="15">
        <v>2</v>
      </c>
      <c r="CV256" s="73"/>
      <c r="CW256" s="74"/>
      <c r="CX256" s="73"/>
      <c r="CY256" s="74"/>
      <c r="CZ256" s="73"/>
      <c r="DA256" s="74"/>
      <c r="DB256" s="73"/>
      <c r="DC256" s="74"/>
      <c r="DD256" s="75"/>
      <c r="DE256" s="75"/>
      <c r="DF256" s="2"/>
      <c r="DG256" s="2"/>
      <c r="DH256" s="2"/>
      <c r="DI256" s="2"/>
      <c r="DJ256" s="2"/>
      <c r="DK256" s="2"/>
      <c r="DL256" s="2"/>
      <c r="DM256" s="2"/>
      <c r="DN256" s="2"/>
      <c r="DO256" s="2"/>
      <c r="DP256" s="2"/>
      <c r="DQ256" s="2"/>
      <c r="DR256" s="2"/>
      <c r="DS256" s="2"/>
      <c r="DT256" s="2"/>
      <c r="DU256" s="2"/>
      <c r="DV256" s="2"/>
      <c r="DW256" s="2"/>
      <c r="DX256" s="2"/>
      <c r="DY256" s="2"/>
    </row>
    <row r="257" spans="1:129" ht="44.25" hidden="1" customHeight="1" x14ac:dyDescent="0.25">
      <c r="A257" s="53">
        <v>247</v>
      </c>
      <c r="B257" s="66">
        <v>387</v>
      </c>
      <c r="C257" s="60">
        <v>387</v>
      </c>
      <c r="D257" s="7" t="s">
        <v>342</v>
      </c>
      <c r="E257" s="14" t="s">
        <v>19</v>
      </c>
      <c r="F257" s="7" t="s">
        <v>343</v>
      </c>
      <c r="G257" s="68" t="s">
        <v>19</v>
      </c>
      <c r="H257" s="132" t="s">
        <v>804</v>
      </c>
      <c r="I257" s="68" t="s">
        <v>627</v>
      </c>
      <c r="J257" s="7"/>
      <c r="K257" s="12"/>
      <c r="L257" s="12"/>
      <c r="M257" s="10"/>
      <c r="N257" s="84"/>
      <c r="O257" s="84"/>
      <c r="P257" s="84"/>
      <c r="Q257" s="84"/>
      <c r="R257" s="84" t="s">
        <v>15</v>
      </c>
      <c r="S257" s="84"/>
      <c r="T257" s="84"/>
      <c r="U257" s="84"/>
      <c r="V257" s="84"/>
      <c r="W257" s="84"/>
      <c r="X257" s="71">
        <f t="shared" si="21"/>
        <v>1</v>
      </c>
      <c r="Y257" s="15"/>
      <c r="Z257" s="15"/>
      <c r="AA257" s="15"/>
      <c r="AB257" s="15"/>
      <c r="AC257" s="15"/>
      <c r="AD257" s="72"/>
      <c r="AE257" s="11"/>
      <c r="AF257" s="11"/>
      <c r="AG257" s="11"/>
      <c r="AH257" s="11"/>
      <c r="AI257" s="11"/>
      <c r="AJ257" s="11"/>
      <c r="AK257" s="11"/>
      <c r="AL257" s="11"/>
      <c r="AM257" s="11"/>
      <c r="AN257" s="11"/>
      <c r="AO257" s="11"/>
      <c r="AP257" s="11"/>
      <c r="AQ257" s="11"/>
      <c r="AR257" s="11"/>
      <c r="AS257" s="11"/>
      <c r="AT257" s="11"/>
      <c r="AU257" s="11" t="s">
        <v>625</v>
      </c>
      <c r="AV257" s="11"/>
      <c r="AW257" s="11"/>
      <c r="AX257" s="11"/>
      <c r="AY257" s="11"/>
      <c r="AZ257" s="11"/>
      <c r="BA257" s="11"/>
      <c r="BB257" s="11"/>
      <c r="BC257" s="11"/>
      <c r="BD257" s="11"/>
      <c r="BE257" s="11"/>
      <c r="BF257" s="11"/>
      <c r="BG257" s="11"/>
      <c r="BH257" s="11"/>
      <c r="BI257" s="15">
        <v>2</v>
      </c>
      <c r="BJ257" s="15">
        <v>2</v>
      </c>
      <c r="BK257" s="15">
        <v>2</v>
      </c>
      <c r="BL257" s="15">
        <v>2</v>
      </c>
      <c r="BM257" s="15"/>
      <c r="BN257" s="15"/>
      <c r="BO257" s="15"/>
      <c r="BP257" s="15"/>
      <c r="BQ257" s="15">
        <v>2</v>
      </c>
      <c r="BR257" s="15">
        <v>2</v>
      </c>
      <c r="BS257" s="15">
        <v>2</v>
      </c>
      <c r="BT257" s="15">
        <v>2</v>
      </c>
      <c r="BU257" s="15">
        <v>2</v>
      </c>
      <c r="BV257" s="15">
        <v>2</v>
      </c>
      <c r="BW257" s="15"/>
      <c r="BX257" s="15">
        <v>2</v>
      </c>
      <c r="BY257" s="15">
        <v>2</v>
      </c>
      <c r="BZ257" s="15">
        <v>2</v>
      </c>
      <c r="CA257" s="15">
        <v>2</v>
      </c>
      <c r="CB257" s="15">
        <v>2</v>
      </c>
      <c r="CC257" s="15">
        <v>2</v>
      </c>
      <c r="CD257" s="15">
        <v>2</v>
      </c>
      <c r="CE257" s="15">
        <v>2</v>
      </c>
      <c r="CF257" s="15">
        <v>2</v>
      </c>
      <c r="CG257" s="15">
        <v>2</v>
      </c>
      <c r="CH257" s="15">
        <v>2</v>
      </c>
      <c r="CI257" s="15">
        <v>2</v>
      </c>
      <c r="CJ257" s="15">
        <v>2</v>
      </c>
      <c r="CK257" s="15">
        <v>2</v>
      </c>
      <c r="CL257" s="15"/>
      <c r="CM257" s="15"/>
      <c r="CN257" s="15"/>
      <c r="CO257" s="15"/>
      <c r="CP257" s="15"/>
      <c r="CQ257" s="15"/>
      <c r="CR257" s="15"/>
      <c r="CS257" s="15">
        <v>2</v>
      </c>
      <c r="CT257" s="15">
        <v>2</v>
      </c>
      <c r="CU257" s="15">
        <v>2</v>
      </c>
      <c r="CV257" s="73">
        <f t="shared" ref="CV257:CV271" si="112">COUNTIF(BI257:CU257,"2")</f>
        <v>27</v>
      </c>
      <c r="CW257" s="74">
        <f t="shared" ref="CW257:CW271" si="113">CV257/(CV257+CX257+CZ257+DB257)</f>
        <v>1</v>
      </c>
      <c r="CX257" s="73">
        <f t="shared" ref="CX257:CX271" si="114">COUNTIF(BI257:CU257,"1")</f>
        <v>0</v>
      </c>
      <c r="CY257" s="74">
        <f t="shared" ref="CY257:CY271" si="115">CX257/(CV257+CX257+CZ257+DB257)</f>
        <v>0</v>
      </c>
      <c r="CZ257" s="73">
        <f t="shared" ref="CZ257:CZ271" si="116">COUNTIF(BI257:CU257,"0")</f>
        <v>0</v>
      </c>
      <c r="DA257" s="74">
        <f t="shared" ref="DA257:DA271" si="117">CZ257/(CV257+CX257+CZ257+DB257)</f>
        <v>0</v>
      </c>
      <c r="DB257" s="73">
        <f t="shared" ref="DB257:DB271" si="118">COUNTIF(BI257:CU257,"KĐG")</f>
        <v>0</v>
      </c>
      <c r="DC257" s="74">
        <f t="shared" ref="DC257:DC271" si="119">DB257/(CV257+CX257+CZ257+DB257)</f>
        <v>0</v>
      </c>
      <c r="DD257" s="75">
        <f t="shared" ref="DD257:DD271" si="120">(((CV257*2)+(CX257*1)+(CZ257*0)))/(CV257+CX257+CZ257)</f>
        <v>2</v>
      </c>
      <c r="DE257" s="75" t="str">
        <f t="shared" ref="DE257:DE271" si="121">IF(DC257&gt;=50%,"KĐG",IF(DD257&gt;=1.6,"Đạt mục tiêu",IF(DD257&gt;=1,"Cần cố gắng","Chưa đạt")))</f>
        <v>Đạt mục tiêu</v>
      </c>
      <c r="DF257" s="2"/>
      <c r="DG257" s="2"/>
      <c r="DH257" s="2"/>
      <c r="DI257" s="2"/>
      <c r="DJ257" s="2"/>
      <c r="DK257" s="2"/>
      <c r="DL257" s="2"/>
      <c r="DM257" s="2"/>
      <c r="DN257" s="2"/>
      <c r="DO257" s="2"/>
      <c r="DP257" s="2"/>
      <c r="DQ257" s="2"/>
      <c r="DR257" s="2"/>
      <c r="DS257" s="2"/>
      <c r="DT257" s="2"/>
      <c r="DU257" s="2"/>
      <c r="DV257" s="2"/>
      <c r="DW257" s="2"/>
      <c r="DX257" s="2"/>
      <c r="DY257" s="2"/>
    </row>
    <row r="258" spans="1:129" ht="15.75" hidden="1" customHeight="1" x14ac:dyDescent="0.25">
      <c r="A258" s="53">
        <v>248</v>
      </c>
      <c r="B258" s="66">
        <v>387</v>
      </c>
      <c r="C258" s="60">
        <v>387</v>
      </c>
      <c r="D258" s="8" t="s">
        <v>342</v>
      </c>
      <c r="E258" s="14" t="s">
        <v>19</v>
      </c>
      <c r="F258" s="14" t="s">
        <v>343</v>
      </c>
      <c r="G258" s="68" t="s">
        <v>19</v>
      </c>
      <c r="H258" s="144" t="s">
        <v>805</v>
      </c>
      <c r="I258" s="68" t="s">
        <v>627</v>
      </c>
      <c r="J258" s="7"/>
      <c r="K258" s="12"/>
      <c r="L258" s="12"/>
      <c r="M258" s="10"/>
      <c r="N258" s="84"/>
      <c r="O258" s="84"/>
      <c r="P258" s="84"/>
      <c r="Q258" s="84"/>
      <c r="R258" s="84"/>
      <c r="S258" s="84"/>
      <c r="T258" s="84" t="s">
        <v>15</v>
      </c>
      <c r="U258" s="84"/>
      <c r="V258" s="84"/>
      <c r="W258" s="84"/>
      <c r="X258" s="71">
        <f t="shared" si="21"/>
        <v>1</v>
      </c>
      <c r="Y258" s="15"/>
      <c r="Z258" s="15"/>
      <c r="AA258" s="15"/>
      <c r="AB258" s="15"/>
      <c r="AC258" s="15"/>
      <c r="AD258" s="72"/>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t="s">
        <v>625</v>
      </c>
      <c r="BA258" s="11" t="s">
        <v>644</v>
      </c>
      <c r="BB258" s="11"/>
      <c r="BC258" s="11"/>
      <c r="BD258" s="11"/>
      <c r="BE258" s="11"/>
      <c r="BF258" s="11"/>
      <c r="BG258" s="11"/>
      <c r="BH258" s="11"/>
      <c r="BI258" s="15">
        <v>2</v>
      </c>
      <c r="BJ258" s="15">
        <v>2</v>
      </c>
      <c r="BK258" s="15">
        <v>2</v>
      </c>
      <c r="BL258" s="15">
        <v>2</v>
      </c>
      <c r="BM258" s="15"/>
      <c r="BN258" s="15"/>
      <c r="BO258" s="15"/>
      <c r="BP258" s="15"/>
      <c r="BQ258" s="15">
        <v>2</v>
      </c>
      <c r="BR258" s="15">
        <v>2</v>
      </c>
      <c r="BS258" s="15">
        <v>2</v>
      </c>
      <c r="BT258" s="15">
        <v>2</v>
      </c>
      <c r="BU258" s="15">
        <v>2</v>
      </c>
      <c r="BV258" s="15">
        <v>2</v>
      </c>
      <c r="BW258" s="15"/>
      <c r="BX258" s="15">
        <v>2</v>
      </c>
      <c r="BY258" s="15">
        <v>2</v>
      </c>
      <c r="BZ258" s="15">
        <v>2</v>
      </c>
      <c r="CA258" s="15">
        <v>2</v>
      </c>
      <c r="CB258" s="15">
        <v>2</v>
      </c>
      <c r="CC258" s="15">
        <v>2</v>
      </c>
      <c r="CD258" s="15">
        <v>2</v>
      </c>
      <c r="CE258" s="15">
        <v>2</v>
      </c>
      <c r="CF258" s="15">
        <v>2</v>
      </c>
      <c r="CG258" s="15">
        <v>2</v>
      </c>
      <c r="CH258" s="15">
        <v>2</v>
      </c>
      <c r="CI258" s="15">
        <v>2</v>
      </c>
      <c r="CJ258" s="15">
        <v>2</v>
      </c>
      <c r="CK258" s="15">
        <v>2</v>
      </c>
      <c r="CL258" s="15"/>
      <c r="CM258" s="15"/>
      <c r="CN258" s="15"/>
      <c r="CO258" s="15"/>
      <c r="CP258" s="15"/>
      <c r="CQ258" s="15"/>
      <c r="CR258" s="15"/>
      <c r="CS258" s="15">
        <v>2</v>
      </c>
      <c r="CT258" s="15">
        <v>2</v>
      </c>
      <c r="CU258" s="15">
        <v>2</v>
      </c>
      <c r="CV258" s="73">
        <f t="shared" si="112"/>
        <v>27</v>
      </c>
      <c r="CW258" s="74">
        <f t="shared" si="113"/>
        <v>1</v>
      </c>
      <c r="CX258" s="73">
        <f t="shared" si="114"/>
        <v>0</v>
      </c>
      <c r="CY258" s="74">
        <f t="shared" si="115"/>
        <v>0</v>
      </c>
      <c r="CZ258" s="73">
        <f t="shared" si="116"/>
        <v>0</v>
      </c>
      <c r="DA258" s="74">
        <f t="shared" si="117"/>
        <v>0</v>
      </c>
      <c r="DB258" s="73">
        <f t="shared" si="118"/>
        <v>0</v>
      </c>
      <c r="DC258" s="74">
        <f t="shared" si="119"/>
        <v>0</v>
      </c>
      <c r="DD258" s="75">
        <f t="shared" si="120"/>
        <v>2</v>
      </c>
      <c r="DE258" s="75" t="str">
        <f t="shared" si="121"/>
        <v>Đạt mục tiêu</v>
      </c>
      <c r="DF258" s="2"/>
      <c r="DG258" s="2"/>
      <c r="DH258" s="2"/>
      <c r="DI258" s="2"/>
      <c r="DJ258" s="2"/>
      <c r="DK258" s="2"/>
      <c r="DL258" s="2"/>
      <c r="DM258" s="2"/>
      <c r="DN258" s="2"/>
      <c r="DO258" s="2"/>
      <c r="DP258" s="2"/>
      <c r="DQ258" s="2"/>
      <c r="DR258" s="2"/>
      <c r="DS258" s="2"/>
      <c r="DT258" s="2"/>
      <c r="DU258" s="2"/>
      <c r="DV258" s="2"/>
      <c r="DW258" s="2"/>
      <c r="DX258" s="2"/>
      <c r="DY258" s="2"/>
    </row>
    <row r="259" spans="1:129" ht="46.5" hidden="1" customHeight="1" x14ac:dyDescent="0.25">
      <c r="A259" s="53">
        <v>249</v>
      </c>
      <c r="B259" s="66">
        <v>387</v>
      </c>
      <c r="C259" s="60">
        <v>387</v>
      </c>
      <c r="D259" s="8" t="s">
        <v>342</v>
      </c>
      <c r="E259" s="14" t="s">
        <v>19</v>
      </c>
      <c r="F259" s="14" t="s">
        <v>343</v>
      </c>
      <c r="G259" s="68" t="s">
        <v>19</v>
      </c>
      <c r="H259" s="144" t="s">
        <v>806</v>
      </c>
      <c r="I259" s="68" t="s">
        <v>627</v>
      </c>
      <c r="J259" s="7"/>
      <c r="K259" s="12"/>
      <c r="L259" s="12"/>
      <c r="M259" s="10"/>
      <c r="N259" s="84"/>
      <c r="O259" s="84"/>
      <c r="P259" s="84"/>
      <c r="Q259" s="84"/>
      <c r="R259" s="84"/>
      <c r="S259" s="84"/>
      <c r="T259" s="84"/>
      <c r="U259" s="84" t="s">
        <v>15</v>
      </c>
      <c r="V259" s="84"/>
      <c r="W259" s="84"/>
      <c r="X259" s="71">
        <f t="shared" si="21"/>
        <v>1</v>
      </c>
      <c r="Y259" s="15"/>
      <c r="Z259" s="15"/>
      <c r="AA259" s="15"/>
      <c r="AB259" s="15"/>
      <c r="AC259" s="15"/>
      <c r="AD259" s="72"/>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t="s">
        <v>625</v>
      </c>
      <c r="BC259" s="11" t="s">
        <v>644</v>
      </c>
      <c r="BD259" s="11"/>
      <c r="BE259" s="11"/>
      <c r="BF259" s="11"/>
      <c r="BG259" s="11"/>
      <c r="BH259" s="11"/>
      <c r="BI259" s="15">
        <v>2</v>
      </c>
      <c r="BJ259" s="15">
        <v>2</v>
      </c>
      <c r="BK259" s="15">
        <v>2</v>
      </c>
      <c r="BL259" s="15">
        <v>2</v>
      </c>
      <c r="BM259" s="15"/>
      <c r="BN259" s="15"/>
      <c r="BO259" s="15"/>
      <c r="BP259" s="15"/>
      <c r="BQ259" s="15">
        <v>2</v>
      </c>
      <c r="BR259" s="15">
        <v>2</v>
      </c>
      <c r="BS259" s="15">
        <v>2</v>
      </c>
      <c r="BT259" s="15">
        <v>2</v>
      </c>
      <c r="BU259" s="15">
        <v>2</v>
      </c>
      <c r="BV259" s="15">
        <v>2</v>
      </c>
      <c r="BW259" s="15"/>
      <c r="BX259" s="15">
        <v>2</v>
      </c>
      <c r="BY259" s="15">
        <v>2</v>
      </c>
      <c r="BZ259" s="15">
        <v>2</v>
      </c>
      <c r="CA259" s="15">
        <v>2</v>
      </c>
      <c r="CB259" s="15">
        <v>2</v>
      </c>
      <c r="CC259" s="15">
        <v>2</v>
      </c>
      <c r="CD259" s="15">
        <v>2</v>
      </c>
      <c r="CE259" s="15">
        <v>2</v>
      </c>
      <c r="CF259" s="15">
        <v>2</v>
      </c>
      <c r="CG259" s="15">
        <v>2</v>
      </c>
      <c r="CH259" s="15">
        <v>2</v>
      </c>
      <c r="CI259" s="15">
        <v>2</v>
      </c>
      <c r="CJ259" s="15">
        <v>2</v>
      </c>
      <c r="CK259" s="15">
        <v>2</v>
      </c>
      <c r="CL259" s="15"/>
      <c r="CM259" s="15"/>
      <c r="CN259" s="15"/>
      <c r="CO259" s="15"/>
      <c r="CP259" s="15"/>
      <c r="CQ259" s="15"/>
      <c r="CR259" s="15"/>
      <c r="CS259" s="15">
        <v>2</v>
      </c>
      <c r="CT259" s="15">
        <v>2</v>
      </c>
      <c r="CU259" s="15">
        <v>2</v>
      </c>
      <c r="CV259" s="73">
        <f t="shared" si="112"/>
        <v>27</v>
      </c>
      <c r="CW259" s="74">
        <f t="shared" si="113"/>
        <v>1</v>
      </c>
      <c r="CX259" s="73">
        <f t="shared" si="114"/>
        <v>0</v>
      </c>
      <c r="CY259" s="74">
        <f t="shared" si="115"/>
        <v>0</v>
      </c>
      <c r="CZ259" s="73">
        <f t="shared" si="116"/>
        <v>0</v>
      </c>
      <c r="DA259" s="74">
        <f t="shared" si="117"/>
        <v>0</v>
      </c>
      <c r="DB259" s="73">
        <f t="shared" si="118"/>
        <v>0</v>
      </c>
      <c r="DC259" s="74">
        <f t="shared" si="119"/>
        <v>0</v>
      </c>
      <c r="DD259" s="75">
        <f t="shared" si="120"/>
        <v>2</v>
      </c>
      <c r="DE259" s="75" t="str">
        <f t="shared" si="121"/>
        <v>Đạt mục tiêu</v>
      </c>
      <c r="DF259" s="2"/>
      <c r="DG259" s="2"/>
      <c r="DH259" s="2"/>
      <c r="DI259" s="2"/>
      <c r="DJ259" s="2"/>
      <c r="DK259" s="2"/>
      <c r="DL259" s="2"/>
      <c r="DM259" s="2"/>
      <c r="DN259" s="2"/>
      <c r="DO259" s="2"/>
      <c r="DP259" s="2"/>
      <c r="DQ259" s="2"/>
      <c r="DR259" s="2"/>
      <c r="DS259" s="2"/>
      <c r="DT259" s="2"/>
      <c r="DU259" s="2"/>
      <c r="DV259" s="2"/>
      <c r="DW259" s="2"/>
      <c r="DX259" s="2"/>
      <c r="DY259" s="2"/>
    </row>
    <row r="260" spans="1:129" ht="54" hidden="1" customHeight="1" x14ac:dyDescent="0.25">
      <c r="A260" s="53">
        <v>250</v>
      </c>
      <c r="B260" s="66">
        <v>387</v>
      </c>
      <c r="C260" s="60">
        <v>387</v>
      </c>
      <c r="D260" s="8" t="s">
        <v>342</v>
      </c>
      <c r="E260" s="14" t="s">
        <v>19</v>
      </c>
      <c r="F260" s="14" t="s">
        <v>343</v>
      </c>
      <c r="G260" s="68" t="s">
        <v>19</v>
      </c>
      <c r="H260" s="144" t="s">
        <v>807</v>
      </c>
      <c r="I260" s="68" t="s">
        <v>627</v>
      </c>
      <c r="J260" s="7"/>
      <c r="K260" s="13"/>
      <c r="L260" s="13"/>
      <c r="M260" s="10"/>
      <c r="N260" s="84"/>
      <c r="O260" s="84"/>
      <c r="P260" s="84"/>
      <c r="Q260" s="84"/>
      <c r="R260" s="84"/>
      <c r="S260" s="84"/>
      <c r="T260" s="84"/>
      <c r="U260" s="84"/>
      <c r="V260" s="84" t="s">
        <v>15</v>
      </c>
      <c r="W260" s="84"/>
      <c r="X260" s="71">
        <f t="shared" si="21"/>
        <v>1</v>
      </c>
      <c r="Y260" s="15"/>
      <c r="Z260" s="15"/>
      <c r="AA260" s="15"/>
      <c r="AB260" s="15"/>
      <c r="AC260" s="15"/>
      <c r="AD260" s="72"/>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t="s">
        <v>625</v>
      </c>
      <c r="BF260" s="11"/>
      <c r="BG260" s="11"/>
      <c r="BH260" s="11"/>
      <c r="BI260" s="15">
        <v>2</v>
      </c>
      <c r="BJ260" s="15">
        <v>2</v>
      </c>
      <c r="BK260" s="15">
        <v>2</v>
      </c>
      <c r="BL260" s="15">
        <v>2</v>
      </c>
      <c r="BM260" s="15"/>
      <c r="BN260" s="15"/>
      <c r="BO260" s="15"/>
      <c r="BP260" s="15"/>
      <c r="BQ260" s="15">
        <v>2</v>
      </c>
      <c r="BR260" s="15">
        <v>2</v>
      </c>
      <c r="BS260" s="15">
        <v>2</v>
      </c>
      <c r="BT260" s="15">
        <v>2</v>
      </c>
      <c r="BU260" s="15">
        <v>2</v>
      </c>
      <c r="BV260" s="15">
        <v>2</v>
      </c>
      <c r="BW260" s="15"/>
      <c r="BX260" s="15">
        <v>2</v>
      </c>
      <c r="BY260" s="15">
        <v>2</v>
      </c>
      <c r="BZ260" s="15">
        <v>2</v>
      </c>
      <c r="CA260" s="15">
        <v>2</v>
      </c>
      <c r="CB260" s="15">
        <v>2</v>
      </c>
      <c r="CC260" s="15">
        <v>2</v>
      </c>
      <c r="CD260" s="15">
        <v>2</v>
      </c>
      <c r="CE260" s="15">
        <v>2</v>
      </c>
      <c r="CF260" s="15">
        <v>2</v>
      </c>
      <c r="CG260" s="15">
        <v>2</v>
      </c>
      <c r="CH260" s="15">
        <v>2</v>
      </c>
      <c r="CI260" s="15">
        <v>2</v>
      </c>
      <c r="CJ260" s="15">
        <v>2</v>
      </c>
      <c r="CK260" s="15">
        <v>2</v>
      </c>
      <c r="CL260" s="15"/>
      <c r="CM260" s="15"/>
      <c r="CN260" s="15"/>
      <c r="CO260" s="15"/>
      <c r="CP260" s="15"/>
      <c r="CQ260" s="15"/>
      <c r="CR260" s="15"/>
      <c r="CS260" s="15">
        <v>2</v>
      </c>
      <c r="CT260" s="15">
        <v>2</v>
      </c>
      <c r="CU260" s="15">
        <v>2</v>
      </c>
      <c r="CV260" s="73">
        <f t="shared" si="112"/>
        <v>27</v>
      </c>
      <c r="CW260" s="74">
        <f t="shared" si="113"/>
        <v>1</v>
      </c>
      <c r="CX260" s="73">
        <f t="shared" si="114"/>
        <v>0</v>
      </c>
      <c r="CY260" s="74">
        <f t="shared" si="115"/>
        <v>0</v>
      </c>
      <c r="CZ260" s="73">
        <f t="shared" si="116"/>
        <v>0</v>
      </c>
      <c r="DA260" s="74">
        <f t="shared" si="117"/>
        <v>0</v>
      </c>
      <c r="DB260" s="73">
        <f t="shared" si="118"/>
        <v>0</v>
      </c>
      <c r="DC260" s="74">
        <f t="shared" si="119"/>
        <v>0</v>
      </c>
      <c r="DD260" s="75">
        <f t="shared" si="120"/>
        <v>2</v>
      </c>
      <c r="DE260" s="75" t="str">
        <f t="shared" si="121"/>
        <v>Đạt mục tiêu</v>
      </c>
      <c r="DF260" s="2"/>
      <c r="DG260" s="2"/>
      <c r="DH260" s="2"/>
      <c r="DI260" s="2"/>
      <c r="DJ260" s="2"/>
      <c r="DK260" s="2"/>
      <c r="DL260" s="2"/>
      <c r="DM260" s="2"/>
      <c r="DN260" s="2"/>
      <c r="DO260" s="2"/>
      <c r="DP260" s="2"/>
      <c r="DQ260" s="2"/>
      <c r="DR260" s="2"/>
      <c r="DS260" s="2"/>
      <c r="DT260" s="2"/>
      <c r="DU260" s="2"/>
      <c r="DV260" s="2"/>
      <c r="DW260" s="2"/>
      <c r="DX260" s="2"/>
      <c r="DY260" s="2"/>
    </row>
    <row r="261" spans="1:129" ht="71.25" hidden="1" customHeight="1" x14ac:dyDescent="0.25">
      <c r="A261" s="53">
        <v>251</v>
      </c>
      <c r="B261" s="66">
        <v>387</v>
      </c>
      <c r="C261" s="60">
        <v>388</v>
      </c>
      <c r="D261" s="7" t="s">
        <v>344</v>
      </c>
      <c r="E261" s="14" t="s">
        <v>19</v>
      </c>
      <c r="F261" s="14" t="s">
        <v>345</v>
      </c>
      <c r="G261" s="68" t="s">
        <v>19</v>
      </c>
      <c r="H261" s="68" t="s">
        <v>808</v>
      </c>
      <c r="I261" s="68" t="s">
        <v>627</v>
      </c>
      <c r="J261" s="7" t="s">
        <v>335</v>
      </c>
      <c r="K261" s="11" t="s">
        <v>120</v>
      </c>
      <c r="L261" s="11" t="s">
        <v>15</v>
      </c>
      <c r="M261" s="10"/>
      <c r="N261" s="70" t="s">
        <v>15</v>
      </c>
      <c r="O261" s="85"/>
      <c r="P261" s="85"/>
      <c r="Q261" s="85"/>
      <c r="R261" s="85"/>
      <c r="S261" s="85"/>
      <c r="T261" s="85"/>
      <c r="U261" s="85"/>
      <c r="V261" s="85"/>
      <c r="W261" s="85"/>
      <c r="X261" s="71">
        <f t="shared" si="21"/>
        <v>1</v>
      </c>
      <c r="Y261" s="15" t="s">
        <v>1100</v>
      </c>
      <c r="Z261" s="15"/>
      <c r="AA261" s="15" t="s">
        <v>644</v>
      </c>
      <c r="AB261" s="15"/>
      <c r="AC261" s="15" t="s">
        <v>644</v>
      </c>
      <c r="AD261" s="72"/>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5">
        <v>2</v>
      </c>
      <c r="BJ261" s="15">
        <v>2</v>
      </c>
      <c r="BK261" s="15">
        <v>2</v>
      </c>
      <c r="BL261" s="15">
        <v>2</v>
      </c>
      <c r="BM261" s="15">
        <v>2</v>
      </c>
      <c r="BN261" s="15">
        <v>2</v>
      </c>
      <c r="BO261" s="15">
        <v>2</v>
      </c>
      <c r="BP261" s="15">
        <v>2</v>
      </c>
      <c r="BQ261" s="15">
        <v>2</v>
      </c>
      <c r="BR261" s="15">
        <v>2</v>
      </c>
      <c r="BS261" s="15">
        <v>2</v>
      </c>
      <c r="BT261" s="15">
        <v>2</v>
      </c>
      <c r="BU261" s="15">
        <v>2</v>
      </c>
      <c r="BV261" s="15">
        <v>2</v>
      </c>
      <c r="BW261" s="15">
        <v>2</v>
      </c>
      <c r="BX261" s="15">
        <v>2</v>
      </c>
      <c r="BY261" s="15">
        <v>2</v>
      </c>
      <c r="BZ261" s="15">
        <v>2</v>
      </c>
      <c r="CA261" s="15">
        <v>2</v>
      </c>
      <c r="CB261" s="15">
        <v>2</v>
      </c>
      <c r="CC261" s="15">
        <v>2</v>
      </c>
      <c r="CD261" s="15">
        <v>1</v>
      </c>
      <c r="CE261" s="15">
        <v>1</v>
      </c>
      <c r="CF261" s="15">
        <v>1</v>
      </c>
      <c r="CG261" s="15">
        <v>1</v>
      </c>
      <c r="CH261" s="15">
        <v>1</v>
      </c>
      <c r="CI261" s="15">
        <v>1</v>
      </c>
      <c r="CJ261" s="15">
        <v>1</v>
      </c>
      <c r="CK261" s="15">
        <v>1</v>
      </c>
      <c r="CL261" s="15">
        <v>1</v>
      </c>
      <c r="CM261" s="15">
        <v>2</v>
      </c>
      <c r="CN261" s="15">
        <v>2</v>
      </c>
      <c r="CO261" s="15">
        <v>2</v>
      </c>
      <c r="CP261" s="15">
        <v>2</v>
      </c>
      <c r="CQ261" s="15">
        <v>2</v>
      </c>
      <c r="CR261" s="15">
        <v>2</v>
      </c>
      <c r="CS261" s="15">
        <v>2</v>
      </c>
      <c r="CT261" s="15">
        <v>2</v>
      </c>
      <c r="CU261" s="15">
        <v>2</v>
      </c>
      <c r="CV261" s="73">
        <f t="shared" si="112"/>
        <v>30</v>
      </c>
      <c r="CW261" s="74">
        <f t="shared" si="113"/>
        <v>0.76923076923076927</v>
      </c>
      <c r="CX261" s="73">
        <f t="shared" si="114"/>
        <v>9</v>
      </c>
      <c r="CY261" s="74">
        <f t="shared" si="115"/>
        <v>0.23076923076923078</v>
      </c>
      <c r="CZ261" s="73">
        <f t="shared" si="116"/>
        <v>0</v>
      </c>
      <c r="DA261" s="74">
        <f t="shared" si="117"/>
        <v>0</v>
      </c>
      <c r="DB261" s="73">
        <f t="shared" si="118"/>
        <v>0</v>
      </c>
      <c r="DC261" s="74">
        <f t="shared" si="119"/>
        <v>0</v>
      </c>
      <c r="DD261" s="249">
        <f t="shared" si="120"/>
        <v>1.7692307692307692</v>
      </c>
      <c r="DE261" s="75" t="str">
        <f t="shared" si="121"/>
        <v>Đạt mục tiêu</v>
      </c>
      <c r="DF261" s="2"/>
      <c r="DG261" s="2"/>
      <c r="DH261" s="2"/>
      <c r="DI261" s="2"/>
      <c r="DJ261" s="2"/>
      <c r="DK261" s="2"/>
      <c r="DL261" s="2"/>
      <c r="DM261" s="2"/>
      <c r="DN261" s="2"/>
      <c r="DO261" s="2"/>
      <c r="DP261" s="2"/>
      <c r="DQ261" s="2"/>
      <c r="DR261" s="2"/>
      <c r="DS261" s="2"/>
      <c r="DT261" s="2"/>
      <c r="DU261" s="2"/>
      <c r="DV261" s="2"/>
      <c r="DW261" s="2"/>
      <c r="DX261" s="2"/>
      <c r="DY261" s="2"/>
    </row>
    <row r="262" spans="1:129" ht="66" hidden="1" customHeight="1" x14ac:dyDescent="0.25">
      <c r="A262" s="53">
        <v>252</v>
      </c>
      <c r="B262" s="59">
        <v>388</v>
      </c>
      <c r="C262" s="60">
        <v>388</v>
      </c>
      <c r="D262" s="7" t="s">
        <v>344</v>
      </c>
      <c r="E262" s="14" t="s">
        <v>19</v>
      </c>
      <c r="F262" s="14" t="s">
        <v>345</v>
      </c>
      <c r="G262" s="68" t="s">
        <v>19</v>
      </c>
      <c r="H262" s="144" t="s">
        <v>809</v>
      </c>
      <c r="I262" s="68" t="s">
        <v>627</v>
      </c>
      <c r="J262" s="7"/>
      <c r="K262" s="12"/>
      <c r="L262" s="12"/>
      <c r="M262" s="10"/>
      <c r="N262" s="70"/>
      <c r="O262" s="70" t="s">
        <v>15</v>
      </c>
      <c r="P262" s="85"/>
      <c r="Q262" s="85"/>
      <c r="R262" s="85"/>
      <c r="S262" s="85"/>
      <c r="T262" s="85"/>
      <c r="U262" s="85"/>
      <c r="V262" s="85"/>
      <c r="W262" s="85"/>
      <c r="X262" s="71">
        <f t="shared" si="21"/>
        <v>1</v>
      </c>
      <c r="Y262" s="15" t="s">
        <v>1101</v>
      </c>
      <c r="Z262" s="11"/>
      <c r="AA262" s="11"/>
      <c r="AB262" s="11"/>
      <c r="AC262" s="11"/>
      <c r="AD262" s="15" t="s">
        <v>713</v>
      </c>
      <c r="AE262" s="15" t="s">
        <v>644</v>
      </c>
      <c r="AF262" s="15" t="s">
        <v>644</v>
      </c>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5">
        <v>2</v>
      </c>
      <c r="BJ262" s="15">
        <v>2</v>
      </c>
      <c r="BK262" s="15">
        <v>2</v>
      </c>
      <c r="BL262" s="15">
        <v>2</v>
      </c>
      <c r="BM262" s="15">
        <v>2</v>
      </c>
      <c r="BN262" s="15">
        <v>2</v>
      </c>
      <c r="BO262" s="15">
        <v>2</v>
      </c>
      <c r="BP262" s="15">
        <v>2</v>
      </c>
      <c r="BQ262" s="15">
        <v>2</v>
      </c>
      <c r="BR262" s="15">
        <v>2</v>
      </c>
      <c r="BS262" s="15">
        <v>2</v>
      </c>
      <c r="BT262" s="15">
        <v>2</v>
      </c>
      <c r="BU262" s="15">
        <v>2</v>
      </c>
      <c r="BV262" s="15">
        <v>2</v>
      </c>
      <c r="BW262" s="15">
        <v>2</v>
      </c>
      <c r="BX262" s="15">
        <v>2</v>
      </c>
      <c r="BY262" s="15">
        <v>2</v>
      </c>
      <c r="BZ262" s="15">
        <v>2</v>
      </c>
      <c r="CA262" s="15">
        <v>2</v>
      </c>
      <c r="CB262" s="15">
        <v>2</v>
      </c>
      <c r="CC262" s="15">
        <v>2</v>
      </c>
      <c r="CD262" s="15">
        <v>2</v>
      </c>
      <c r="CE262" s="15">
        <v>2</v>
      </c>
      <c r="CF262" s="15">
        <v>2</v>
      </c>
      <c r="CG262" s="15">
        <v>2</v>
      </c>
      <c r="CH262" s="15">
        <v>2</v>
      </c>
      <c r="CI262" s="15">
        <v>2</v>
      </c>
      <c r="CJ262" s="15">
        <v>2</v>
      </c>
      <c r="CK262" s="15">
        <v>2</v>
      </c>
      <c r="CL262" s="15">
        <v>2</v>
      </c>
      <c r="CM262" s="15">
        <v>2</v>
      </c>
      <c r="CN262" s="15">
        <v>2</v>
      </c>
      <c r="CO262" s="15">
        <v>2</v>
      </c>
      <c r="CP262" s="15">
        <v>2</v>
      </c>
      <c r="CQ262" s="15">
        <v>2</v>
      </c>
      <c r="CR262" s="15">
        <v>2</v>
      </c>
      <c r="CS262" s="15">
        <v>2</v>
      </c>
      <c r="CT262" s="15">
        <v>2</v>
      </c>
      <c r="CU262" s="15">
        <v>2</v>
      </c>
      <c r="CV262" s="73">
        <f t="shared" si="112"/>
        <v>39</v>
      </c>
      <c r="CW262" s="74">
        <f t="shared" si="113"/>
        <v>1</v>
      </c>
      <c r="CX262" s="73">
        <f t="shared" si="114"/>
        <v>0</v>
      </c>
      <c r="CY262" s="74">
        <f t="shared" si="115"/>
        <v>0</v>
      </c>
      <c r="CZ262" s="73">
        <f t="shared" si="116"/>
        <v>0</v>
      </c>
      <c r="DA262" s="74">
        <f t="shared" si="117"/>
        <v>0</v>
      </c>
      <c r="DB262" s="73">
        <f t="shared" si="118"/>
        <v>0</v>
      </c>
      <c r="DC262" s="74">
        <f t="shared" si="119"/>
        <v>0</v>
      </c>
      <c r="DD262" s="75">
        <f t="shared" si="120"/>
        <v>2</v>
      </c>
      <c r="DE262" s="75" t="str">
        <f t="shared" si="121"/>
        <v>Đạt mục tiêu</v>
      </c>
      <c r="DF262" s="2"/>
      <c r="DG262" s="2"/>
      <c r="DH262" s="2"/>
      <c r="DI262" s="2"/>
      <c r="DJ262" s="2"/>
      <c r="DK262" s="2"/>
      <c r="DL262" s="2"/>
      <c r="DM262" s="2"/>
      <c r="DN262" s="2"/>
      <c r="DO262" s="2"/>
      <c r="DP262" s="2"/>
      <c r="DQ262" s="2"/>
      <c r="DR262" s="2"/>
      <c r="DS262" s="2"/>
      <c r="DT262" s="2"/>
      <c r="DU262" s="2"/>
      <c r="DV262" s="2"/>
      <c r="DW262" s="2"/>
      <c r="DX262" s="2"/>
      <c r="DY262" s="2"/>
    </row>
    <row r="263" spans="1:129" ht="58.5" hidden="1" customHeight="1" x14ac:dyDescent="0.25">
      <c r="A263" s="53">
        <v>253</v>
      </c>
      <c r="B263" s="66">
        <v>388</v>
      </c>
      <c r="C263" s="60">
        <v>388</v>
      </c>
      <c r="D263" s="7" t="s">
        <v>344</v>
      </c>
      <c r="E263" s="14" t="s">
        <v>19</v>
      </c>
      <c r="F263" s="14" t="s">
        <v>345</v>
      </c>
      <c r="G263" s="68" t="s">
        <v>19</v>
      </c>
      <c r="H263" s="144" t="s">
        <v>810</v>
      </c>
      <c r="I263" s="68" t="s">
        <v>627</v>
      </c>
      <c r="J263" s="7"/>
      <c r="K263" s="12"/>
      <c r="L263" s="12"/>
      <c r="M263" s="10"/>
      <c r="N263" s="70"/>
      <c r="O263" s="85"/>
      <c r="P263" s="70"/>
      <c r="Q263" s="85" t="s">
        <v>15</v>
      </c>
      <c r="R263" s="85"/>
      <c r="S263" s="85"/>
      <c r="T263" s="85"/>
      <c r="U263" s="85"/>
      <c r="V263" s="85"/>
      <c r="W263" s="85"/>
      <c r="X263" s="71">
        <f t="shared" si="21"/>
        <v>1</v>
      </c>
      <c r="Y263" s="15"/>
      <c r="Z263" s="15"/>
      <c r="AA263" s="15"/>
      <c r="AB263" s="15"/>
      <c r="AC263" s="15"/>
      <c r="AD263" s="72"/>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5">
        <v>2</v>
      </c>
      <c r="BJ263" s="15">
        <v>2</v>
      </c>
      <c r="BK263" s="15">
        <v>2</v>
      </c>
      <c r="BL263" s="15">
        <v>2</v>
      </c>
      <c r="BM263" s="15"/>
      <c r="BN263" s="15"/>
      <c r="BO263" s="15"/>
      <c r="BP263" s="15"/>
      <c r="BQ263" s="15">
        <v>2</v>
      </c>
      <c r="BR263" s="15">
        <v>2</v>
      </c>
      <c r="BS263" s="15">
        <v>2</v>
      </c>
      <c r="BT263" s="15">
        <v>2</v>
      </c>
      <c r="BU263" s="15">
        <v>2</v>
      </c>
      <c r="BV263" s="15">
        <v>2</v>
      </c>
      <c r="BW263" s="15"/>
      <c r="BX263" s="15">
        <v>2</v>
      </c>
      <c r="BY263" s="15">
        <v>2</v>
      </c>
      <c r="BZ263" s="15">
        <v>2</v>
      </c>
      <c r="CA263" s="15">
        <v>2</v>
      </c>
      <c r="CB263" s="15">
        <v>2</v>
      </c>
      <c r="CC263" s="15">
        <v>2</v>
      </c>
      <c r="CD263" s="15">
        <v>2</v>
      </c>
      <c r="CE263" s="15">
        <v>2</v>
      </c>
      <c r="CF263" s="15">
        <v>2</v>
      </c>
      <c r="CG263" s="15">
        <v>2</v>
      </c>
      <c r="CH263" s="15">
        <v>2</v>
      </c>
      <c r="CI263" s="15">
        <v>2</v>
      </c>
      <c r="CJ263" s="15">
        <v>2</v>
      </c>
      <c r="CK263" s="15">
        <v>2</v>
      </c>
      <c r="CL263" s="15"/>
      <c r="CM263" s="15"/>
      <c r="CN263" s="15"/>
      <c r="CO263" s="15"/>
      <c r="CP263" s="15"/>
      <c r="CQ263" s="15"/>
      <c r="CR263" s="15"/>
      <c r="CS263" s="15">
        <v>2</v>
      </c>
      <c r="CT263" s="15">
        <v>2</v>
      </c>
      <c r="CU263" s="15">
        <v>2</v>
      </c>
      <c r="CV263" s="73">
        <f t="shared" si="112"/>
        <v>27</v>
      </c>
      <c r="CW263" s="74">
        <f t="shared" si="113"/>
        <v>1</v>
      </c>
      <c r="CX263" s="73">
        <f t="shared" si="114"/>
        <v>0</v>
      </c>
      <c r="CY263" s="74">
        <f t="shared" si="115"/>
        <v>0</v>
      </c>
      <c r="CZ263" s="73">
        <f t="shared" si="116"/>
        <v>0</v>
      </c>
      <c r="DA263" s="74">
        <f t="shared" si="117"/>
        <v>0</v>
      </c>
      <c r="DB263" s="73">
        <f t="shared" si="118"/>
        <v>0</v>
      </c>
      <c r="DC263" s="74">
        <f t="shared" si="119"/>
        <v>0</v>
      </c>
      <c r="DD263" s="75">
        <f t="shared" si="120"/>
        <v>2</v>
      </c>
      <c r="DE263" s="75" t="str">
        <f t="shared" si="121"/>
        <v>Đạt mục tiêu</v>
      </c>
      <c r="DF263" s="2"/>
      <c r="DG263" s="2"/>
      <c r="DH263" s="2"/>
      <c r="DI263" s="2"/>
      <c r="DJ263" s="2"/>
      <c r="DK263" s="2"/>
      <c r="DL263" s="2"/>
      <c r="DM263" s="2"/>
      <c r="DN263" s="2"/>
      <c r="DO263" s="2"/>
      <c r="DP263" s="2"/>
      <c r="DQ263" s="2"/>
      <c r="DR263" s="2"/>
      <c r="DS263" s="2"/>
      <c r="DT263" s="2"/>
      <c r="DU263" s="2"/>
      <c r="DV263" s="2"/>
      <c r="DW263" s="2"/>
      <c r="DX263" s="2"/>
      <c r="DY263" s="2"/>
    </row>
    <row r="264" spans="1:129" ht="66" hidden="1" customHeight="1" x14ac:dyDescent="0.25">
      <c r="A264" s="53">
        <v>254</v>
      </c>
      <c r="B264" s="66">
        <v>388</v>
      </c>
      <c r="C264" s="60">
        <v>388</v>
      </c>
      <c r="D264" s="7" t="s">
        <v>344</v>
      </c>
      <c r="E264" s="14" t="s">
        <v>19</v>
      </c>
      <c r="F264" s="14" t="s">
        <v>345</v>
      </c>
      <c r="G264" s="68" t="s">
        <v>19</v>
      </c>
      <c r="H264" s="146" t="s">
        <v>811</v>
      </c>
      <c r="I264" s="68" t="s">
        <v>627</v>
      </c>
      <c r="J264" s="7"/>
      <c r="K264" s="12"/>
      <c r="L264" s="12"/>
      <c r="M264" s="10"/>
      <c r="N264" s="70"/>
      <c r="O264" s="85"/>
      <c r="P264" s="85"/>
      <c r="Q264" s="70" t="s">
        <v>15</v>
      </c>
      <c r="R264" s="85"/>
      <c r="S264" s="85"/>
      <c r="T264" s="85"/>
      <c r="U264" s="85"/>
      <c r="V264" s="85"/>
      <c r="W264" s="85"/>
      <c r="X264" s="71">
        <f t="shared" si="21"/>
        <v>1</v>
      </c>
      <c r="Y264" s="15"/>
      <c r="Z264" s="15"/>
      <c r="AA264" s="15"/>
      <c r="AB264" s="15"/>
      <c r="AC264" s="15"/>
      <c r="AD264" s="72"/>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5">
        <v>2</v>
      </c>
      <c r="BJ264" s="15">
        <v>2</v>
      </c>
      <c r="BK264" s="15">
        <v>2</v>
      </c>
      <c r="BL264" s="15">
        <v>2</v>
      </c>
      <c r="BM264" s="15"/>
      <c r="BN264" s="15"/>
      <c r="BO264" s="15"/>
      <c r="BP264" s="15"/>
      <c r="BQ264" s="15">
        <v>2</v>
      </c>
      <c r="BR264" s="15">
        <v>2</v>
      </c>
      <c r="BS264" s="15">
        <v>2</v>
      </c>
      <c r="BT264" s="15">
        <v>2</v>
      </c>
      <c r="BU264" s="15">
        <v>2</v>
      </c>
      <c r="BV264" s="15">
        <v>2</v>
      </c>
      <c r="BW264" s="15"/>
      <c r="BX264" s="15">
        <v>2</v>
      </c>
      <c r="BY264" s="15">
        <v>2</v>
      </c>
      <c r="BZ264" s="15">
        <v>2</v>
      </c>
      <c r="CA264" s="15">
        <v>2</v>
      </c>
      <c r="CB264" s="15">
        <v>2</v>
      </c>
      <c r="CC264" s="15">
        <v>2</v>
      </c>
      <c r="CD264" s="15">
        <v>2</v>
      </c>
      <c r="CE264" s="15">
        <v>2</v>
      </c>
      <c r="CF264" s="15">
        <v>2</v>
      </c>
      <c r="CG264" s="15">
        <v>2</v>
      </c>
      <c r="CH264" s="15">
        <v>2</v>
      </c>
      <c r="CI264" s="15">
        <v>2</v>
      </c>
      <c r="CJ264" s="15">
        <v>2</v>
      </c>
      <c r="CK264" s="15">
        <v>2</v>
      </c>
      <c r="CL264" s="15"/>
      <c r="CM264" s="15"/>
      <c r="CN264" s="15"/>
      <c r="CO264" s="15"/>
      <c r="CP264" s="15"/>
      <c r="CQ264" s="15"/>
      <c r="CR264" s="15"/>
      <c r="CS264" s="15">
        <v>2</v>
      </c>
      <c r="CT264" s="15">
        <v>2</v>
      </c>
      <c r="CU264" s="15">
        <v>2</v>
      </c>
      <c r="CV264" s="73">
        <f t="shared" si="112"/>
        <v>27</v>
      </c>
      <c r="CW264" s="74">
        <f t="shared" si="113"/>
        <v>1</v>
      </c>
      <c r="CX264" s="73">
        <f t="shared" si="114"/>
        <v>0</v>
      </c>
      <c r="CY264" s="74">
        <f t="shared" si="115"/>
        <v>0</v>
      </c>
      <c r="CZ264" s="73">
        <f t="shared" si="116"/>
        <v>0</v>
      </c>
      <c r="DA264" s="74">
        <f t="shared" si="117"/>
        <v>0</v>
      </c>
      <c r="DB264" s="73">
        <f t="shared" si="118"/>
        <v>0</v>
      </c>
      <c r="DC264" s="74">
        <f t="shared" si="119"/>
        <v>0</v>
      </c>
      <c r="DD264" s="75">
        <f t="shared" si="120"/>
        <v>2</v>
      </c>
      <c r="DE264" s="75" t="str">
        <f t="shared" si="121"/>
        <v>Đạt mục tiêu</v>
      </c>
      <c r="DF264" s="2"/>
      <c r="DG264" s="2"/>
      <c r="DH264" s="2"/>
      <c r="DI264" s="2"/>
      <c r="DJ264" s="2"/>
      <c r="DK264" s="2"/>
      <c r="DL264" s="2"/>
      <c r="DM264" s="2"/>
      <c r="DN264" s="2"/>
      <c r="DO264" s="2"/>
      <c r="DP264" s="2"/>
      <c r="DQ264" s="2"/>
      <c r="DR264" s="2"/>
      <c r="DS264" s="2"/>
      <c r="DT264" s="2"/>
      <c r="DU264" s="2"/>
      <c r="DV264" s="2"/>
      <c r="DW264" s="2"/>
      <c r="DX264" s="2"/>
      <c r="DY264" s="2"/>
    </row>
    <row r="265" spans="1:129" ht="63.75" hidden="1" customHeight="1" x14ac:dyDescent="0.25">
      <c r="A265" s="53">
        <v>255</v>
      </c>
      <c r="B265" s="66">
        <v>388</v>
      </c>
      <c r="C265" s="60">
        <v>388</v>
      </c>
      <c r="D265" s="7" t="s">
        <v>344</v>
      </c>
      <c r="E265" s="14" t="s">
        <v>19</v>
      </c>
      <c r="F265" s="14" t="s">
        <v>345</v>
      </c>
      <c r="G265" s="68" t="s">
        <v>19</v>
      </c>
      <c r="H265" s="146" t="s">
        <v>812</v>
      </c>
      <c r="I265" s="68" t="s">
        <v>627</v>
      </c>
      <c r="J265" s="7"/>
      <c r="K265" s="12"/>
      <c r="L265" s="12"/>
      <c r="M265" s="10"/>
      <c r="N265" s="70"/>
      <c r="O265" s="85"/>
      <c r="P265" s="85"/>
      <c r="Q265" s="85"/>
      <c r="R265" s="70" t="s">
        <v>15</v>
      </c>
      <c r="S265" s="85"/>
      <c r="T265" s="85"/>
      <c r="U265" s="85"/>
      <c r="V265" s="85"/>
      <c r="W265" s="85"/>
      <c r="X265" s="71">
        <f t="shared" si="21"/>
        <v>1</v>
      </c>
      <c r="Y265" s="15"/>
      <c r="Z265" s="15"/>
      <c r="AA265" s="15"/>
      <c r="AB265" s="15"/>
      <c r="AC265" s="15"/>
      <c r="AD265" s="72"/>
      <c r="AE265" s="11"/>
      <c r="AF265" s="11"/>
      <c r="AG265" s="11"/>
      <c r="AH265" s="11"/>
      <c r="AI265" s="11"/>
      <c r="AJ265" s="11"/>
      <c r="AK265" s="11"/>
      <c r="AL265" s="11"/>
      <c r="AM265" s="11"/>
      <c r="AN265" s="11"/>
      <c r="AO265" s="11"/>
      <c r="AP265" s="11"/>
      <c r="AQ265" s="11"/>
      <c r="AR265" s="11"/>
      <c r="AS265" s="11"/>
      <c r="AT265" s="11"/>
      <c r="AU265" s="11" t="s">
        <v>713</v>
      </c>
      <c r="AV265" s="11" t="s">
        <v>644</v>
      </c>
      <c r="AW265" s="11" t="s">
        <v>653</v>
      </c>
      <c r="AX265" s="11"/>
      <c r="AY265" s="11"/>
      <c r="AZ265" s="11"/>
      <c r="BA265" s="11"/>
      <c r="BB265" s="11"/>
      <c r="BC265" s="11"/>
      <c r="BD265" s="11"/>
      <c r="BE265" s="11"/>
      <c r="BF265" s="11"/>
      <c r="BG265" s="11"/>
      <c r="BH265" s="11"/>
      <c r="BI265" s="15">
        <v>2</v>
      </c>
      <c r="BJ265" s="15">
        <v>2</v>
      </c>
      <c r="BK265" s="15">
        <v>2</v>
      </c>
      <c r="BL265" s="15">
        <v>2</v>
      </c>
      <c r="BM265" s="15"/>
      <c r="BN265" s="15"/>
      <c r="BO265" s="15"/>
      <c r="BP265" s="15"/>
      <c r="BQ265" s="15">
        <v>2</v>
      </c>
      <c r="BR265" s="15">
        <v>2</v>
      </c>
      <c r="BS265" s="15">
        <v>2</v>
      </c>
      <c r="BT265" s="15">
        <v>2</v>
      </c>
      <c r="BU265" s="15">
        <v>2</v>
      </c>
      <c r="BV265" s="15">
        <v>2</v>
      </c>
      <c r="BW265" s="15"/>
      <c r="BX265" s="15">
        <v>2</v>
      </c>
      <c r="BY265" s="15">
        <v>2</v>
      </c>
      <c r="BZ265" s="15">
        <v>2</v>
      </c>
      <c r="CA265" s="15">
        <v>2</v>
      </c>
      <c r="CB265" s="15">
        <v>2</v>
      </c>
      <c r="CC265" s="15">
        <v>2</v>
      </c>
      <c r="CD265" s="15">
        <v>2</v>
      </c>
      <c r="CE265" s="15">
        <v>2</v>
      </c>
      <c r="CF265" s="15">
        <v>2</v>
      </c>
      <c r="CG265" s="15">
        <v>2</v>
      </c>
      <c r="CH265" s="15">
        <v>2</v>
      </c>
      <c r="CI265" s="15">
        <v>2</v>
      </c>
      <c r="CJ265" s="15">
        <v>2</v>
      </c>
      <c r="CK265" s="15">
        <v>2</v>
      </c>
      <c r="CL265" s="15"/>
      <c r="CM265" s="15"/>
      <c r="CN265" s="15"/>
      <c r="CO265" s="15"/>
      <c r="CP265" s="15"/>
      <c r="CQ265" s="15"/>
      <c r="CR265" s="15"/>
      <c r="CS265" s="15">
        <v>2</v>
      </c>
      <c r="CT265" s="15">
        <v>2</v>
      </c>
      <c r="CU265" s="15">
        <v>2</v>
      </c>
      <c r="CV265" s="73">
        <f t="shared" si="112"/>
        <v>27</v>
      </c>
      <c r="CW265" s="74">
        <f t="shared" si="113"/>
        <v>1</v>
      </c>
      <c r="CX265" s="73">
        <f t="shared" si="114"/>
        <v>0</v>
      </c>
      <c r="CY265" s="74">
        <f t="shared" si="115"/>
        <v>0</v>
      </c>
      <c r="CZ265" s="73">
        <f t="shared" si="116"/>
        <v>0</v>
      </c>
      <c r="DA265" s="74">
        <f t="shared" si="117"/>
        <v>0</v>
      </c>
      <c r="DB265" s="73">
        <f t="shared" si="118"/>
        <v>0</v>
      </c>
      <c r="DC265" s="74">
        <f t="shared" si="119"/>
        <v>0</v>
      </c>
      <c r="DD265" s="75">
        <f t="shared" si="120"/>
        <v>2</v>
      </c>
      <c r="DE265" s="75" t="str">
        <f t="shared" si="121"/>
        <v>Đạt mục tiêu</v>
      </c>
      <c r="DF265" s="2"/>
      <c r="DG265" s="2"/>
      <c r="DH265" s="2"/>
      <c r="DI265" s="2"/>
      <c r="DJ265" s="2"/>
      <c r="DK265" s="2"/>
      <c r="DL265" s="2"/>
      <c r="DM265" s="2"/>
      <c r="DN265" s="2"/>
      <c r="DO265" s="2"/>
      <c r="DP265" s="2"/>
      <c r="DQ265" s="2"/>
      <c r="DR265" s="2"/>
      <c r="DS265" s="2"/>
      <c r="DT265" s="2"/>
      <c r="DU265" s="2"/>
      <c r="DV265" s="2"/>
      <c r="DW265" s="2"/>
      <c r="DX265" s="2"/>
      <c r="DY265" s="2"/>
    </row>
    <row r="266" spans="1:129" ht="54" hidden="1" customHeight="1" x14ac:dyDescent="0.25">
      <c r="A266" s="53">
        <v>256</v>
      </c>
      <c r="B266" s="66">
        <v>388</v>
      </c>
      <c r="C266" s="60">
        <v>388</v>
      </c>
      <c r="D266" s="7" t="s">
        <v>344</v>
      </c>
      <c r="E266" s="14" t="s">
        <v>19</v>
      </c>
      <c r="F266" s="14" t="s">
        <v>345</v>
      </c>
      <c r="G266" s="68" t="s">
        <v>19</v>
      </c>
      <c r="H266" s="146" t="s">
        <v>813</v>
      </c>
      <c r="I266" s="68" t="s">
        <v>627</v>
      </c>
      <c r="J266" s="7"/>
      <c r="K266" s="12"/>
      <c r="L266" s="12"/>
      <c r="M266" s="10"/>
      <c r="N266" s="70"/>
      <c r="O266" s="85"/>
      <c r="P266" s="85"/>
      <c r="Q266" s="85"/>
      <c r="R266" s="85"/>
      <c r="S266" s="70"/>
      <c r="T266" s="85" t="s">
        <v>15</v>
      </c>
      <c r="U266" s="85"/>
      <c r="V266" s="85"/>
      <c r="W266" s="85"/>
      <c r="X266" s="71">
        <f t="shared" si="21"/>
        <v>1</v>
      </c>
      <c r="Y266" s="15"/>
      <c r="Z266" s="15"/>
      <c r="AA266" s="15"/>
      <c r="AB266" s="15"/>
      <c r="AC266" s="15"/>
      <c r="AD266" s="72"/>
      <c r="AE266" s="11"/>
      <c r="AF266" s="11"/>
      <c r="AG266" s="11"/>
      <c r="AH266" s="11"/>
      <c r="AI266" s="11"/>
      <c r="AJ266" s="11"/>
      <c r="AK266" s="11"/>
      <c r="AL266" s="11"/>
      <c r="AM266" s="11"/>
      <c r="AN266" s="11"/>
      <c r="AO266" s="11"/>
      <c r="AP266" s="11"/>
      <c r="AQ266" s="11"/>
      <c r="AR266" s="11"/>
      <c r="AS266" s="11"/>
      <c r="AT266" s="11"/>
      <c r="AU266" s="11"/>
      <c r="AV266" s="11"/>
      <c r="AW266" s="11"/>
      <c r="AX266" s="11" t="s">
        <v>713</v>
      </c>
      <c r="AY266" s="11"/>
      <c r="AZ266" s="11" t="s">
        <v>644</v>
      </c>
      <c r="BA266" s="11" t="s">
        <v>622</v>
      </c>
      <c r="BB266" s="11"/>
      <c r="BC266" s="11"/>
      <c r="BD266" s="11"/>
      <c r="BE266" s="11"/>
      <c r="BF266" s="11"/>
      <c r="BG266" s="11"/>
      <c r="BH266" s="11"/>
      <c r="BI266" s="15">
        <v>2</v>
      </c>
      <c r="BJ266" s="15">
        <v>2</v>
      </c>
      <c r="BK266" s="15">
        <v>2</v>
      </c>
      <c r="BL266" s="15">
        <v>2</v>
      </c>
      <c r="BM266" s="15"/>
      <c r="BN266" s="15"/>
      <c r="BO266" s="15"/>
      <c r="BP266" s="15"/>
      <c r="BQ266" s="15">
        <v>2</v>
      </c>
      <c r="BR266" s="15">
        <v>2</v>
      </c>
      <c r="BS266" s="15">
        <v>2</v>
      </c>
      <c r="BT266" s="15">
        <v>2</v>
      </c>
      <c r="BU266" s="15">
        <v>2</v>
      </c>
      <c r="BV266" s="15">
        <v>2</v>
      </c>
      <c r="BW266" s="15"/>
      <c r="BX266" s="15">
        <v>2</v>
      </c>
      <c r="BY266" s="15">
        <v>2</v>
      </c>
      <c r="BZ266" s="15">
        <v>2</v>
      </c>
      <c r="CA266" s="15">
        <v>2</v>
      </c>
      <c r="CB266" s="15">
        <v>2</v>
      </c>
      <c r="CC266" s="15">
        <v>2</v>
      </c>
      <c r="CD266" s="15">
        <v>2</v>
      </c>
      <c r="CE266" s="15">
        <v>2</v>
      </c>
      <c r="CF266" s="15">
        <v>2</v>
      </c>
      <c r="CG266" s="15">
        <v>2</v>
      </c>
      <c r="CH266" s="15">
        <v>2</v>
      </c>
      <c r="CI266" s="15">
        <v>2</v>
      </c>
      <c r="CJ266" s="15">
        <v>2</v>
      </c>
      <c r="CK266" s="15">
        <v>2</v>
      </c>
      <c r="CL266" s="15"/>
      <c r="CM266" s="15"/>
      <c r="CN266" s="15"/>
      <c r="CO266" s="15"/>
      <c r="CP266" s="15"/>
      <c r="CQ266" s="15"/>
      <c r="CR266" s="15"/>
      <c r="CS266" s="15">
        <v>2</v>
      </c>
      <c r="CT266" s="15">
        <v>2</v>
      </c>
      <c r="CU266" s="15">
        <v>2</v>
      </c>
      <c r="CV266" s="73">
        <f t="shared" si="112"/>
        <v>27</v>
      </c>
      <c r="CW266" s="74">
        <f t="shared" si="113"/>
        <v>1</v>
      </c>
      <c r="CX266" s="73">
        <f t="shared" si="114"/>
        <v>0</v>
      </c>
      <c r="CY266" s="74">
        <f t="shared" si="115"/>
        <v>0</v>
      </c>
      <c r="CZ266" s="73">
        <f t="shared" si="116"/>
        <v>0</v>
      </c>
      <c r="DA266" s="74">
        <f t="shared" si="117"/>
        <v>0</v>
      </c>
      <c r="DB266" s="73">
        <f t="shared" si="118"/>
        <v>0</v>
      </c>
      <c r="DC266" s="74">
        <f t="shared" si="119"/>
        <v>0</v>
      </c>
      <c r="DD266" s="75">
        <f t="shared" si="120"/>
        <v>2</v>
      </c>
      <c r="DE266" s="75" t="str">
        <f t="shared" si="121"/>
        <v>Đạt mục tiêu</v>
      </c>
      <c r="DF266" s="2"/>
      <c r="DG266" s="2"/>
      <c r="DH266" s="2"/>
      <c r="DI266" s="2"/>
      <c r="DJ266" s="2"/>
      <c r="DK266" s="2"/>
      <c r="DL266" s="2"/>
      <c r="DM266" s="2"/>
      <c r="DN266" s="2"/>
      <c r="DO266" s="2"/>
      <c r="DP266" s="2"/>
      <c r="DQ266" s="2"/>
      <c r="DR266" s="2"/>
      <c r="DS266" s="2"/>
      <c r="DT266" s="2"/>
      <c r="DU266" s="2"/>
      <c r="DV266" s="2"/>
      <c r="DW266" s="2"/>
      <c r="DX266" s="2"/>
      <c r="DY266" s="2"/>
    </row>
    <row r="267" spans="1:129" ht="60" hidden="1" customHeight="1" x14ac:dyDescent="0.25">
      <c r="A267" s="53">
        <v>257</v>
      </c>
      <c r="B267" s="66">
        <v>388</v>
      </c>
      <c r="C267" s="60">
        <v>388</v>
      </c>
      <c r="D267" s="7" t="s">
        <v>344</v>
      </c>
      <c r="E267" s="14" t="s">
        <v>19</v>
      </c>
      <c r="F267" s="14" t="s">
        <v>345</v>
      </c>
      <c r="G267" s="68" t="s">
        <v>19</v>
      </c>
      <c r="H267" s="146" t="s">
        <v>814</v>
      </c>
      <c r="I267" s="68" t="s">
        <v>627</v>
      </c>
      <c r="J267" s="7"/>
      <c r="K267" s="12"/>
      <c r="L267" s="12"/>
      <c r="M267" s="10"/>
      <c r="N267" s="70"/>
      <c r="O267" s="85"/>
      <c r="P267" s="85"/>
      <c r="Q267" s="85"/>
      <c r="R267" s="85" t="s">
        <v>15</v>
      </c>
      <c r="S267" s="85"/>
      <c r="T267" s="70"/>
      <c r="U267" s="85"/>
      <c r="V267" s="85"/>
      <c r="W267" s="85"/>
      <c r="X267" s="71">
        <f t="shared" si="21"/>
        <v>1</v>
      </c>
      <c r="Y267" s="15"/>
      <c r="Z267" s="15"/>
      <c r="AA267" s="15"/>
      <c r="AB267" s="15"/>
      <c r="AC267" s="15"/>
      <c r="AD267" s="72"/>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5">
        <v>2</v>
      </c>
      <c r="BJ267" s="15">
        <v>2</v>
      </c>
      <c r="BK267" s="15">
        <v>2</v>
      </c>
      <c r="BL267" s="15">
        <v>2</v>
      </c>
      <c r="BM267" s="15"/>
      <c r="BN267" s="15"/>
      <c r="BO267" s="15"/>
      <c r="BP267" s="15"/>
      <c r="BQ267" s="15">
        <v>2</v>
      </c>
      <c r="BR267" s="15">
        <v>2</v>
      </c>
      <c r="BS267" s="15">
        <v>2</v>
      </c>
      <c r="BT267" s="15">
        <v>2</v>
      </c>
      <c r="BU267" s="15">
        <v>2</v>
      </c>
      <c r="BV267" s="15">
        <v>2</v>
      </c>
      <c r="BW267" s="15"/>
      <c r="BX267" s="15">
        <v>2</v>
      </c>
      <c r="BY267" s="15">
        <v>2</v>
      </c>
      <c r="BZ267" s="15">
        <v>2</v>
      </c>
      <c r="CA267" s="15">
        <v>2</v>
      </c>
      <c r="CB267" s="15">
        <v>2</v>
      </c>
      <c r="CC267" s="15">
        <v>2</v>
      </c>
      <c r="CD267" s="15">
        <v>2</v>
      </c>
      <c r="CE267" s="15">
        <v>2</v>
      </c>
      <c r="CF267" s="15">
        <v>2</v>
      </c>
      <c r="CG267" s="15">
        <v>2</v>
      </c>
      <c r="CH267" s="15">
        <v>2</v>
      </c>
      <c r="CI267" s="15">
        <v>2</v>
      </c>
      <c r="CJ267" s="15">
        <v>2</v>
      </c>
      <c r="CK267" s="15">
        <v>2</v>
      </c>
      <c r="CL267" s="15"/>
      <c r="CM267" s="15"/>
      <c r="CN267" s="15"/>
      <c r="CO267" s="15"/>
      <c r="CP267" s="15"/>
      <c r="CQ267" s="15"/>
      <c r="CR267" s="15"/>
      <c r="CS267" s="15">
        <v>2</v>
      </c>
      <c r="CT267" s="15">
        <v>2</v>
      </c>
      <c r="CU267" s="15">
        <v>2</v>
      </c>
      <c r="CV267" s="73">
        <f t="shared" si="112"/>
        <v>27</v>
      </c>
      <c r="CW267" s="74">
        <f t="shared" si="113"/>
        <v>1</v>
      </c>
      <c r="CX267" s="73">
        <f t="shared" si="114"/>
        <v>0</v>
      </c>
      <c r="CY267" s="74">
        <f t="shared" si="115"/>
        <v>0</v>
      </c>
      <c r="CZ267" s="73">
        <f t="shared" si="116"/>
        <v>0</v>
      </c>
      <c r="DA267" s="74">
        <f t="shared" si="117"/>
        <v>0</v>
      </c>
      <c r="DB267" s="73">
        <f t="shared" si="118"/>
        <v>0</v>
      </c>
      <c r="DC267" s="74">
        <f t="shared" si="119"/>
        <v>0</v>
      </c>
      <c r="DD267" s="75">
        <f t="shared" si="120"/>
        <v>2</v>
      </c>
      <c r="DE267" s="75" t="str">
        <f t="shared" si="121"/>
        <v>Đạt mục tiêu</v>
      </c>
      <c r="DF267" s="2"/>
      <c r="DG267" s="2"/>
      <c r="DH267" s="2"/>
      <c r="DI267" s="2"/>
      <c r="DJ267" s="2"/>
      <c r="DK267" s="2"/>
      <c r="DL267" s="2"/>
      <c r="DM267" s="2"/>
      <c r="DN267" s="2"/>
      <c r="DO267" s="2"/>
      <c r="DP267" s="2"/>
      <c r="DQ267" s="2"/>
      <c r="DR267" s="2"/>
      <c r="DS267" s="2"/>
      <c r="DT267" s="2"/>
      <c r="DU267" s="2"/>
      <c r="DV267" s="2"/>
      <c r="DW267" s="2"/>
      <c r="DX267" s="2"/>
      <c r="DY267" s="2"/>
    </row>
    <row r="268" spans="1:129" ht="59.25" hidden="1" customHeight="1" x14ac:dyDescent="0.25">
      <c r="A268" s="53">
        <v>258</v>
      </c>
      <c r="B268" s="66">
        <v>388</v>
      </c>
      <c r="C268" s="60">
        <v>388</v>
      </c>
      <c r="D268" s="7" t="s">
        <v>344</v>
      </c>
      <c r="E268" s="14" t="s">
        <v>19</v>
      </c>
      <c r="F268" s="14" t="s">
        <v>345</v>
      </c>
      <c r="G268" s="68" t="s">
        <v>19</v>
      </c>
      <c r="H268" s="146" t="s">
        <v>815</v>
      </c>
      <c r="I268" s="68" t="s">
        <v>627</v>
      </c>
      <c r="J268" s="7"/>
      <c r="K268" s="12"/>
      <c r="L268" s="12"/>
      <c r="M268" s="10"/>
      <c r="N268" s="70"/>
      <c r="O268" s="85"/>
      <c r="P268" s="85"/>
      <c r="Q268" s="85"/>
      <c r="R268" s="85"/>
      <c r="S268" s="85"/>
      <c r="T268" s="85"/>
      <c r="U268" s="70" t="s">
        <v>15</v>
      </c>
      <c r="V268" s="70"/>
      <c r="W268" s="85"/>
      <c r="X268" s="71">
        <f t="shared" si="21"/>
        <v>1</v>
      </c>
      <c r="Y268" s="15"/>
      <c r="Z268" s="15"/>
      <c r="AA268" s="15"/>
      <c r="AB268" s="15"/>
      <c r="AC268" s="15"/>
      <c r="AD268" s="72"/>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t="s">
        <v>622</v>
      </c>
      <c r="BD268" s="11" t="s">
        <v>713</v>
      </c>
      <c r="BE268" s="11"/>
      <c r="BF268" s="11"/>
      <c r="BG268" s="11"/>
      <c r="BH268" s="11"/>
      <c r="BI268" s="15">
        <v>2</v>
      </c>
      <c r="BJ268" s="15">
        <v>2</v>
      </c>
      <c r="BK268" s="15">
        <v>2</v>
      </c>
      <c r="BL268" s="15">
        <v>2</v>
      </c>
      <c r="BM268" s="15"/>
      <c r="BN268" s="15"/>
      <c r="BO268" s="15"/>
      <c r="BP268" s="15"/>
      <c r="BQ268" s="15">
        <v>2</v>
      </c>
      <c r="BR268" s="15">
        <v>2</v>
      </c>
      <c r="BS268" s="15">
        <v>2</v>
      </c>
      <c r="BT268" s="15">
        <v>2</v>
      </c>
      <c r="BU268" s="15">
        <v>2</v>
      </c>
      <c r="BV268" s="15">
        <v>2</v>
      </c>
      <c r="BW268" s="15"/>
      <c r="BX268" s="15">
        <v>2</v>
      </c>
      <c r="BY268" s="15">
        <v>2</v>
      </c>
      <c r="BZ268" s="15">
        <v>2</v>
      </c>
      <c r="CA268" s="15">
        <v>2</v>
      </c>
      <c r="CB268" s="15">
        <v>2</v>
      </c>
      <c r="CC268" s="15">
        <v>2</v>
      </c>
      <c r="CD268" s="15">
        <v>2</v>
      </c>
      <c r="CE268" s="15">
        <v>2</v>
      </c>
      <c r="CF268" s="15">
        <v>2</v>
      </c>
      <c r="CG268" s="15">
        <v>2</v>
      </c>
      <c r="CH268" s="15">
        <v>2</v>
      </c>
      <c r="CI268" s="15">
        <v>2</v>
      </c>
      <c r="CJ268" s="15">
        <v>2</v>
      </c>
      <c r="CK268" s="15">
        <v>2</v>
      </c>
      <c r="CL268" s="15"/>
      <c r="CM268" s="15"/>
      <c r="CN268" s="15"/>
      <c r="CO268" s="15"/>
      <c r="CP268" s="15"/>
      <c r="CQ268" s="15"/>
      <c r="CR268" s="15"/>
      <c r="CS268" s="15">
        <v>2</v>
      </c>
      <c r="CT268" s="15">
        <v>2</v>
      </c>
      <c r="CU268" s="15">
        <v>2</v>
      </c>
      <c r="CV268" s="73">
        <f t="shared" si="112"/>
        <v>27</v>
      </c>
      <c r="CW268" s="74">
        <f t="shared" si="113"/>
        <v>1</v>
      </c>
      <c r="CX268" s="73">
        <f t="shared" si="114"/>
        <v>0</v>
      </c>
      <c r="CY268" s="74">
        <f t="shared" si="115"/>
        <v>0</v>
      </c>
      <c r="CZ268" s="73">
        <f t="shared" si="116"/>
        <v>0</v>
      </c>
      <c r="DA268" s="74">
        <f t="shared" si="117"/>
        <v>0</v>
      </c>
      <c r="DB268" s="73">
        <f t="shared" si="118"/>
        <v>0</v>
      </c>
      <c r="DC268" s="74">
        <f t="shared" si="119"/>
        <v>0</v>
      </c>
      <c r="DD268" s="75">
        <f t="shared" si="120"/>
        <v>2</v>
      </c>
      <c r="DE268" s="75" t="str">
        <f t="shared" si="121"/>
        <v>Đạt mục tiêu</v>
      </c>
      <c r="DF268" s="2"/>
      <c r="DG268" s="2"/>
      <c r="DH268" s="2"/>
      <c r="DI268" s="2"/>
      <c r="DJ268" s="2"/>
      <c r="DK268" s="2"/>
      <c r="DL268" s="2"/>
      <c r="DM268" s="2"/>
      <c r="DN268" s="2"/>
      <c r="DO268" s="2"/>
      <c r="DP268" s="2"/>
      <c r="DQ268" s="2"/>
      <c r="DR268" s="2"/>
      <c r="DS268" s="2"/>
      <c r="DT268" s="2"/>
      <c r="DU268" s="2"/>
      <c r="DV268" s="2"/>
      <c r="DW268" s="2"/>
      <c r="DX268" s="2"/>
      <c r="DY268" s="2"/>
    </row>
    <row r="269" spans="1:129" ht="57.75" hidden="1" customHeight="1" x14ac:dyDescent="0.25">
      <c r="A269" s="53">
        <v>259</v>
      </c>
      <c r="B269" s="66">
        <v>388</v>
      </c>
      <c r="C269" s="60">
        <v>388</v>
      </c>
      <c r="D269" s="7" t="s">
        <v>344</v>
      </c>
      <c r="E269" s="14" t="s">
        <v>19</v>
      </c>
      <c r="F269" s="14" t="s">
        <v>345</v>
      </c>
      <c r="G269" s="68" t="s">
        <v>19</v>
      </c>
      <c r="H269" s="146" t="s">
        <v>816</v>
      </c>
      <c r="I269" s="68" t="s">
        <v>627</v>
      </c>
      <c r="J269" s="7"/>
      <c r="K269" s="13"/>
      <c r="L269" s="13"/>
      <c r="M269" s="10"/>
      <c r="N269" s="70"/>
      <c r="O269" s="85"/>
      <c r="P269" s="85"/>
      <c r="Q269" s="85"/>
      <c r="R269" s="85"/>
      <c r="S269" s="85"/>
      <c r="T269" s="85"/>
      <c r="U269" s="85"/>
      <c r="V269" s="85" t="s">
        <v>15</v>
      </c>
      <c r="W269" s="70"/>
      <c r="X269" s="71">
        <f t="shared" si="21"/>
        <v>1</v>
      </c>
      <c r="Y269" s="15"/>
      <c r="Z269" s="15"/>
      <c r="AA269" s="15"/>
      <c r="AB269" s="15"/>
      <c r="AC269" s="15"/>
      <c r="AD269" s="72"/>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t="s">
        <v>644</v>
      </c>
      <c r="BG269" s="11"/>
      <c r="BH269" s="11"/>
      <c r="BI269" s="15">
        <v>2</v>
      </c>
      <c r="BJ269" s="15">
        <v>2</v>
      </c>
      <c r="BK269" s="15">
        <v>2</v>
      </c>
      <c r="BL269" s="15">
        <v>2</v>
      </c>
      <c r="BM269" s="15"/>
      <c r="BN269" s="15"/>
      <c r="BO269" s="15"/>
      <c r="BP269" s="15"/>
      <c r="BQ269" s="15">
        <v>2</v>
      </c>
      <c r="BR269" s="15">
        <v>2</v>
      </c>
      <c r="BS269" s="15">
        <v>2</v>
      </c>
      <c r="BT269" s="15">
        <v>2</v>
      </c>
      <c r="BU269" s="15">
        <v>2</v>
      </c>
      <c r="BV269" s="15">
        <v>2</v>
      </c>
      <c r="BW269" s="15"/>
      <c r="BX269" s="15">
        <v>2</v>
      </c>
      <c r="BY269" s="15">
        <v>2</v>
      </c>
      <c r="BZ269" s="15">
        <v>2</v>
      </c>
      <c r="CA269" s="15">
        <v>2</v>
      </c>
      <c r="CB269" s="15">
        <v>2</v>
      </c>
      <c r="CC269" s="15">
        <v>2</v>
      </c>
      <c r="CD269" s="15">
        <v>2</v>
      </c>
      <c r="CE269" s="15">
        <v>2</v>
      </c>
      <c r="CF269" s="15">
        <v>2</v>
      </c>
      <c r="CG269" s="15">
        <v>2</v>
      </c>
      <c r="CH269" s="15">
        <v>2</v>
      </c>
      <c r="CI269" s="15">
        <v>2</v>
      </c>
      <c r="CJ269" s="15">
        <v>2</v>
      </c>
      <c r="CK269" s="15">
        <v>2</v>
      </c>
      <c r="CL269" s="15"/>
      <c r="CM269" s="15"/>
      <c r="CN269" s="15"/>
      <c r="CO269" s="15"/>
      <c r="CP269" s="15"/>
      <c r="CQ269" s="15"/>
      <c r="CR269" s="15"/>
      <c r="CS269" s="15">
        <v>2</v>
      </c>
      <c r="CT269" s="15">
        <v>2</v>
      </c>
      <c r="CU269" s="15">
        <v>2</v>
      </c>
      <c r="CV269" s="73">
        <f t="shared" si="112"/>
        <v>27</v>
      </c>
      <c r="CW269" s="74">
        <f t="shared" si="113"/>
        <v>1</v>
      </c>
      <c r="CX269" s="73">
        <f t="shared" si="114"/>
        <v>0</v>
      </c>
      <c r="CY269" s="74">
        <f t="shared" si="115"/>
        <v>0</v>
      </c>
      <c r="CZ269" s="73">
        <f t="shared" si="116"/>
        <v>0</v>
      </c>
      <c r="DA269" s="74">
        <f t="shared" si="117"/>
        <v>0</v>
      </c>
      <c r="DB269" s="73">
        <f t="shared" si="118"/>
        <v>0</v>
      </c>
      <c r="DC269" s="74">
        <f t="shared" si="119"/>
        <v>0</v>
      </c>
      <c r="DD269" s="75">
        <f t="shared" si="120"/>
        <v>2</v>
      </c>
      <c r="DE269" s="75" t="str">
        <f t="shared" si="121"/>
        <v>Đạt mục tiêu</v>
      </c>
      <c r="DF269" s="2"/>
      <c r="DG269" s="2"/>
      <c r="DH269" s="2"/>
      <c r="DI269" s="2"/>
      <c r="DJ269" s="2"/>
      <c r="DK269" s="2"/>
      <c r="DL269" s="2"/>
      <c r="DM269" s="2"/>
      <c r="DN269" s="2"/>
      <c r="DO269" s="2"/>
      <c r="DP269" s="2"/>
      <c r="DQ269" s="2"/>
      <c r="DR269" s="2"/>
      <c r="DS269" s="2"/>
      <c r="DT269" s="2"/>
      <c r="DU269" s="2"/>
      <c r="DV269" s="2"/>
      <c r="DW269" s="2"/>
      <c r="DX269" s="2"/>
      <c r="DY269" s="2"/>
    </row>
    <row r="270" spans="1:129" ht="51" hidden="1" customHeight="1" x14ac:dyDescent="0.25">
      <c r="A270" s="53">
        <v>260</v>
      </c>
      <c r="B270" s="66">
        <v>388</v>
      </c>
      <c r="C270" s="60">
        <v>390</v>
      </c>
      <c r="D270" s="7" t="s">
        <v>346</v>
      </c>
      <c r="E270" s="14" t="s">
        <v>38</v>
      </c>
      <c r="F270" s="14" t="s">
        <v>347</v>
      </c>
      <c r="G270" s="68" t="s">
        <v>38</v>
      </c>
      <c r="H270" s="145" t="s">
        <v>817</v>
      </c>
      <c r="I270" s="68" t="s">
        <v>627</v>
      </c>
      <c r="J270" s="68" t="s">
        <v>335</v>
      </c>
      <c r="K270" s="15" t="s">
        <v>6</v>
      </c>
      <c r="L270" s="15" t="s">
        <v>15</v>
      </c>
      <c r="M270" s="10"/>
      <c r="N270" s="70" t="s">
        <v>15</v>
      </c>
      <c r="O270" s="70"/>
      <c r="P270" s="70"/>
      <c r="Q270" s="70"/>
      <c r="R270" s="70"/>
      <c r="S270" s="70"/>
      <c r="T270" s="70"/>
      <c r="U270" s="70"/>
      <c r="V270" s="70"/>
      <c r="W270" s="70"/>
      <c r="X270" s="71">
        <f t="shared" si="21"/>
        <v>1</v>
      </c>
      <c r="Y270" s="15" t="s">
        <v>1100</v>
      </c>
      <c r="Z270" s="15" t="s">
        <v>644</v>
      </c>
      <c r="AA270" s="15" t="s">
        <v>653</v>
      </c>
      <c r="AB270" s="15" t="s">
        <v>644</v>
      </c>
      <c r="AC270" s="15" t="s">
        <v>622</v>
      </c>
      <c r="AD270" s="72"/>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5">
        <v>2</v>
      </c>
      <c r="BJ270" s="15">
        <v>2</v>
      </c>
      <c r="BK270" s="15">
        <v>2</v>
      </c>
      <c r="BL270" s="15">
        <v>2</v>
      </c>
      <c r="BM270" s="15">
        <v>1</v>
      </c>
      <c r="BN270" s="15">
        <v>1</v>
      </c>
      <c r="BO270" s="15">
        <v>1</v>
      </c>
      <c r="BP270" s="15">
        <v>1</v>
      </c>
      <c r="BQ270" s="15">
        <v>1</v>
      </c>
      <c r="BR270" s="15">
        <v>1</v>
      </c>
      <c r="BS270" s="15">
        <v>1</v>
      </c>
      <c r="BT270" s="15">
        <v>1</v>
      </c>
      <c r="BU270" s="15">
        <v>1</v>
      </c>
      <c r="BV270" s="15">
        <v>1</v>
      </c>
      <c r="BW270" s="15">
        <v>1</v>
      </c>
      <c r="BX270" s="15">
        <v>1</v>
      </c>
      <c r="BY270" s="15">
        <v>1</v>
      </c>
      <c r="BZ270" s="15">
        <v>1</v>
      </c>
      <c r="CA270" s="15">
        <v>1</v>
      </c>
      <c r="CB270" s="15">
        <v>1</v>
      </c>
      <c r="CC270" s="15">
        <v>1</v>
      </c>
      <c r="CD270" s="15">
        <v>1</v>
      </c>
      <c r="CE270" s="15">
        <v>1</v>
      </c>
      <c r="CF270" s="15">
        <v>1</v>
      </c>
      <c r="CG270" s="15">
        <v>1</v>
      </c>
      <c r="CH270" s="15">
        <v>1</v>
      </c>
      <c r="CI270" s="15">
        <v>1</v>
      </c>
      <c r="CJ270" s="15">
        <v>1</v>
      </c>
      <c r="CK270" s="15">
        <v>1</v>
      </c>
      <c r="CL270" s="15">
        <v>1</v>
      </c>
      <c r="CM270" s="15">
        <v>1</v>
      </c>
      <c r="CN270" s="15">
        <v>1</v>
      </c>
      <c r="CO270" s="15">
        <v>1</v>
      </c>
      <c r="CP270" s="15">
        <v>1</v>
      </c>
      <c r="CQ270" s="15">
        <v>1</v>
      </c>
      <c r="CR270" s="15">
        <v>1</v>
      </c>
      <c r="CS270" s="15">
        <v>2</v>
      </c>
      <c r="CT270" s="15">
        <v>2</v>
      </c>
      <c r="CU270" s="15">
        <v>2</v>
      </c>
      <c r="CV270" s="73">
        <f t="shared" si="112"/>
        <v>7</v>
      </c>
      <c r="CW270" s="74">
        <f t="shared" si="113"/>
        <v>0.17948717948717949</v>
      </c>
      <c r="CX270" s="73">
        <f t="shared" si="114"/>
        <v>32</v>
      </c>
      <c r="CY270" s="74">
        <f t="shared" si="115"/>
        <v>0.82051282051282048</v>
      </c>
      <c r="CZ270" s="73">
        <f t="shared" si="116"/>
        <v>0</v>
      </c>
      <c r="DA270" s="74">
        <f t="shared" si="117"/>
        <v>0</v>
      </c>
      <c r="DB270" s="73">
        <f t="shared" si="118"/>
        <v>0</v>
      </c>
      <c r="DC270" s="74">
        <f t="shared" si="119"/>
        <v>0</v>
      </c>
      <c r="DD270" s="249">
        <f t="shared" si="120"/>
        <v>1.1794871794871795</v>
      </c>
      <c r="DE270" s="75" t="str">
        <f t="shared" si="121"/>
        <v>Cần cố gắng</v>
      </c>
      <c r="DF270" s="2"/>
      <c r="DG270" s="2"/>
      <c r="DH270" s="2"/>
      <c r="DI270" s="2"/>
      <c r="DJ270" s="2"/>
      <c r="DK270" s="2"/>
      <c r="DL270" s="2"/>
      <c r="DM270" s="2"/>
      <c r="DN270" s="2"/>
      <c r="DO270" s="2"/>
      <c r="DP270" s="2"/>
      <c r="DQ270" s="2"/>
      <c r="DR270" s="2"/>
      <c r="DS270" s="2"/>
      <c r="DT270" s="2"/>
      <c r="DU270" s="2"/>
      <c r="DV270" s="2"/>
      <c r="DW270" s="2"/>
      <c r="DX270" s="2"/>
      <c r="DY270" s="2"/>
    </row>
    <row r="271" spans="1:129" ht="33" hidden="1" customHeight="1" x14ac:dyDescent="0.25">
      <c r="A271" s="53">
        <v>261</v>
      </c>
      <c r="B271" s="66">
        <v>390</v>
      </c>
      <c r="C271" s="60">
        <v>392</v>
      </c>
      <c r="D271" s="7" t="s">
        <v>348</v>
      </c>
      <c r="E271" s="14" t="s">
        <v>11</v>
      </c>
      <c r="F271" s="14" t="s">
        <v>349</v>
      </c>
      <c r="G271" s="68" t="s">
        <v>11</v>
      </c>
      <c r="H271" s="7" t="s">
        <v>818</v>
      </c>
      <c r="I271" s="68" t="s">
        <v>627</v>
      </c>
      <c r="J271" s="68" t="s">
        <v>335</v>
      </c>
      <c r="K271" s="15" t="s">
        <v>145</v>
      </c>
      <c r="L271" s="15" t="s">
        <v>15</v>
      </c>
      <c r="M271" s="10"/>
      <c r="N271" s="70"/>
      <c r="O271" s="70"/>
      <c r="P271" s="70"/>
      <c r="Q271" s="70"/>
      <c r="R271" s="70"/>
      <c r="S271" s="70"/>
      <c r="T271" s="70" t="s">
        <v>15</v>
      </c>
      <c r="U271" s="70"/>
      <c r="V271" s="70"/>
      <c r="W271" s="70"/>
      <c r="X271" s="71">
        <f t="shared" si="21"/>
        <v>1</v>
      </c>
      <c r="Y271" s="15"/>
      <c r="Z271" s="15"/>
      <c r="AA271" s="15"/>
      <c r="AB271" s="15"/>
      <c r="AC271" s="15"/>
      <c r="AD271" s="80"/>
      <c r="AE271" s="15"/>
      <c r="AF271" s="15"/>
      <c r="AG271" s="15"/>
      <c r="AH271" s="15"/>
      <c r="AI271" s="15"/>
      <c r="AJ271" s="15"/>
      <c r="AK271" s="15"/>
      <c r="AL271" s="15"/>
      <c r="AM271" s="15"/>
      <c r="AN271" s="15"/>
      <c r="AO271" s="15"/>
      <c r="AP271" s="15"/>
      <c r="AQ271" s="15"/>
      <c r="AR271" s="15"/>
      <c r="AS271" s="15"/>
      <c r="AT271" s="15"/>
      <c r="AU271" s="15"/>
      <c r="AV271" s="15"/>
      <c r="AW271" s="15"/>
      <c r="AX271" s="15" t="s">
        <v>622</v>
      </c>
      <c r="AY271" s="15"/>
      <c r="AZ271" s="15"/>
      <c r="BA271" s="15" t="s">
        <v>644</v>
      </c>
      <c r="BB271" s="15"/>
      <c r="BC271" s="15"/>
      <c r="BD271" s="15"/>
      <c r="BE271" s="15"/>
      <c r="BF271" s="15"/>
      <c r="BG271" s="15"/>
      <c r="BH271" s="15"/>
      <c r="BI271" s="15">
        <v>2</v>
      </c>
      <c r="BJ271" s="15">
        <v>2</v>
      </c>
      <c r="BK271" s="15">
        <v>2</v>
      </c>
      <c r="BL271" s="15">
        <v>2</v>
      </c>
      <c r="BM271" s="15"/>
      <c r="BN271" s="15"/>
      <c r="BO271" s="15"/>
      <c r="BP271" s="15"/>
      <c r="BQ271" s="15">
        <v>2</v>
      </c>
      <c r="BR271" s="15">
        <v>2</v>
      </c>
      <c r="BS271" s="15">
        <v>2</v>
      </c>
      <c r="BT271" s="15">
        <v>2</v>
      </c>
      <c r="BU271" s="15">
        <v>2</v>
      </c>
      <c r="BV271" s="15">
        <v>2</v>
      </c>
      <c r="BW271" s="15"/>
      <c r="BX271" s="15">
        <v>2</v>
      </c>
      <c r="BY271" s="15">
        <v>2</v>
      </c>
      <c r="BZ271" s="15">
        <v>2</v>
      </c>
      <c r="CA271" s="15">
        <v>2</v>
      </c>
      <c r="CB271" s="15">
        <v>2</v>
      </c>
      <c r="CC271" s="15">
        <v>2</v>
      </c>
      <c r="CD271" s="15">
        <v>2</v>
      </c>
      <c r="CE271" s="15">
        <v>2</v>
      </c>
      <c r="CF271" s="15">
        <v>2</v>
      </c>
      <c r="CG271" s="15">
        <v>2</v>
      </c>
      <c r="CH271" s="15">
        <v>2</v>
      </c>
      <c r="CI271" s="15">
        <v>2</v>
      </c>
      <c r="CJ271" s="15">
        <v>2</v>
      </c>
      <c r="CK271" s="15">
        <v>2</v>
      </c>
      <c r="CL271" s="15"/>
      <c r="CM271" s="15"/>
      <c r="CN271" s="15"/>
      <c r="CO271" s="15"/>
      <c r="CP271" s="15"/>
      <c r="CQ271" s="15"/>
      <c r="CR271" s="15"/>
      <c r="CS271" s="15">
        <v>2</v>
      </c>
      <c r="CT271" s="15">
        <v>2</v>
      </c>
      <c r="CU271" s="15">
        <v>2</v>
      </c>
      <c r="CV271" s="73">
        <f t="shared" si="112"/>
        <v>27</v>
      </c>
      <c r="CW271" s="74">
        <f t="shared" si="113"/>
        <v>1</v>
      </c>
      <c r="CX271" s="73">
        <f t="shared" si="114"/>
        <v>0</v>
      </c>
      <c r="CY271" s="74">
        <f t="shared" si="115"/>
        <v>0</v>
      </c>
      <c r="CZ271" s="73">
        <f t="shared" si="116"/>
        <v>0</v>
      </c>
      <c r="DA271" s="74">
        <f t="shared" si="117"/>
        <v>0</v>
      </c>
      <c r="DB271" s="73">
        <f t="shared" si="118"/>
        <v>0</v>
      </c>
      <c r="DC271" s="74">
        <f t="shared" si="119"/>
        <v>0</v>
      </c>
      <c r="DD271" s="75">
        <f t="shared" si="120"/>
        <v>2</v>
      </c>
      <c r="DE271" s="75" t="str">
        <f t="shared" si="121"/>
        <v>Đạt mục tiêu</v>
      </c>
      <c r="DF271" s="2"/>
      <c r="DG271" s="2"/>
      <c r="DH271" s="2"/>
      <c r="DI271" s="2"/>
      <c r="DJ271" s="2"/>
      <c r="DK271" s="2"/>
      <c r="DL271" s="2"/>
      <c r="DM271" s="2"/>
      <c r="DN271" s="2"/>
      <c r="DO271" s="2"/>
      <c r="DP271" s="2"/>
      <c r="DQ271" s="2"/>
      <c r="DR271" s="2"/>
      <c r="DS271" s="2"/>
      <c r="DT271" s="2"/>
      <c r="DU271" s="2"/>
      <c r="DV271" s="2"/>
      <c r="DW271" s="2"/>
      <c r="DX271" s="2"/>
      <c r="DY271" s="2"/>
    </row>
    <row r="272" spans="1:129" ht="21.75" customHeight="1" x14ac:dyDescent="0.3">
      <c r="A272" s="53">
        <v>262</v>
      </c>
      <c r="B272" s="59">
        <v>392</v>
      </c>
      <c r="C272" s="60">
        <v>393</v>
      </c>
      <c r="D272" s="386" t="s">
        <v>350</v>
      </c>
      <c r="E272" s="387"/>
      <c r="F272" s="387"/>
      <c r="G272" s="387"/>
      <c r="H272" s="388"/>
      <c r="I272" s="308"/>
      <c r="J272" s="312" t="s">
        <v>608</v>
      </c>
      <c r="K272" s="61" t="s">
        <v>8</v>
      </c>
      <c r="L272" s="61" t="s">
        <v>8</v>
      </c>
      <c r="M272" s="61" t="s">
        <v>8</v>
      </c>
      <c r="N272" s="62" t="s">
        <v>608</v>
      </c>
      <c r="O272" s="62" t="s">
        <v>608</v>
      </c>
      <c r="P272" s="312" t="s">
        <v>608</v>
      </c>
      <c r="Q272" s="62" t="s">
        <v>608</v>
      </c>
      <c r="R272" s="62" t="s">
        <v>608</v>
      </c>
      <c r="S272" s="62" t="s">
        <v>608</v>
      </c>
      <c r="T272" s="62" t="s">
        <v>608</v>
      </c>
      <c r="U272" s="62" t="s">
        <v>608</v>
      </c>
      <c r="V272" s="62" t="s">
        <v>608</v>
      </c>
      <c r="W272" s="62" t="s">
        <v>608</v>
      </c>
      <c r="X272" s="71">
        <f t="shared" si="21"/>
        <v>0</v>
      </c>
      <c r="Y272" s="61"/>
      <c r="Z272" s="61"/>
      <c r="AA272" s="61"/>
      <c r="AB272" s="61"/>
      <c r="AC272" s="61"/>
      <c r="AD272" s="81"/>
      <c r="AE272" s="82"/>
      <c r="AF272" s="82"/>
      <c r="AG272" s="314"/>
      <c r="AH272" s="314"/>
      <c r="AI272" s="314"/>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62" t="s">
        <v>8</v>
      </c>
      <c r="BJ272" s="62" t="s">
        <v>8</v>
      </c>
      <c r="BK272" s="62" t="s">
        <v>8</v>
      </c>
      <c r="BL272" s="62" t="s">
        <v>8</v>
      </c>
      <c r="BM272" s="62"/>
      <c r="BN272" s="62"/>
      <c r="BO272" s="62"/>
      <c r="BP272" s="62"/>
      <c r="BQ272" s="62" t="s">
        <v>8</v>
      </c>
      <c r="BR272" s="62" t="s">
        <v>8</v>
      </c>
      <c r="BS272" s="62" t="s">
        <v>8</v>
      </c>
      <c r="BT272" s="62" t="s">
        <v>8</v>
      </c>
      <c r="BU272" s="62" t="s">
        <v>8</v>
      </c>
      <c r="BV272" s="62" t="s">
        <v>8</v>
      </c>
      <c r="BW272" s="62"/>
      <c r="BX272" s="62" t="s">
        <v>8</v>
      </c>
      <c r="BY272" s="62" t="s">
        <v>8</v>
      </c>
      <c r="BZ272" s="62" t="s">
        <v>8</v>
      </c>
      <c r="CA272" s="62" t="s">
        <v>8</v>
      </c>
      <c r="CB272" s="62" t="s">
        <v>8</v>
      </c>
      <c r="CC272" s="62" t="s">
        <v>8</v>
      </c>
      <c r="CD272" s="62" t="s">
        <v>8</v>
      </c>
      <c r="CE272" s="62" t="s">
        <v>8</v>
      </c>
      <c r="CF272" s="62" t="s">
        <v>8</v>
      </c>
      <c r="CG272" s="62" t="s">
        <v>8</v>
      </c>
      <c r="CH272" s="62" t="s">
        <v>8</v>
      </c>
      <c r="CI272" s="62" t="s">
        <v>8</v>
      </c>
      <c r="CJ272" s="62" t="s">
        <v>8</v>
      </c>
      <c r="CK272" s="62" t="s">
        <v>8</v>
      </c>
      <c r="CL272" s="62"/>
      <c r="CM272" s="62"/>
      <c r="CN272" s="62"/>
      <c r="CO272" s="62"/>
      <c r="CP272" s="62"/>
      <c r="CQ272" s="62"/>
      <c r="CR272" s="62"/>
      <c r="CS272" s="62" t="s">
        <v>8</v>
      </c>
      <c r="CT272" s="62" t="s">
        <v>8</v>
      </c>
      <c r="CU272" s="62" t="s">
        <v>8</v>
      </c>
      <c r="CV272" s="61" t="s">
        <v>8</v>
      </c>
      <c r="CW272" s="61" t="s">
        <v>8</v>
      </c>
      <c r="CX272" s="61" t="s">
        <v>8</v>
      </c>
      <c r="CY272" s="61" t="s">
        <v>8</v>
      </c>
      <c r="CZ272" s="61" t="s">
        <v>8</v>
      </c>
      <c r="DA272" s="61" t="s">
        <v>8</v>
      </c>
      <c r="DB272" s="61" t="s">
        <v>8</v>
      </c>
      <c r="DC272" s="61" t="s">
        <v>8</v>
      </c>
      <c r="DD272" s="250" t="s">
        <v>8</v>
      </c>
      <c r="DE272" s="61" t="s">
        <v>8</v>
      </c>
      <c r="DF272" s="2"/>
      <c r="DG272" s="2"/>
      <c r="DH272" s="2"/>
      <c r="DI272" s="2"/>
      <c r="DJ272" s="2"/>
      <c r="DK272" s="2"/>
      <c r="DL272" s="2"/>
      <c r="DM272" s="2"/>
      <c r="DN272" s="2"/>
      <c r="DO272" s="2"/>
      <c r="DP272" s="2"/>
      <c r="DQ272" s="2"/>
      <c r="DR272" s="2"/>
      <c r="DS272" s="2"/>
      <c r="DT272" s="2"/>
      <c r="DU272" s="2"/>
      <c r="DV272" s="2"/>
      <c r="DW272" s="2"/>
      <c r="DX272" s="2"/>
      <c r="DY272" s="2"/>
    </row>
    <row r="273" spans="1:129" ht="58.5" hidden="1" customHeight="1" x14ac:dyDescent="0.25">
      <c r="A273" s="53">
        <v>263</v>
      </c>
      <c r="B273" s="66">
        <v>393</v>
      </c>
      <c r="C273" s="60">
        <v>396</v>
      </c>
      <c r="D273" s="7" t="s">
        <v>351</v>
      </c>
      <c r="E273" s="14" t="s">
        <v>11</v>
      </c>
      <c r="F273" s="14" t="s">
        <v>352</v>
      </c>
      <c r="G273" s="68" t="s">
        <v>19</v>
      </c>
      <c r="H273" s="121" t="s">
        <v>352</v>
      </c>
      <c r="I273" s="68" t="s">
        <v>627</v>
      </c>
      <c r="J273" s="68" t="s">
        <v>335</v>
      </c>
      <c r="K273" s="15" t="s">
        <v>6</v>
      </c>
      <c r="L273" s="15" t="s">
        <v>15</v>
      </c>
      <c r="M273" s="10"/>
      <c r="N273" s="70" t="s">
        <v>15</v>
      </c>
      <c r="O273" s="70"/>
      <c r="P273" s="70"/>
      <c r="Q273" s="70"/>
      <c r="R273" s="70"/>
      <c r="S273" s="70"/>
      <c r="T273" s="70"/>
      <c r="U273" s="70"/>
      <c r="V273" s="70"/>
      <c r="W273" s="70"/>
      <c r="X273" s="71">
        <f t="shared" si="21"/>
        <v>1</v>
      </c>
      <c r="Y273" s="15" t="s">
        <v>1100</v>
      </c>
      <c r="Z273" s="15"/>
      <c r="AA273" s="15" t="s">
        <v>644</v>
      </c>
      <c r="AB273" s="15" t="s">
        <v>644</v>
      </c>
      <c r="AC273" s="15"/>
      <c r="AD273" s="72"/>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5">
        <v>1</v>
      </c>
      <c r="BJ273" s="15">
        <v>1</v>
      </c>
      <c r="BK273" s="15">
        <v>1</v>
      </c>
      <c r="BL273" s="15">
        <v>1</v>
      </c>
      <c r="BM273" s="15">
        <v>1</v>
      </c>
      <c r="BN273" s="15">
        <v>1</v>
      </c>
      <c r="BO273" s="15">
        <v>1</v>
      </c>
      <c r="BP273" s="15">
        <v>1</v>
      </c>
      <c r="BQ273" s="15">
        <v>1</v>
      </c>
      <c r="BR273" s="15">
        <v>1</v>
      </c>
      <c r="BS273" s="15">
        <v>1</v>
      </c>
      <c r="BT273" s="15">
        <v>1</v>
      </c>
      <c r="BU273" s="15">
        <v>1</v>
      </c>
      <c r="BV273" s="15">
        <v>1</v>
      </c>
      <c r="BW273" s="15">
        <v>1</v>
      </c>
      <c r="BX273" s="15">
        <v>1</v>
      </c>
      <c r="BY273" s="15">
        <v>1</v>
      </c>
      <c r="BZ273" s="15">
        <v>1</v>
      </c>
      <c r="CA273" s="15">
        <v>0</v>
      </c>
      <c r="CB273" s="15">
        <v>1</v>
      </c>
      <c r="CC273" s="15">
        <v>1</v>
      </c>
      <c r="CD273" s="15">
        <v>1</v>
      </c>
      <c r="CE273" s="15">
        <v>1</v>
      </c>
      <c r="CF273" s="15">
        <v>1</v>
      </c>
      <c r="CG273" s="15">
        <v>1</v>
      </c>
      <c r="CH273" s="15">
        <v>1</v>
      </c>
      <c r="CI273" s="15">
        <v>1</v>
      </c>
      <c r="CJ273" s="15">
        <v>1</v>
      </c>
      <c r="CK273" s="15">
        <v>1</v>
      </c>
      <c r="CL273" s="15">
        <v>1</v>
      </c>
      <c r="CM273" s="15">
        <v>1</v>
      </c>
      <c r="CN273" s="15">
        <v>1</v>
      </c>
      <c r="CO273" s="15">
        <v>1</v>
      </c>
      <c r="CP273" s="15">
        <v>1</v>
      </c>
      <c r="CQ273" s="15">
        <v>1</v>
      </c>
      <c r="CR273" s="15">
        <v>1</v>
      </c>
      <c r="CS273" s="15">
        <v>2</v>
      </c>
      <c r="CT273" s="15">
        <v>2</v>
      </c>
      <c r="CU273" s="15">
        <v>2</v>
      </c>
      <c r="CV273" s="73">
        <f t="shared" ref="CV273:CV285" si="122">COUNTIF(BI273:CU273,"2")</f>
        <v>3</v>
      </c>
      <c r="CW273" s="74">
        <f t="shared" ref="CW273:CW285" si="123">CV273/(CV273+CX273+CZ273+DB273)</f>
        <v>7.6923076923076927E-2</v>
      </c>
      <c r="CX273" s="73">
        <f t="shared" ref="CX273:CX285" si="124">COUNTIF(BI273:CU273,"1")</f>
        <v>35</v>
      </c>
      <c r="CY273" s="74">
        <f t="shared" ref="CY273:CY285" si="125">CX273/(CV273+CX273+CZ273+DB273)</f>
        <v>0.89743589743589747</v>
      </c>
      <c r="CZ273" s="73">
        <f t="shared" ref="CZ273:CZ285" si="126">COUNTIF(BI273:CU273,"0")</f>
        <v>1</v>
      </c>
      <c r="DA273" s="74">
        <f t="shared" ref="DA273:DA285" si="127">CZ273/(CV273+CX273+CZ273+DB273)</f>
        <v>2.564102564102564E-2</v>
      </c>
      <c r="DB273" s="73">
        <f t="shared" ref="DB273:DB285" si="128">COUNTIF(BI273:CU273,"KĐG")</f>
        <v>0</v>
      </c>
      <c r="DC273" s="74">
        <f t="shared" ref="DC273:DC285" si="129">DB273/(CV273+CX273+CZ273+DB273)</f>
        <v>0</v>
      </c>
      <c r="DD273" s="249">
        <f t="shared" ref="DD273:DD285" si="130">(((CV273*2)+(CX273*1)+(CZ273*0)))/(CV273+CX273+CZ273)</f>
        <v>1.0512820512820513</v>
      </c>
      <c r="DE273" s="75" t="str">
        <f t="shared" ref="DE273:DE285" si="131">IF(DC273&gt;=50%,"KĐG",IF(DD273&gt;=1.6,"Đạt mục tiêu",IF(DD273&gt;=1,"Cần cố gắng","Chưa đạt")))</f>
        <v>Cần cố gắng</v>
      </c>
      <c r="DF273" s="2"/>
      <c r="DG273" s="2"/>
      <c r="DH273" s="2"/>
      <c r="DI273" s="2"/>
      <c r="DJ273" s="2"/>
      <c r="DK273" s="2"/>
      <c r="DL273" s="2"/>
      <c r="DM273" s="2"/>
      <c r="DN273" s="2"/>
      <c r="DO273" s="2"/>
      <c r="DP273" s="2"/>
      <c r="DQ273" s="2"/>
      <c r="DR273" s="2"/>
      <c r="DS273" s="2"/>
      <c r="DT273" s="2"/>
      <c r="DU273" s="2"/>
      <c r="DV273" s="2"/>
      <c r="DW273" s="2"/>
      <c r="DX273" s="2"/>
      <c r="DY273" s="2"/>
    </row>
    <row r="274" spans="1:129" ht="42.75" hidden="1" customHeight="1" x14ac:dyDescent="0.25">
      <c r="A274" s="53">
        <v>264</v>
      </c>
      <c r="B274" s="66">
        <v>396</v>
      </c>
      <c r="C274" s="60">
        <v>399</v>
      </c>
      <c r="D274" s="7" t="s">
        <v>353</v>
      </c>
      <c r="E274" s="14" t="s">
        <v>11</v>
      </c>
      <c r="F274" s="14" t="s">
        <v>354</v>
      </c>
      <c r="G274" s="68" t="s">
        <v>11</v>
      </c>
      <c r="H274" s="7" t="s">
        <v>819</v>
      </c>
      <c r="I274" s="68" t="s">
        <v>627</v>
      </c>
      <c r="J274" s="68" t="s">
        <v>335</v>
      </c>
      <c r="K274" s="15" t="s">
        <v>6</v>
      </c>
      <c r="L274" s="15" t="s">
        <v>15</v>
      </c>
      <c r="M274" s="10"/>
      <c r="N274" s="70"/>
      <c r="O274" s="70"/>
      <c r="P274" s="70"/>
      <c r="Q274" s="70" t="s">
        <v>15</v>
      </c>
      <c r="R274" s="70"/>
      <c r="S274" s="70"/>
      <c r="T274" s="70"/>
      <c r="U274" s="70"/>
      <c r="V274" s="70"/>
      <c r="W274" s="70"/>
      <c r="X274" s="71">
        <f t="shared" si="21"/>
        <v>1</v>
      </c>
      <c r="Y274" s="15"/>
      <c r="Z274" s="15"/>
      <c r="AA274" s="15"/>
      <c r="AB274" s="15"/>
      <c r="AC274" s="15"/>
      <c r="AD274" s="72"/>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5">
        <v>2</v>
      </c>
      <c r="BJ274" s="15">
        <v>2</v>
      </c>
      <c r="BK274" s="15">
        <v>2</v>
      </c>
      <c r="BL274" s="15">
        <v>2</v>
      </c>
      <c r="BM274" s="15"/>
      <c r="BN274" s="15"/>
      <c r="BO274" s="15"/>
      <c r="BP274" s="15"/>
      <c r="BQ274" s="15">
        <v>2</v>
      </c>
      <c r="BR274" s="15">
        <v>2</v>
      </c>
      <c r="BS274" s="15">
        <v>2</v>
      </c>
      <c r="BT274" s="15">
        <v>2</v>
      </c>
      <c r="BU274" s="15">
        <v>2</v>
      </c>
      <c r="BV274" s="15">
        <v>2</v>
      </c>
      <c r="BW274" s="15"/>
      <c r="BX274" s="15">
        <v>2</v>
      </c>
      <c r="BY274" s="15">
        <v>2</v>
      </c>
      <c r="BZ274" s="15">
        <v>2</v>
      </c>
      <c r="CA274" s="15">
        <v>2</v>
      </c>
      <c r="CB274" s="15">
        <v>2</v>
      </c>
      <c r="CC274" s="15">
        <v>2</v>
      </c>
      <c r="CD274" s="15">
        <v>2</v>
      </c>
      <c r="CE274" s="15">
        <v>2</v>
      </c>
      <c r="CF274" s="15">
        <v>2</v>
      </c>
      <c r="CG274" s="15">
        <v>2</v>
      </c>
      <c r="CH274" s="15">
        <v>2</v>
      </c>
      <c r="CI274" s="15">
        <v>2</v>
      </c>
      <c r="CJ274" s="15">
        <v>2</v>
      </c>
      <c r="CK274" s="15">
        <v>2</v>
      </c>
      <c r="CL274" s="15"/>
      <c r="CM274" s="15"/>
      <c r="CN274" s="15"/>
      <c r="CO274" s="15"/>
      <c r="CP274" s="15"/>
      <c r="CQ274" s="15"/>
      <c r="CR274" s="15"/>
      <c r="CS274" s="15">
        <v>2</v>
      </c>
      <c r="CT274" s="15">
        <v>2</v>
      </c>
      <c r="CU274" s="15">
        <v>2</v>
      </c>
      <c r="CV274" s="73">
        <f t="shared" si="122"/>
        <v>27</v>
      </c>
      <c r="CW274" s="74">
        <f t="shared" si="123"/>
        <v>1</v>
      </c>
      <c r="CX274" s="73">
        <f t="shared" si="124"/>
        <v>0</v>
      </c>
      <c r="CY274" s="74">
        <f t="shared" si="125"/>
        <v>0</v>
      </c>
      <c r="CZ274" s="73">
        <f t="shared" si="126"/>
        <v>0</v>
      </c>
      <c r="DA274" s="74">
        <f t="shared" si="127"/>
        <v>0</v>
      </c>
      <c r="DB274" s="73">
        <f t="shared" si="128"/>
        <v>0</v>
      </c>
      <c r="DC274" s="74">
        <f t="shared" si="129"/>
        <v>0</v>
      </c>
      <c r="DD274" s="75">
        <f t="shared" si="130"/>
        <v>2</v>
      </c>
      <c r="DE274" s="75" t="str">
        <f t="shared" si="131"/>
        <v>Đạt mục tiêu</v>
      </c>
      <c r="DF274" s="2"/>
      <c r="DG274" s="2"/>
      <c r="DH274" s="2"/>
      <c r="DI274" s="2"/>
      <c r="DJ274" s="2"/>
      <c r="DK274" s="2"/>
      <c r="DL274" s="2"/>
      <c r="DM274" s="2"/>
      <c r="DN274" s="2"/>
      <c r="DO274" s="2"/>
      <c r="DP274" s="2"/>
      <c r="DQ274" s="2"/>
      <c r="DR274" s="2"/>
      <c r="DS274" s="2"/>
      <c r="DT274" s="2"/>
      <c r="DU274" s="2"/>
      <c r="DV274" s="2"/>
      <c r="DW274" s="2"/>
      <c r="DX274" s="2"/>
      <c r="DY274" s="2"/>
    </row>
    <row r="275" spans="1:129" ht="50.25" hidden="1" customHeight="1" x14ac:dyDescent="0.25">
      <c r="A275" s="53">
        <v>265</v>
      </c>
      <c r="B275" s="66" t="s">
        <v>820</v>
      </c>
      <c r="C275" s="60">
        <v>402</v>
      </c>
      <c r="D275" s="7" t="s">
        <v>355</v>
      </c>
      <c r="E275" s="14" t="s">
        <v>11</v>
      </c>
      <c r="F275" s="14" t="s">
        <v>356</v>
      </c>
      <c r="G275" s="68" t="s">
        <v>19</v>
      </c>
      <c r="H275" s="7" t="s">
        <v>821</v>
      </c>
      <c r="I275" s="68" t="s">
        <v>627</v>
      </c>
      <c r="J275" s="68" t="s">
        <v>335</v>
      </c>
      <c r="K275" s="15" t="s">
        <v>6</v>
      </c>
      <c r="L275" s="15" t="s">
        <v>15</v>
      </c>
      <c r="M275" s="10"/>
      <c r="N275" s="70"/>
      <c r="O275" s="70"/>
      <c r="P275" s="70"/>
      <c r="Q275" s="70"/>
      <c r="R275" s="70"/>
      <c r="S275" s="70" t="s">
        <v>15</v>
      </c>
      <c r="T275" s="70"/>
      <c r="U275" s="70"/>
      <c r="V275" s="70"/>
      <c r="W275" s="70"/>
      <c r="X275" s="71">
        <f t="shared" si="21"/>
        <v>1</v>
      </c>
      <c r="Y275" s="15"/>
      <c r="Z275" s="11"/>
      <c r="AA275" s="11"/>
      <c r="AB275" s="11"/>
      <c r="AC275" s="11"/>
      <c r="AD275" s="72"/>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5">
        <v>2</v>
      </c>
      <c r="BJ275" s="15">
        <v>2</v>
      </c>
      <c r="BK275" s="15">
        <v>2</v>
      </c>
      <c r="BL275" s="15">
        <v>2</v>
      </c>
      <c r="BM275" s="15"/>
      <c r="BN275" s="15"/>
      <c r="BO275" s="15"/>
      <c r="BP275" s="15"/>
      <c r="BQ275" s="15">
        <v>2</v>
      </c>
      <c r="BR275" s="15">
        <v>2</v>
      </c>
      <c r="BS275" s="15">
        <v>2</v>
      </c>
      <c r="BT275" s="15">
        <v>2</v>
      </c>
      <c r="BU275" s="15">
        <v>2</v>
      </c>
      <c r="BV275" s="15">
        <v>2</v>
      </c>
      <c r="BW275" s="15"/>
      <c r="BX275" s="15">
        <v>2</v>
      </c>
      <c r="BY275" s="15">
        <v>2</v>
      </c>
      <c r="BZ275" s="15">
        <v>2</v>
      </c>
      <c r="CA275" s="15">
        <v>2</v>
      </c>
      <c r="CB275" s="15">
        <v>2</v>
      </c>
      <c r="CC275" s="15">
        <v>2</v>
      </c>
      <c r="CD275" s="15">
        <v>2</v>
      </c>
      <c r="CE275" s="15">
        <v>2</v>
      </c>
      <c r="CF275" s="15">
        <v>2</v>
      </c>
      <c r="CG275" s="15">
        <v>2</v>
      </c>
      <c r="CH275" s="15">
        <v>2</v>
      </c>
      <c r="CI275" s="15">
        <v>2</v>
      </c>
      <c r="CJ275" s="15">
        <v>2</v>
      </c>
      <c r="CK275" s="15">
        <v>2</v>
      </c>
      <c r="CL275" s="15"/>
      <c r="CM275" s="15"/>
      <c r="CN275" s="15"/>
      <c r="CO275" s="15"/>
      <c r="CP275" s="15"/>
      <c r="CQ275" s="15"/>
      <c r="CR275" s="15"/>
      <c r="CS275" s="15">
        <v>2</v>
      </c>
      <c r="CT275" s="15">
        <v>2</v>
      </c>
      <c r="CU275" s="15">
        <v>2</v>
      </c>
      <c r="CV275" s="73">
        <f t="shared" si="122"/>
        <v>27</v>
      </c>
      <c r="CW275" s="74">
        <f t="shared" si="123"/>
        <v>1</v>
      </c>
      <c r="CX275" s="73">
        <f t="shared" si="124"/>
        <v>0</v>
      </c>
      <c r="CY275" s="74">
        <f t="shared" si="125"/>
        <v>0</v>
      </c>
      <c r="CZ275" s="73">
        <f t="shared" si="126"/>
        <v>0</v>
      </c>
      <c r="DA275" s="74">
        <f t="shared" si="127"/>
        <v>0</v>
      </c>
      <c r="DB275" s="73">
        <f t="shared" si="128"/>
        <v>0</v>
      </c>
      <c r="DC275" s="74">
        <f t="shared" si="129"/>
        <v>0</v>
      </c>
      <c r="DD275" s="75">
        <f t="shared" si="130"/>
        <v>2</v>
      </c>
      <c r="DE275" s="75" t="str">
        <f t="shared" si="131"/>
        <v>Đạt mục tiêu</v>
      </c>
      <c r="DF275" s="2"/>
      <c r="DG275" s="2"/>
      <c r="DH275" s="2"/>
      <c r="DI275" s="2"/>
      <c r="DJ275" s="2"/>
      <c r="DK275" s="2"/>
      <c r="DL275" s="2"/>
      <c r="DM275" s="2"/>
      <c r="DN275" s="2"/>
      <c r="DO275" s="2"/>
      <c r="DP275" s="2"/>
      <c r="DQ275" s="2"/>
      <c r="DR275" s="2"/>
      <c r="DS275" s="2"/>
      <c r="DT275" s="2"/>
      <c r="DU275" s="2"/>
      <c r="DV275" s="2"/>
      <c r="DW275" s="2"/>
      <c r="DX275" s="2"/>
      <c r="DY275" s="2"/>
    </row>
    <row r="276" spans="1:129" ht="60.75" hidden="1" customHeight="1" x14ac:dyDescent="0.25">
      <c r="A276" s="53">
        <v>266</v>
      </c>
      <c r="B276" s="66">
        <v>402</v>
      </c>
      <c r="C276" s="60">
        <v>405</v>
      </c>
      <c r="D276" s="7" t="s">
        <v>357</v>
      </c>
      <c r="E276" s="14" t="s">
        <v>11</v>
      </c>
      <c r="F276" s="14" t="s">
        <v>358</v>
      </c>
      <c r="G276" s="68" t="s">
        <v>19</v>
      </c>
      <c r="H276" s="121" t="s">
        <v>822</v>
      </c>
      <c r="I276" s="68" t="s">
        <v>627</v>
      </c>
      <c r="J276" s="68" t="s">
        <v>335</v>
      </c>
      <c r="K276" s="15" t="s">
        <v>6</v>
      </c>
      <c r="L276" s="15" t="s">
        <v>15</v>
      </c>
      <c r="M276" s="10"/>
      <c r="N276" s="70"/>
      <c r="O276" s="70"/>
      <c r="P276" s="70"/>
      <c r="Q276" s="70"/>
      <c r="R276" s="70"/>
      <c r="S276" s="70"/>
      <c r="T276" s="70"/>
      <c r="U276" s="70" t="s">
        <v>15</v>
      </c>
      <c r="V276" s="70"/>
      <c r="W276" s="70"/>
      <c r="X276" s="71">
        <f t="shared" si="21"/>
        <v>1</v>
      </c>
      <c r="Y276" s="15"/>
      <c r="Z276" s="15"/>
      <c r="AA276" s="15"/>
      <c r="AB276" s="15"/>
      <c r="AC276" s="15"/>
      <c r="AD276" s="72"/>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t="s">
        <v>644</v>
      </c>
      <c r="BC276" s="11" t="s">
        <v>644</v>
      </c>
      <c r="BD276" s="11" t="s">
        <v>622</v>
      </c>
      <c r="BE276" s="11"/>
      <c r="BF276" s="11"/>
      <c r="BG276" s="11"/>
      <c r="BH276" s="11"/>
      <c r="BI276" s="15">
        <v>2</v>
      </c>
      <c r="BJ276" s="15">
        <v>2</v>
      </c>
      <c r="BK276" s="15">
        <v>2</v>
      </c>
      <c r="BL276" s="15">
        <v>2</v>
      </c>
      <c r="BM276" s="15"/>
      <c r="BN276" s="15"/>
      <c r="BO276" s="15"/>
      <c r="BP276" s="15"/>
      <c r="BQ276" s="15">
        <v>2</v>
      </c>
      <c r="BR276" s="15">
        <v>2</v>
      </c>
      <c r="BS276" s="15">
        <v>2</v>
      </c>
      <c r="BT276" s="15">
        <v>2</v>
      </c>
      <c r="BU276" s="15">
        <v>2</v>
      </c>
      <c r="BV276" s="15">
        <v>2</v>
      </c>
      <c r="BW276" s="15"/>
      <c r="BX276" s="15">
        <v>2</v>
      </c>
      <c r="BY276" s="15">
        <v>2</v>
      </c>
      <c r="BZ276" s="15">
        <v>2</v>
      </c>
      <c r="CA276" s="15">
        <v>2</v>
      </c>
      <c r="CB276" s="15">
        <v>2</v>
      </c>
      <c r="CC276" s="15">
        <v>2</v>
      </c>
      <c r="CD276" s="15">
        <v>2</v>
      </c>
      <c r="CE276" s="15">
        <v>2</v>
      </c>
      <c r="CF276" s="15">
        <v>2</v>
      </c>
      <c r="CG276" s="15">
        <v>2</v>
      </c>
      <c r="CH276" s="15">
        <v>2</v>
      </c>
      <c r="CI276" s="15">
        <v>2</v>
      </c>
      <c r="CJ276" s="15">
        <v>2</v>
      </c>
      <c r="CK276" s="15">
        <v>2</v>
      </c>
      <c r="CL276" s="15"/>
      <c r="CM276" s="15"/>
      <c r="CN276" s="15"/>
      <c r="CO276" s="15"/>
      <c r="CP276" s="15"/>
      <c r="CQ276" s="15"/>
      <c r="CR276" s="15"/>
      <c r="CS276" s="15">
        <v>2</v>
      </c>
      <c r="CT276" s="15">
        <v>2</v>
      </c>
      <c r="CU276" s="15">
        <v>2</v>
      </c>
      <c r="CV276" s="73">
        <f t="shared" si="122"/>
        <v>27</v>
      </c>
      <c r="CW276" s="74">
        <f t="shared" si="123"/>
        <v>1</v>
      </c>
      <c r="CX276" s="73">
        <f t="shared" si="124"/>
        <v>0</v>
      </c>
      <c r="CY276" s="74">
        <f t="shared" si="125"/>
        <v>0</v>
      </c>
      <c r="CZ276" s="73">
        <f t="shared" si="126"/>
        <v>0</v>
      </c>
      <c r="DA276" s="74">
        <f t="shared" si="127"/>
        <v>0</v>
      </c>
      <c r="DB276" s="73">
        <f t="shared" si="128"/>
        <v>0</v>
      </c>
      <c r="DC276" s="74">
        <f t="shared" si="129"/>
        <v>0</v>
      </c>
      <c r="DD276" s="75">
        <f t="shared" si="130"/>
        <v>2</v>
      </c>
      <c r="DE276" s="75" t="str">
        <f t="shared" si="131"/>
        <v>Đạt mục tiêu</v>
      </c>
      <c r="DF276" s="2"/>
      <c r="DG276" s="2"/>
      <c r="DH276" s="2"/>
      <c r="DI276" s="2"/>
      <c r="DJ276" s="2"/>
      <c r="DK276" s="2"/>
      <c r="DL276" s="2"/>
      <c r="DM276" s="2"/>
      <c r="DN276" s="2"/>
      <c r="DO276" s="2"/>
      <c r="DP276" s="2"/>
      <c r="DQ276" s="2"/>
      <c r="DR276" s="2"/>
      <c r="DS276" s="2"/>
      <c r="DT276" s="2"/>
      <c r="DU276" s="2"/>
      <c r="DV276" s="2"/>
      <c r="DW276" s="2"/>
      <c r="DX276" s="2"/>
      <c r="DY276" s="2"/>
    </row>
    <row r="277" spans="1:129" ht="60" hidden="1" customHeight="1" x14ac:dyDescent="0.25">
      <c r="A277" s="53">
        <v>267</v>
      </c>
      <c r="B277" s="66">
        <v>405</v>
      </c>
      <c r="C277" s="60">
        <v>406</v>
      </c>
      <c r="D277" s="8" t="s">
        <v>359</v>
      </c>
      <c r="E277" s="14" t="s">
        <v>11</v>
      </c>
      <c r="F277" s="14" t="s">
        <v>1076</v>
      </c>
      <c r="G277" s="68" t="s">
        <v>19</v>
      </c>
      <c r="H277" s="212" t="s">
        <v>1038</v>
      </c>
      <c r="I277" s="68" t="s">
        <v>627</v>
      </c>
      <c r="J277" s="7" t="s">
        <v>335</v>
      </c>
      <c r="K277" s="11" t="s">
        <v>120</v>
      </c>
      <c r="L277" s="11" t="s">
        <v>15</v>
      </c>
      <c r="M277" s="10">
        <v>9</v>
      </c>
      <c r="N277" s="84" t="s">
        <v>15</v>
      </c>
      <c r="O277" s="84"/>
      <c r="P277" s="84"/>
      <c r="Q277" s="84"/>
      <c r="R277" s="84"/>
      <c r="S277" s="84"/>
      <c r="T277" s="84"/>
      <c r="U277" s="84"/>
      <c r="V277" s="84"/>
      <c r="W277" s="84"/>
      <c r="X277" s="71">
        <f t="shared" si="21"/>
        <v>1</v>
      </c>
      <c r="Y277" s="15" t="s">
        <v>1100</v>
      </c>
      <c r="Z277" s="15" t="s">
        <v>625</v>
      </c>
      <c r="AA277" s="15" t="s">
        <v>644</v>
      </c>
      <c r="AB277" s="15" t="s">
        <v>644</v>
      </c>
      <c r="AC277" s="15" t="s">
        <v>625</v>
      </c>
      <c r="AD277" s="72"/>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5">
        <v>2</v>
      </c>
      <c r="BJ277" s="15">
        <v>2</v>
      </c>
      <c r="BK277" s="15">
        <v>2</v>
      </c>
      <c r="BL277" s="15">
        <v>2</v>
      </c>
      <c r="BM277" s="15">
        <v>1</v>
      </c>
      <c r="BN277" s="15">
        <v>1</v>
      </c>
      <c r="BO277" s="15">
        <v>1</v>
      </c>
      <c r="BP277" s="15">
        <v>1</v>
      </c>
      <c r="BQ277" s="15">
        <v>1</v>
      </c>
      <c r="BR277" s="15">
        <v>1</v>
      </c>
      <c r="BS277" s="15">
        <v>1</v>
      </c>
      <c r="BT277" s="15">
        <v>1</v>
      </c>
      <c r="BU277" s="15">
        <v>1</v>
      </c>
      <c r="BV277" s="15">
        <v>1</v>
      </c>
      <c r="BW277" s="15">
        <v>1</v>
      </c>
      <c r="BX277" s="15">
        <v>1</v>
      </c>
      <c r="BY277" s="15">
        <v>1</v>
      </c>
      <c r="BZ277" s="15">
        <v>1</v>
      </c>
      <c r="CA277" s="15">
        <v>0</v>
      </c>
      <c r="CB277" s="15">
        <v>1</v>
      </c>
      <c r="CC277" s="15">
        <v>1</v>
      </c>
      <c r="CD277" s="15">
        <v>2</v>
      </c>
      <c r="CE277" s="15">
        <v>2</v>
      </c>
      <c r="CF277" s="15">
        <v>2</v>
      </c>
      <c r="CG277" s="15">
        <v>2</v>
      </c>
      <c r="CH277" s="15">
        <v>2</v>
      </c>
      <c r="CI277" s="15">
        <v>2</v>
      </c>
      <c r="CJ277" s="15">
        <v>2</v>
      </c>
      <c r="CK277" s="15">
        <v>2</v>
      </c>
      <c r="CL277" s="15">
        <v>1</v>
      </c>
      <c r="CM277" s="15">
        <v>1</v>
      </c>
      <c r="CN277" s="15">
        <v>1</v>
      </c>
      <c r="CO277" s="15">
        <v>1</v>
      </c>
      <c r="CP277" s="15">
        <v>1</v>
      </c>
      <c r="CQ277" s="15">
        <v>1</v>
      </c>
      <c r="CR277" s="15">
        <v>1</v>
      </c>
      <c r="CS277" s="15">
        <v>1</v>
      </c>
      <c r="CT277" s="15">
        <v>2</v>
      </c>
      <c r="CU277" s="15">
        <v>2</v>
      </c>
      <c r="CV277" s="73">
        <f t="shared" si="122"/>
        <v>14</v>
      </c>
      <c r="CW277" s="74">
        <f t="shared" si="123"/>
        <v>0.35897435897435898</v>
      </c>
      <c r="CX277" s="73">
        <f t="shared" si="124"/>
        <v>24</v>
      </c>
      <c r="CY277" s="74">
        <f t="shared" si="125"/>
        <v>0.61538461538461542</v>
      </c>
      <c r="CZ277" s="73">
        <f t="shared" si="126"/>
        <v>1</v>
      </c>
      <c r="DA277" s="74">
        <f t="shared" si="127"/>
        <v>2.564102564102564E-2</v>
      </c>
      <c r="DB277" s="73">
        <f t="shared" si="128"/>
        <v>0</v>
      </c>
      <c r="DC277" s="74">
        <f t="shared" si="129"/>
        <v>0</v>
      </c>
      <c r="DD277" s="249">
        <f t="shared" si="130"/>
        <v>1.3333333333333333</v>
      </c>
      <c r="DE277" s="75" t="str">
        <f t="shared" si="131"/>
        <v>Cần cố gắng</v>
      </c>
      <c r="DF277" s="2"/>
      <c r="DG277" s="2"/>
      <c r="DH277" s="2"/>
      <c r="DI277" s="2"/>
      <c r="DJ277" s="2"/>
      <c r="DK277" s="2"/>
      <c r="DL277" s="2"/>
      <c r="DM277" s="2"/>
      <c r="DN277" s="2"/>
      <c r="DO277" s="2"/>
      <c r="DP277" s="2"/>
      <c r="DQ277" s="2"/>
      <c r="DR277" s="2"/>
      <c r="DS277" s="2"/>
      <c r="DT277" s="2"/>
      <c r="DU277" s="2"/>
      <c r="DV277" s="2"/>
      <c r="DW277" s="2"/>
      <c r="DX277" s="2"/>
      <c r="DY277" s="2"/>
    </row>
    <row r="278" spans="1:129" ht="66.75" hidden="1" customHeight="1" x14ac:dyDescent="0.25">
      <c r="A278" s="53">
        <v>268</v>
      </c>
      <c r="B278" s="59">
        <v>406</v>
      </c>
      <c r="C278" s="60">
        <v>406</v>
      </c>
      <c r="D278" s="8" t="s">
        <v>359</v>
      </c>
      <c r="E278" s="14" t="s">
        <v>11</v>
      </c>
      <c r="F278" s="14" t="s">
        <v>360</v>
      </c>
      <c r="G278" s="68" t="s">
        <v>19</v>
      </c>
      <c r="H278" s="7" t="s">
        <v>823</v>
      </c>
      <c r="I278" s="68" t="s">
        <v>627</v>
      </c>
      <c r="J278" s="7" t="s">
        <v>335</v>
      </c>
      <c r="K278" s="12"/>
      <c r="L278" s="12"/>
      <c r="M278" s="10"/>
      <c r="N278" s="84"/>
      <c r="O278" s="84" t="s">
        <v>15</v>
      </c>
      <c r="P278" s="84"/>
      <c r="Q278" s="84"/>
      <c r="R278" s="84"/>
      <c r="S278" s="84"/>
      <c r="T278" s="84"/>
      <c r="U278" s="84"/>
      <c r="V278" s="84"/>
      <c r="W278" s="84"/>
      <c r="X278" s="71">
        <f t="shared" si="21"/>
        <v>1</v>
      </c>
      <c r="Y278" s="15" t="s">
        <v>1101</v>
      </c>
      <c r="Z278" s="11"/>
      <c r="AA278" s="11"/>
      <c r="AB278" s="11"/>
      <c r="AC278" s="11"/>
      <c r="AD278" s="15"/>
      <c r="AE278" s="15"/>
      <c r="AF278" s="15" t="s">
        <v>625</v>
      </c>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5">
        <v>2</v>
      </c>
      <c r="BJ278" s="15">
        <v>2</v>
      </c>
      <c r="BK278" s="15">
        <v>2</v>
      </c>
      <c r="BL278" s="15">
        <v>2</v>
      </c>
      <c r="BM278" s="15">
        <v>2</v>
      </c>
      <c r="BN278" s="15">
        <v>2</v>
      </c>
      <c r="BO278" s="15">
        <v>2</v>
      </c>
      <c r="BP278" s="15">
        <v>2</v>
      </c>
      <c r="BQ278" s="15">
        <v>2</v>
      </c>
      <c r="BR278" s="15">
        <v>2</v>
      </c>
      <c r="BS278" s="15">
        <v>2</v>
      </c>
      <c r="BT278" s="15">
        <v>2</v>
      </c>
      <c r="BU278" s="15">
        <v>2</v>
      </c>
      <c r="BV278" s="15">
        <v>2</v>
      </c>
      <c r="BW278" s="15">
        <v>2</v>
      </c>
      <c r="BX278" s="15">
        <v>2</v>
      </c>
      <c r="BY278" s="15">
        <v>2</v>
      </c>
      <c r="BZ278" s="15">
        <v>2</v>
      </c>
      <c r="CA278" s="15">
        <v>2</v>
      </c>
      <c r="CB278" s="15">
        <v>2</v>
      </c>
      <c r="CC278" s="15">
        <v>2</v>
      </c>
      <c r="CD278" s="15">
        <v>2</v>
      </c>
      <c r="CE278" s="15">
        <v>2</v>
      </c>
      <c r="CF278" s="15">
        <v>2</v>
      </c>
      <c r="CG278" s="15">
        <v>2</v>
      </c>
      <c r="CH278" s="15">
        <v>2</v>
      </c>
      <c r="CI278" s="15">
        <v>2</v>
      </c>
      <c r="CJ278" s="15">
        <v>2</v>
      </c>
      <c r="CK278" s="15">
        <v>2</v>
      </c>
      <c r="CL278" s="15">
        <v>2</v>
      </c>
      <c r="CM278" s="15">
        <v>2</v>
      </c>
      <c r="CN278" s="15">
        <v>2</v>
      </c>
      <c r="CO278" s="15">
        <v>2</v>
      </c>
      <c r="CP278" s="15">
        <v>2</v>
      </c>
      <c r="CQ278" s="15">
        <v>2</v>
      </c>
      <c r="CR278" s="15">
        <v>2</v>
      </c>
      <c r="CS278" s="15">
        <v>2</v>
      </c>
      <c r="CT278" s="15">
        <v>2</v>
      </c>
      <c r="CU278" s="15">
        <v>2</v>
      </c>
      <c r="CV278" s="73">
        <f t="shared" si="122"/>
        <v>39</v>
      </c>
      <c r="CW278" s="74">
        <f t="shared" si="123"/>
        <v>1</v>
      </c>
      <c r="CX278" s="73">
        <f t="shared" si="124"/>
        <v>0</v>
      </c>
      <c r="CY278" s="74">
        <f t="shared" si="125"/>
        <v>0</v>
      </c>
      <c r="CZ278" s="73">
        <f t="shared" si="126"/>
        <v>0</v>
      </c>
      <c r="DA278" s="74">
        <f t="shared" si="127"/>
        <v>0</v>
      </c>
      <c r="DB278" s="73">
        <f t="shared" si="128"/>
        <v>0</v>
      </c>
      <c r="DC278" s="74">
        <f t="shared" si="129"/>
        <v>0</v>
      </c>
      <c r="DD278" s="75">
        <f t="shared" si="130"/>
        <v>2</v>
      </c>
      <c r="DE278" s="75" t="str">
        <f t="shared" si="131"/>
        <v>Đạt mục tiêu</v>
      </c>
      <c r="DF278" s="2"/>
      <c r="DG278" s="2"/>
      <c r="DH278" s="2"/>
      <c r="DI278" s="2"/>
      <c r="DJ278" s="2"/>
      <c r="DK278" s="2"/>
      <c r="DL278" s="2"/>
      <c r="DM278" s="2"/>
      <c r="DN278" s="2"/>
      <c r="DO278" s="2"/>
      <c r="DP278" s="2"/>
      <c r="DQ278" s="2"/>
      <c r="DR278" s="2"/>
      <c r="DS278" s="2"/>
      <c r="DT278" s="2"/>
      <c r="DU278" s="2"/>
      <c r="DV278" s="2"/>
      <c r="DW278" s="2"/>
      <c r="DX278" s="2"/>
      <c r="DY278" s="2"/>
    </row>
    <row r="279" spans="1:129" ht="86.25" customHeight="1" x14ac:dyDescent="0.25">
      <c r="A279" s="53">
        <v>269</v>
      </c>
      <c r="B279" s="66">
        <v>406</v>
      </c>
      <c r="C279" s="60">
        <v>406</v>
      </c>
      <c r="D279" s="316" t="s">
        <v>359</v>
      </c>
      <c r="E279" s="307" t="s">
        <v>11</v>
      </c>
      <c r="F279" s="307" t="s">
        <v>1109</v>
      </c>
      <c r="G279" s="308" t="s">
        <v>19</v>
      </c>
      <c r="H279" s="333" t="s">
        <v>1016</v>
      </c>
      <c r="I279" s="308" t="s">
        <v>627</v>
      </c>
      <c r="J279" s="306" t="s">
        <v>335</v>
      </c>
      <c r="K279" s="12"/>
      <c r="L279" s="12"/>
      <c r="M279" s="10"/>
      <c r="N279" s="84"/>
      <c r="O279" s="84"/>
      <c r="P279" s="331" t="s">
        <v>15</v>
      </c>
      <c r="Q279" s="84"/>
      <c r="R279" s="84"/>
      <c r="S279" s="84"/>
      <c r="T279" s="84"/>
      <c r="U279" s="84"/>
      <c r="V279" s="84"/>
      <c r="W279" s="84"/>
      <c r="X279" s="71">
        <f t="shared" si="21"/>
        <v>1</v>
      </c>
      <c r="Y279" s="15" t="s">
        <v>1105</v>
      </c>
      <c r="Z279" s="15"/>
      <c r="AA279" s="15"/>
      <c r="AB279" s="15"/>
      <c r="AC279" s="15"/>
      <c r="AD279" s="72"/>
      <c r="AE279" s="11"/>
      <c r="AF279" s="11"/>
      <c r="AG279" s="315"/>
      <c r="AH279" s="315" t="s">
        <v>625</v>
      </c>
      <c r="AI279" s="315" t="s">
        <v>644</v>
      </c>
      <c r="AJ279" s="11" t="s">
        <v>644</v>
      </c>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56">
        <v>2</v>
      </c>
      <c r="BJ279" s="56">
        <v>2</v>
      </c>
      <c r="BK279" s="56">
        <v>2</v>
      </c>
      <c r="BL279" s="56">
        <v>2</v>
      </c>
      <c r="BM279" s="56">
        <v>2</v>
      </c>
      <c r="BN279" s="56">
        <v>2</v>
      </c>
      <c r="BO279" s="56">
        <v>2</v>
      </c>
      <c r="BP279" s="56">
        <v>2</v>
      </c>
      <c r="BQ279" s="56">
        <v>2</v>
      </c>
      <c r="BR279" s="56">
        <v>2</v>
      </c>
      <c r="BS279" s="56">
        <v>2</v>
      </c>
      <c r="BT279" s="56">
        <v>2</v>
      </c>
      <c r="BU279" s="56">
        <v>2</v>
      </c>
      <c r="BV279" s="56">
        <v>1</v>
      </c>
      <c r="BW279" s="56">
        <v>2</v>
      </c>
      <c r="BX279" s="56">
        <v>2</v>
      </c>
      <c r="BY279" s="56">
        <v>2</v>
      </c>
      <c r="BZ279" s="56">
        <v>2</v>
      </c>
      <c r="CA279" s="56">
        <v>2</v>
      </c>
      <c r="CB279" s="56">
        <v>2</v>
      </c>
      <c r="CC279" s="56">
        <v>2</v>
      </c>
      <c r="CD279" s="56">
        <v>2</v>
      </c>
      <c r="CE279" s="56">
        <v>2</v>
      </c>
      <c r="CF279" s="56">
        <v>2</v>
      </c>
      <c r="CG279" s="56">
        <v>2</v>
      </c>
      <c r="CH279" s="56">
        <v>2</v>
      </c>
      <c r="CI279" s="56">
        <v>2</v>
      </c>
      <c r="CJ279" s="56">
        <v>2</v>
      </c>
      <c r="CK279" s="56">
        <v>2</v>
      </c>
      <c r="CL279" s="56">
        <v>2</v>
      </c>
      <c r="CM279" s="56">
        <v>2</v>
      </c>
      <c r="CN279" s="56">
        <v>2</v>
      </c>
      <c r="CO279" s="56">
        <v>2</v>
      </c>
      <c r="CP279" s="56">
        <v>2</v>
      </c>
      <c r="CQ279" s="56">
        <v>2</v>
      </c>
      <c r="CR279" s="56">
        <v>2</v>
      </c>
      <c r="CS279" s="56">
        <v>2</v>
      </c>
      <c r="CT279" s="56">
        <v>2</v>
      </c>
      <c r="CU279" s="56">
        <v>1</v>
      </c>
      <c r="CV279" s="73">
        <f t="shared" si="122"/>
        <v>37</v>
      </c>
      <c r="CW279" s="74">
        <f t="shared" si="123"/>
        <v>0.94871794871794868</v>
      </c>
      <c r="CX279" s="73">
        <f t="shared" si="124"/>
        <v>2</v>
      </c>
      <c r="CY279" s="74">
        <f t="shared" si="125"/>
        <v>5.128205128205128E-2</v>
      </c>
      <c r="CZ279" s="73">
        <f t="shared" si="126"/>
        <v>0</v>
      </c>
      <c r="DA279" s="74">
        <f t="shared" si="127"/>
        <v>0</v>
      </c>
      <c r="DB279" s="73">
        <f t="shared" si="128"/>
        <v>0</v>
      </c>
      <c r="DC279" s="74">
        <f t="shared" si="129"/>
        <v>0</v>
      </c>
      <c r="DD279" s="75">
        <f t="shared" si="130"/>
        <v>1.9487179487179487</v>
      </c>
      <c r="DE279" s="75" t="str">
        <f t="shared" si="131"/>
        <v>Đạt mục tiêu</v>
      </c>
      <c r="DF279" s="2"/>
      <c r="DG279" s="2"/>
      <c r="DH279" s="2"/>
      <c r="DI279" s="2"/>
      <c r="DJ279" s="2"/>
      <c r="DK279" s="2"/>
      <c r="DL279" s="2"/>
      <c r="DM279" s="2"/>
      <c r="DN279" s="2"/>
      <c r="DO279" s="2"/>
      <c r="DP279" s="2"/>
      <c r="DQ279" s="2"/>
      <c r="DR279" s="2"/>
      <c r="DS279" s="2"/>
      <c r="DT279" s="2"/>
      <c r="DU279" s="2"/>
      <c r="DV279" s="2"/>
      <c r="DW279" s="2"/>
      <c r="DX279" s="2"/>
      <c r="DY279" s="2"/>
    </row>
    <row r="280" spans="1:129" ht="60.75" hidden="1" customHeight="1" x14ac:dyDescent="0.25">
      <c r="A280" s="53">
        <v>270</v>
      </c>
      <c r="B280" s="66">
        <v>406</v>
      </c>
      <c r="C280" s="60">
        <v>406</v>
      </c>
      <c r="D280" s="8" t="s">
        <v>359</v>
      </c>
      <c r="E280" s="14" t="s">
        <v>11</v>
      </c>
      <c r="F280" s="14" t="s">
        <v>360</v>
      </c>
      <c r="G280" s="68" t="s">
        <v>19</v>
      </c>
      <c r="H280" s="146" t="s">
        <v>824</v>
      </c>
      <c r="I280" s="68" t="s">
        <v>627</v>
      </c>
      <c r="J280" s="7" t="s">
        <v>335</v>
      </c>
      <c r="K280" s="12"/>
      <c r="L280" s="12"/>
      <c r="M280" s="10"/>
      <c r="N280" s="84"/>
      <c r="O280" s="84"/>
      <c r="P280" s="84"/>
      <c r="Q280" s="84" t="s">
        <v>15</v>
      </c>
      <c r="R280" s="84"/>
      <c r="S280" s="84"/>
      <c r="T280" s="84"/>
      <c r="U280" s="84"/>
      <c r="V280" s="84"/>
      <c r="W280" s="84"/>
      <c r="X280" s="71">
        <f t="shared" si="21"/>
        <v>1</v>
      </c>
      <c r="Y280" s="15"/>
      <c r="Z280" s="15"/>
      <c r="AA280" s="15"/>
      <c r="AB280" s="15"/>
      <c r="AC280" s="15"/>
      <c r="AD280" s="72"/>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5">
        <v>2</v>
      </c>
      <c r="BJ280" s="15">
        <v>2</v>
      </c>
      <c r="BK280" s="15">
        <v>2</v>
      </c>
      <c r="BL280" s="15">
        <v>2</v>
      </c>
      <c r="BM280" s="15"/>
      <c r="BN280" s="15"/>
      <c r="BO280" s="15"/>
      <c r="BP280" s="15"/>
      <c r="BQ280" s="15">
        <v>2</v>
      </c>
      <c r="BR280" s="15">
        <v>2</v>
      </c>
      <c r="BS280" s="15">
        <v>2</v>
      </c>
      <c r="BT280" s="15">
        <v>2</v>
      </c>
      <c r="BU280" s="15">
        <v>2</v>
      </c>
      <c r="BV280" s="15">
        <v>2</v>
      </c>
      <c r="BW280" s="15"/>
      <c r="BX280" s="15">
        <v>2</v>
      </c>
      <c r="BY280" s="15">
        <v>2</v>
      </c>
      <c r="BZ280" s="15">
        <v>2</v>
      </c>
      <c r="CA280" s="15">
        <v>2</v>
      </c>
      <c r="CB280" s="15">
        <v>2</v>
      </c>
      <c r="CC280" s="15">
        <v>2</v>
      </c>
      <c r="CD280" s="15">
        <v>2</v>
      </c>
      <c r="CE280" s="15">
        <v>2</v>
      </c>
      <c r="CF280" s="15">
        <v>2</v>
      </c>
      <c r="CG280" s="15">
        <v>2</v>
      </c>
      <c r="CH280" s="15">
        <v>2</v>
      </c>
      <c r="CI280" s="15">
        <v>2</v>
      </c>
      <c r="CJ280" s="15">
        <v>2</v>
      </c>
      <c r="CK280" s="15">
        <v>2</v>
      </c>
      <c r="CL280" s="15"/>
      <c r="CM280" s="15"/>
      <c r="CN280" s="15"/>
      <c r="CO280" s="15"/>
      <c r="CP280" s="15"/>
      <c r="CQ280" s="15"/>
      <c r="CR280" s="15"/>
      <c r="CS280" s="15">
        <v>2</v>
      </c>
      <c r="CT280" s="15">
        <v>2</v>
      </c>
      <c r="CU280" s="15">
        <v>2</v>
      </c>
      <c r="CV280" s="73">
        <f t="shared" si="122"/>
        <v>27</v>
      </c>
      <c r="CW280" s="74">
        <f t="shared" si="123"/>
        <v>1</v>
      </c>
      <c r="CX280" s="73">
        <f t="shared" si="124"/>
        <v>0</v>
      </c>
      <c r="CY280" s="74">
        <f t="shared" si="125"/>
        <v>0</v>
      </c>
      <c r="CZ280" s="73">
        <f t="shared" si="126"/>
        <v>0</v>
      </c>
      <c r="DA280" s="74">
        <f t="shared" si="127"/>
        <v>0</v>
      </c>
      <c r="DB280" s="73">
        <f t="shared" si="128"/>
        <v>0</v>
      </c>
      <c r="DC280" s="74">
        <f t="shared" si="129"/>
        <v>0</v>
      </c>
      <c r="DD280" s="75">
        <f t="shared" si="130"/>
        <v>2</v>
      </c>
      <c r="DE280" s="75" t="str">
        <f t="shared" si="131"/>
        <v>Đạt mục tiêu</v>
      </c>
      <c r="DF280" s="2"/>
      <c r="DG280" s="2"/>
      <c r="DH280" s="2"/>
      <c r="DI280" s="2"/>
      <c r="DJ280" s="2"/>
      <c r="DK280" s="2"/>
      <c r="DL280" s="2"/>
      <c r="DM280" s="2"/>
      <c r="DN280" s="2"/>
      <c r="DO280" s="2"/>
      <c r="DP280" s="2"/>
      <c r="DQ280" s="2"/>
      <c r="DR280" s="2"/>
      <c r="DS280" s="2"/>
      <c r="DT280" s="2"/>
      <c r="DU280" s="2"/>
      <c r="DV280" s="2"/>
      <c r="DW280" s="2"/>
      <c r="DX280" s="2"/>
      <c r="DY280" s="2"/>
    </row>
    <row r="281" spans="1:129" ht="75" hidden="1" customHeight="1" x14ac:dyDescent="0.25">
      <c r="A281" s="53">
        <v>271</v>
      </c>
      <c r="B281" s="66">
        <v>406</v>
      </c>
      <c r="C281" s="60">
        <v>406</v>
      </c>
      <c r="D281" s="8" t="s">
        <v>359</v>
      </c>
      <c r="E281" s="14" t="s">
        <v>11</v>
      </c>
      <c r="F281" s="14" t="s">
        <v>360</v>
      </c>
      <c r="G281" s="68" t="s">
        <v>19</v>
      </c>
      <c r="H281" s="146" t="s">
        <v>825</v>
      </c>
      <c r="I281" s="68" t="s">
        <v>627</v>
      </c>
      <c r="J281" s="7" t="s">
        <v>335</v>
      </c>
      <c r="K281" s="12"/>
      <c r="L281" s="12"/>
      <c r="M281" s="10"/>
      <c r="N281" s="84"/>
      <c r="O281" s="84"/>
      <c r="P281" s="84"/>
      <c r="Q281" s="84"/>
      <c r="R281" s="84"/>
      <c r="S281" s="84" t="s">
        <v>15</v>
      </c>
      <c r="T281" s="84"/>
      <c r="U281" s="84"/>
      <c r="V281" s="84"/>
      <c r="W281" s="84"/>
      <c r="X281" s="71">
        <f t="shared" si="21"/>
        <v>1</v>
      </c>
      <c r="Y281" s="15"/>
      <c r="Z281" s="15"/>
      <c r="AA281" s="15"/>
      <c r="AB281" s="15"/>
      <c r="AC281" s="15"/>
      <c r="AD281" s="72"/>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5">
        <v>2</v>
      </c>
      <c r="BJ281" s="15">
        <v>2</v>
      </c>
      <c r="BK281" s="15">
        <v>2</v>
      </c>
      <c r="BL281" s="15">
        <v>2</v>
      </c>
      <c r="BM281" s="15"/>
      <c r="BN281" s="15"/>
      <c r="BO281" s="15"/>
      <c r="BP281" s="15"/>
      <c r="BQ281" s="15">
        <v>2</v>
      </c>
      <c r="BR281" s="15">
        <v>2</v>
      </c>
      <c r="BS281" s="15">
        <v>2</v>
      </c>
      <c r="BT281" s="15">
        <v>2</v>
      </c>
      <c r="BU281" s="15">
        <v>2</v>
      </c>
      <c r="BV281" s="15">
        <v>2</v>
      </c>
      <c r="BW281" s="15"/>
      <c r="BX281" s="15">
        <v>2</v>
      </c>
      <c r="BY281" s="15">
        <v>2</v>
      </c>
      <c r="BZ281" s="15">
        <v>2</v>
      </c>
      <c r="CA281" s="15">
        <v>2</v>
      </c>
      <c r="CB281" s="15">
        <v>2</v>
      </c>
      <c r="CC281" s="15">
        <v>2</v>
      </c>
      <c r="CD281" s="15">
        <v>2</v>
      </c>
      <c r="CE281" s="15">
        <v>2</v>
      </c>
      <c r="CF281" s="15">
        <v>2</v>
      </c>
      <c r="CG281" s="15">
        <v>2</v>
      </c>
      <c r="CH281" s="15">
        <v>2</v>
      </c>
      <c r="CI281" s="15">
        <v>2</v>
      </c>
      <c r="CJ281" s="15">
        <v>2</v>
      </c>
      <c r="CK281" s="15">
        <v>2</v>
      </c>
      <c r="CL281" s="15"/>
      <c r="CM281" s="15"/>
      <c r="CN281" s="15"/>
      <c r="CO281" s="15"/>
      <c r="CP281" s="15"/>
      <c r="CQ281" s="15"/>
      <c r="CR281" s="15"/>
      <c r="CS281" s="15">
        <v>2</v>
      </c>
      <c r="CT281" s="15">
        <v>2</v>
      </c>
      <c r="CU281" s="15">
        <v>2</v>
      </c>
      <c r="CV281" s="73">
        <f t="shared" si="122"/>
        <v>27</v>
      </c>
      <c r="CW281" s="74">
        <f t="shared" si="123"/>
        <v>1</v>
      </c>
      <c r="CX281" s="73">
        <f t="shared" si="124"/>
        <v>0</v>
      </c>
      <c r="CY281" s="74">
        <f t="shared" si="125"/>
        <v>0</v>
      </c>
      <c r="CZ281" s="73">
        <f t="shared" si="126"/>
        <v>0</v>
      </c>
      <c r="DA281" s="74">
        <f t="shared" si="127"/>
        <v>0</v>
      </c>
      <c r="DB281" s="73">
        <f t="shared" si="128"/>
        <v>0</v>
      </c>
      <c r="DC281" s="74">
        <f t="shared" si="129"/>
        <v>0</v>
      </c>
      <c r="DD281" s="75">
        <f t="shared" si="130"/>
        <v>2</v>
      </c>
      <c r="DE281" s="75" t="str">
        <f t="shared" si="131"/>
        <v>Đạt mục tiêu</v>
      </c>
      <c r="DF281" s="2"/>
      <c r="DG281" s="2"/>
      <c r="DH281" s="2"/>
      <c r="DI281" s="2"/>
      <c r="DJ281" s="2"/>
      <c r="DK281" s="2"/>
      <c r="DL281" s="2"/>
      <c r="DM281" s="2"/>
      <c r="DN281" s="2"/>
      <c r="DO281" s="2"/>
      <c r="DP281" s="2"/>
      <c r="DQ281" s="2"/>
      <c r="DR281" s="2"/>
      <c r="DS281" s="2"/>
      <c r="DT281" s="2"/>
      <c r="DU281" s="2"/>
      <c r="DV281" s="2"/>
      <c r="DW281" s="2"/>
      <c r="DX281" s="2"/>
      <c r="DY281" s="2"/>
    </row>
    <row r="282" spans="1:129" ht="75" hidden="1" customHeight="1" x14ac:dyDescent="0.25">
      <c r="A282" s="53">
        <v>272</v>
      </c>
      <c r="B282" s="66">
        <v>406</v>
      </c>
      <c r="C282" s="60">
        <v>406</v>
      </c>
      <c r="D282" s="8" t="s">
        <v>359</v>
      </c>
      <c r="E282" s="14" t="s">
        <v>11</v>
      </c>
      <c r="F282" s="14" t="s">
        <v>360</v>
      </c>
      <c r="G282" s="68" t="s">
        <v>19</v>
      </c>
      <c r="H282" s="146" t="s">
        <v>826</v>
      </c>
      <c r="I282" s="68" t="s">
        <v>627</v>
      </c>
      <c r="J282" s="7" t="s">
        <v>335</v>
      </c>
      <c r="K282" s="12"/>
      <c r="L282" s="12"/>
      <c r="M282" s="10"/>
      <c r="N282" s="84"/>
      <c r="O282" s="84"/>
      <c r="P282" s="84"/>
      <c r="Q282" s="84"/>
      <c r="R282" s="84" t="s">
        <v>15</v>
      </c>
      <c r="S282" s="84"/>
      <c r="T282" s="84"/>
      <c r="U282" s="84"/>
      <c r="V282" s="84"/>
      <c r="W282" s="84"/>
      <c r="X282" s="71">
        <f t="shared" si="21"/>
        <v>1</v>
      </c>
      <c r="Y282" s="15"/>
      <c r="Z282" s="15"/>
      <c r="AA282" s="15"/>
      <c r="AB282" s="15"/>
      <c r="AC282" s="15"/>
      <c r="AD282" s="72"/>
      <c r="AE282" s="11"/>
      <c r="AF282" s="11"/>
      <c r="AG282" s="11"/>
      <c r="AH282" s="11"/>
      <c r="AI282" s="11"/>
      <c r="AJ282" s="11"/>
      <c r="AK282" s="11"/>
      <c r="AL282" s="11"/>
      <c r="AM282" s="11"/>
      <c r="AN282" s="11"/>
      <c r="AO282" s="11"/>
      <c r="AP282" s="11"/>
      <c r="AQ282" s="11"/>
      <c r="AR282" s="11"/>
      <c r="AS282" s="11"/>
      <c r="AT282" s="11"/>
      <c r="AU282" s="11"/>
      <c r="AV282" s="11"/>
      <c r="AW282" s="11" t="s">
        <v>625</v>
      </c>
      <c r="AX282" s="11"/>
      <c r="AY282" s="11"/>
      <c r="AZ282" s="11"/>
      <c r="BA282" s="11"/>
      <c r="BB282" s="11"/>
      <c r="BC282" s="11"/>
      <c r="BD282" s="11"/>
      <c r="BE282" s="11"/>
      <c r="BF282" s="11"/>
      <c r="BG282" s="11"/>
      <c r="BH282" s="11"/>
      <c r="BI282" s="15">
        <v>2</v>
      </c>
      <c r="BJ282" s="15">
        <v>2</v>
      </c>
      <c r="BK282" s="15">
        <v>2</v>
      </c>
      <c r="BL282" s="15">
        <v>2</v>
      </c>
      <c r="BM282" s="15"/>
      <c r="BN282" s="15"/>
      <c r="BO282" s="15"/>
      <c r="BP282" s="15"/>
      <c r="BQ282" s="15">
        <v>2</v>
      </c>
      <c r="BR282" s="15">
        <v>2</v>
      </c>
      <c r="BS282" s="15">
        <v>2</v>
      </c>
      <c r="BT282" s="15">
        <v>2</v>
      </c>
      <c r="BU282" s="15">
        <v>2</v>
      </c>
      <c r="BV282" s="15">
        <v>2</v>
      </c>
      <c r="BW282" s="15"/>
      <c r="BX282" s="15">
        <v>2</v>
      </c>
      <c r="BY282" s="15">
        <v>2</v>
      </c>
      <c r="BZ282" s="15">
        <v>2</v>
      </c>
      <c r="CA282" s="15">
        <v>2</v>
      </c>
      <c r="CB282" s="15">
        <v>2</v>
      </c>
      <c r="CC282" s="15">
        <v>2</v>
      </c>
      <c r="CD282" s="15">
        <v>2</v>
      </c>
      <c r="CE282" s="15">
        <v>2</v>
      </c>
      <c r="CF282" s="15">
        <v>2</v>
      </c>
      <c r="CG282" s="15">
        <v>2</v>
      </c>
      <c r="CH282" s="15">
        <v>2</v>
      </c>
      <c r="CI282" s="15">
        <v>2</v>
      </c>
      <c r="CJ282" s="15">
        <v>2</v>
      </c>
      <c r="CK282" s="15">
        <v>2</v>
      </c>
      <c r="CL282" s="15"/>
      <c r="CM282" s="15"/>
      <c r="CN282" s="15"/>
      <c r="CO282" s="15"/>
      <c r="CP282" s="15"/>
      <c r="CQ282" s="15"/>
      <c r="CR282" s="15"/>
      <c r="CS282" s="15">
        <v>2</v>
      </c>
      <c r="CT282" s="15">
        <v>2</v>
      </c>
      <c r="CU282" s="15">
        <v>2</v>
      </c>
      <c r="CV282" s="73">
        <f t="shared" si="122"/>
        <v>27</v>
      </c>
      <c r="CW282" s="74">
        <f t="shared" si="123"/>
        <v>1</v>
      </c>
      <c r="CX282" s="73">
        <f t="shared" si="124"/>
        <v>0</v>
      </c>
      <c r="CY282" s="74">
        <f t="shared" si="125"/>
        <v>0</v>
      </c>
      <c r="CZ282" s="73">
        <f t="shared" si="126"/>
        <v>0</v>
      </c>
      <c r="DA282" s="74">
        <f t="shared" si="127"/>
        <v>0</v>
      </c>
      <c r="DB282" s="73">
        <f t="shared" si="128"/>
        <v>0</v>
      </c>
      <c r="DC282" s="74">
        <f t="shared" si="129"/>
        <v>0</v>
      </c>
      <c r="DD282" s="75">
        <f t="shared" si="130"/>
        <v>2</v>
      </c>
      <c r="DE282" s="75" t="str">
        <f t="shared" si="131"/>
        <v>Đạt mục tiêu</v>
      </c>
      <c r="DF282" s="2"/>
      <c r="DG282" s="2"/>
      <c r="DH282" s="2"/>
      <c r="DI282" s="2"/>
      <c r="DJ282" s="2"/>
      <c r="DK282" s="2"/>
      <c r="DL282" s="2"/>
      <c r="DM282" s="2"/>
      <c r="DN282" s="2"/>
      <c r="DO282" s="2"/>
      <c r="DP282" s="2"/>
      <c r="DQ282" s="2"/>
      <c r="DR282" s="2"/>
      <c r="DS282" s="2"/>
      <c r="DT282" s="2"/>
      <c r="DU282" s="2"/>
      <c r="DV282" s="2"/>
      <c r="DW282" s="2"/>
      <c r="DX282" s="2"/>
      <c r="DY282" s="2"/>
    </row>
    <row r="283" spans="1:129" ht="75" hidden="1" customHeight="1" x14ac:dyDescent="0.25">
      <c r="A283" s="53">
        <v>273</v>
      </c>
      <c r="B283" s="66">
        <v>406</v>
      </c>
      <c r="C283" s="60">
        <v>406</v>
      </c>
      <c r="D283" s="8" t="s">
        <v>359</v>
      </c>
      <c r="E283" s="14" t="s">
        <v>11</v>
      </c>
      <c r="F283" s="14" t="s">
        <v>360</v>
      </c>
      <c r="G283" s="68" t="s">
        <v>19</v>
      </c>
      <c r="H283" s="146" t="s">
        <v>827</v>
      </c>
      <c r="I283" s="68" t="s">
        <v>627</v>
      </c>
      <c r="J283" s="7" t="s">
        <v>335</v>
      </c>
      <c r="K283" s="12"/>
      <c r="L283" s="12"/>
      <c r="M283" s="10"/>
      <c r="N283" s="84"/>
      <c r="O283" s="84"/>
      <c r="P283" s="84"/>
      <c r="Q283" s="84"/>
      <c r="R283" s="84"/>
      <c r="S283" s="84"/>
      <c r="T283" s="84" t="s">
        <v>15</v>
      </c>
      <c r="U283" s="84"/>
      <c r="V283" s="84"/>
      <c r="W283" s="84"/>
      <c r="X283" s="71">
        <f t="shared" si="21"/>
        <v>1</v>
      </c>
      <c r="Y283" s="15"/>
      <c r="Z283" s="15"/>
      <c r="AA283" s="15"/>
      <c r="AB283" s="15"/>
      <c r="AC283" s="15"/>
      <c r="AD283" s="72"/>
      <c r="AE283" s="11"/>
      <c r="AF283" s="11"/>
      <c r="AG283" s="11"/>
      <c r="AH283" s="11"/>
      <c r="AI283" s="11"/>
      <c r="AJ283" s="11"/>
      <c r="AK283" s="11"/>
      <c r="AL283" s="11"/>
      <c r="AM283" s="11"/>
      <c r="AN283" s="11"/>
      <c r="AO283" s="11"/>
      <c r="AP283" s="11"/>
      <c r="AQ283" s="11"/>
      <c r="AR283" s="11"/>
      <c r="AS283" s="11"/>
      <c r="AT283" s="11"/>
      <c r="AU283" s="11"/>
      <c r="AV283" s="11"/>
      <c r="AW283" s="11"/>
      <c r="AX283" s="11" t="s">
        <v>625</v>
      </c>
      <c r="AY283" s="11"/>
      <c r="AZ283" s="11"/>
      <c r="BA283" s="11"/>
      <c r="BB283" s="11"/>
      <c r="BC283" s="11"/>
      <c r="BD283" s="11"/>
      <c r="BE283" s="11"/>
      <c r="BF283" s="11"/>
      <c r="BG283" s="11"/>
      <c r="BH283" s="11"/>
      <c r="BI283" s="15">
        <v>2</v>
      </c>
      <c r="BJ283" s="15">
        <v>2</v>
      </c>
      <c r="BK283" s="15">
        <v>2</v>
      </c>
      <c r="BL283" s="15">
        <v>2</v>
      </c>
      <c r="BM283" s="15"/>
      <c r="BN283" s="15"/>
      <c r="BO283" s="15"/>
      <c r="BP283" s="15"/>
      <c r="BQ283" s="15">
        <v>2</v>
      </c>
      <c r="BR283" s="15">
        <v>2</v>
      </c>
      <c r="BS283" s="15">
        <v>2</v>
      </c>
      <c r="BT283" s="15">
        <v>2</v>
      </c>
      <c r="BU283" s="15">
        <v>2</v>
      </c>
      <c r="BV283" s="15">
        <v>2</v>
      </c>
      <c r="BW283" s="15"/>
      <c r="BX283" s="15">
        <v>2</v>
      </c>
      <c r="BY283" s="15">
        <v>2</v>
      </c>
      <c r="BZ283" s="15">
        <v>2</v>
      </c>
      <c r="CA283" s="15">
        <v>2</v>
      </c>
      <c r="CB283" s="15">
        <v>2</v>
      </c>
      <c r="CC283" s="15">
        <v>2</v>
      </c>
      <c r="CD283" s="15">
        <v>2</v>
      </c>
      <c r="CE283" s="15">
        <v>2</v>
      </c>
      <c r="CF283" s="15">
        <v>2</v>
      </c>
      <c r="CG283" s="15">
        <v>2</v>
      </c>
      <c r="CH283" s="15">
        <v>2</v>
      </c>
      <c r="CI283" s="15">
        <v>2</v>
      </c>
      <c r="CJ283" s="15">
        <v>2</v>
      </c>
      <c r="CK283" s="15">
        <v>2</v>
      </c>
      <c r="CL283" s="15"/>
      <c r="CM283" s="15"/>
      <c r="CN283" s="15"/>
      <c r="CO283" s="15"/>
      <c r="CP283" s="15"/>
      <c r="CQ283" s="15"/>
      <c r="CR283" s="15"/>
      <c r="CS283" s="15">
        <v>2</v>
      </c>
      <c r="CT283" s="15">
        <v>2</v>
      </c>
      <c r="CU283" s="15">
        <v>2</v>
      </c>
      <c r="CV283" s="73">
        <f t="shared" si="122"/>
        <v>27</v>
      </c>
      <c r="CW283" s="74">
        <f t="shared" si="123"/>
        <v>1</v>
      </c>
      <c r="CX283" s="73">
        <f t="shared" si="124"/>
        <v>0</v>
      </c>
      <c r="CY283" s="74">
        <f t="shared" si="125"/>
        <v>0</v>
      </c>
      <c r="CZ283" s="73">
        <f t="shared" si="126"/>
        <v>0</v>
      </c>
      <c r="DA283" s="74">
        <f t="shared" si="127"/>
        <v>0</v>
      </c>
      <c r="DB283" s="73">
        <f t="shared" si="128"/>
        <v>0</v>
      </c>
      <c r="DC283" s="74">
        <f t="shared" si="129"/>
        <v>0</v>
      </c>
      <c r="DD283" s="75">
        <f t="shared" si="130"/>
        <v>2</v>
      </c>
      <c r="DE283" s="75" t="str">
        <f t="shared" si="131"/>
        <v>Đạt mục tiêu</v>
      </c>
      <c r="DF283" s="2"/>
      <c r="DG283" s="2"/>
      <c r="DH283" s="2"/>
      <c r="DI283" s="2"/>
      <c r="DJ283" s="2"/>
      <c r="DK283" s="2"/>
      <c r="DL283" s="2"/>
      <c r="DM283" s="2"/>
      <c r="DN283" s="2"/>
      <c r="DO283" s="2"/>
      <c r="DP283" s="2"/>
      <c r="DQ283" s="2"/>
      <c r="DR283" s="2"/>
      <c r="DS283" s="2"/>
      <c r="DT283" s="2"/>
      <c r="DU283" s="2"/>
      <c r="DV283" s="2"/>
      <c r="DW283" s="2"/>
      <c r="DX283" s="2"/>
      <c r="DY283" s="2"/>
    </row>
    <row r="284" spans="1:129" ht="72.75" hidden="1" customHeight="1" x14ac:dyDescent="0.25">
      <c r="A284" s="53">
        <v>274</v>
      </c>
      <c r="B284" s="66">
        <v>406</v>
      </c>
      <c r="C284" s="60">
        <v>406</v>
      </c>
      <c r="D284" s="8" t="s">
        <v>359</v>
      </c>
      <c r="E284" s="14" t="s">
        <v>11</v>
      </c>
      <c r="F284" s="14" t="s">
        <v>360</v>
      </c>
      <c r="G284" s="68" t="s">
        <v>19</v>
      </c>
      <c r="H284" s="146" t="s">
        <v>828</v>
      </c>
      <c r="I284" s="68" t="s">
        <v>627</v>
      </c>
      <c r="J284" s="7" t="s">
        <v>335</v>
      </c>
      <c r="K284" s="12"/>
      <c r="L284" s="12"/>
      <c r="M284" s="10"/>
      <c r="N284" s="84"/>
      <c r="O284" s="84"/>
      <c r="P284" s="84"/>
      <c r="Q284" s="84"/>
      <c r="R284" s="84"/>
      <c r="S284" s="84"/>
      <c r="T284" s="84"/>
      <c r="U284" s="84" t="s">
        <v>15</v>
      </c>
      <c r="V284" s="84"/>
      <c r="W284" s="84"/>
      <c r="X284" s="71">
        <f t="shared" si="21"/>
        <v>1</v>
      </c>
      <c r="Y284" s="15"/>
      <c r="Z284" s="15"/>
      <c r="AA284" s="15"/>
      <c r="AB284" s="15"/>
      <c r="AC284" s="15"/>
      <c r="AD284" s="72"/>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t="s">
        <v>625</v>
      </c>
      <c r="BD284" s="11" t="s">
        <v>644</v>
      </c>
      <c r="BE284" s="11"/>
      <c r="BF284" s="11"/>
      <c r="BG284" s="11"/>
      <c r="BH284" s="11"/>
      <c r="BI284" s="15">
        <v>2</v>
      </c>
      <c r="BJ284" s="15">
        <v>2</v>
      </c>
      <c r="BK284" s="15">
        <v>2</v>
      </c>
      <c r="BL284" s="15">
        <v>2</v>
      </c>
      <c r="BM284" s="15"/>
      <c r="BN284" s="15"/>
      <c r="BO284" s="15"/>
      <c r="BP284" s="15"/>
      <c r="BQ284" s="15">
        <v>2</v>
      </c>
      <c r="BR284" s="15">
        <v>2</v>
      </c>
      <c r="BS284" s="15">
        <v>2</v>
      </c>
      <c r="BT284" s="15">
        <v>2</v>
      </c>
      <c r="BU284" s="15">
        <v>2</v>
      </c>
      <c r="BV284" s="15">
        <v>2</v>
      </c>
      <c r="BW284" s="15"/>
      <c r="BX284" s="15">
        <v>2</v>
      </c>
      <c r="BY284" s="15">
        <v>2</v>
      </c>
      <c r="BZ284" s="15">
        <v>2</v>
      </c>
      <c r="CA284" s="15">
        <v>2</v>
      </c>
      <c r="CB284" s="15">
        <v>2</v>
      </c>
      <c r="CC284" s="15">
        <v>2</v>
      </c>
      <c r="CD284" s="15">
        <v>2</v>
      </c>
      <c r="CE284" s="15">
        <v>2</v>
      </c>
      <c r="CF284" s="15">
        <v>2</v>
      </c>
      <c r="CG284" s="15">
        <v>2</v>
      </c>
      <c r="CH284" s="15">
        <v>2</v>
      </c>
      <c r="CI284" s="15">
        <v>2</v>
      </c>
      <c r="CJ284" s="15">
        <v>2</v>
      </c>
      <c r="CK284" s="15">
        <v>2</v>
      </c>
      <c r="CL284" s="15"/>
      <c r="CM284" s="15"/>
      <c r="CN284" s="15"/>
      <c r="CO284" s="15"/>
      <c r="CP284" s="15"/>
      <c r="CQ284" s="15"/>
      <c r="CR284" s="15"/>
      <c r="CS284" s="15">
        <v>2</v>
      </c>
      <c r="CT284" s="15">
        <v>2</v>
      </c>
      <c r="CU284" s="15">
        <v>2</v>
      </c>
      <c r="CV284" s="73">
        <f t="shared" si="122"/>
        <v>27</v>
      </c>
      <c r="CW284" s="74">
        <f t="shared" si="123"/>
        <v>1</v>
      </c>
      <c r="CX284" s="73">
        <f t="shared" si="124"/>
        <v>0</v>
      </c>
      <c r="CY284" s="74">
        <f t="shared" si="125"/>
        <v>0</v>
      </c>
      <c r="CZ284" s="73">
        <f t="shared" si="126"/>
        <v>0</v>
      </c>
      <c r="DA284" s="74">
        <f t="shared" si="127"/>
        <v>0</v>
      </c>
      <c r="DB284" s="73">
        <f t="shared" si="128"/>
        <v>0</v>
      </c>
      <c r="DC284" s="74">
        <f t="shared" si="129"/>
        <v>0</v>
      </c>
      <c r="DD284" s="75">
        <f t="shared" si="130"/>
        <v>2</v>
      </c>
      <c r="DE284" s="75" t="str">
        <f t="shared" si="131"/>
        <v>Đạt mục tiêu</v>
      </c>
      <c r="DF284" s="2"/>
      <c r="DG284" s="2"/>
      <c r="DH284" s="2"/>
      <c r="DI284" s="2"/>
      <c r="DJ284" s="2"/>
      <c r="DK284" s="2"/>
      <c r="DL284" s="2"/>
      <c r="DM284" s="2"/>
      <c r="DN284" s="2"/>
      <c r="DO284" s="2"/>
      <c r="DP284" s="2"/>
      <c r="DQ284" s="2"/>
      <c r="DR284" s="2"/>
      <c r="DS284" s="2"/>
      <c r="DT284" s="2"/>
      <c r="DU284" s="2"/>
      <c r="DV284" s="2"/>
      <c r="DW284" s="2"/>
      <c r="DX284" s="2"/>
      <c r="DY284" s="2"/>
    </row>
    <row r="285" spans="1:129" ht="65.25" hidden="1" customHeight="1" x14ac:dyDescent="0.25">
      <c r="A285" s="53">
        <v>275</v>
      </c>
      <c r="B285" s="66">
        <v>406</v>
      </c>
      <c r="C285" s="60">
        <v>406</v>
      </c>
      <c r="D285" s="8" t="s">
        <v>359</v>
      </c>
      <c r="E285" s="14" t="s">
        <v>11</v>
      </c>
      <c r="F285" s="14" t="s">
        <v>360</v>
      </c>
      <c r="G285" s="68" t="s">
        <v>19</v>
      </c>
      <c r="H285" s="146" t="s">
        <v>829</v>
      </c>
      <c r="I285" s="68" t="s">
        <v>627</v>
      </c>
      <c r="J285" s="7" t="s">
        <v>335</v>
      </c>
      <c r="K285" s="13"/>
      <c r="L285" s="13"/>
      <c r="M285" s="10"/>
      <c r="N285" s="84"/>
      <c r="O285" s="84"/>
      <c r="P285" s="84"/>
      <c r="Q285" s="84"/>
      <c r="R285" s="84"/>
      <c r="S285" s="84"/>
      <c r="T285" s="84"/>
      <c r="U285" s="84"/>
      <c r="V285" s="84" t="s">
        <v>15</v>
      </c>
      <c r="W285" s="84"/>
      <c r="X285" s="71">
        <f t="shared" si="21"/>
        <v>1</v>
      </c>
      <c r="Y285" s="15"/>
      <c r="Z285" s="15"/>
      <c r="AA285" s="15"/>
      <c r="AB285" s="15"/>
      <c r="AC285" s="15"/>
      <c r="AD285" s="72"/>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t="s">
        <v>625</v>
      </c>
      <c r="BG285" s="11" t="s">
        <v>644</v>
      </c>
      <c r="BH285" s="11"/>
      <c r="BI285" s="15">
        <v>2</v>
      </c>
      <c r="BJ285" s="15">
        <v>2</v>
      </c>
      <c r="BK285" s="15">
        <v>2</v>
      </c>
      <c r="BL285" s="15">
        <v>2</v>
      </c>
      <c r="BM285" s="15"/>
      <c r="BN285" s="15"/>
      <c r="BO285" s="15"/>
      <c r="BP285" s="15"/>
      <c r="BQ285" s="15">
        <v>2</v>
      </c>
      <c r="BR285" s="15">
        <v>2</v>
      </c>
      <c r="BS285" s="15">
        <v>2</v>
      </c>
      <c r="BT285" s="15">
        <v>2</v>
      </c>
      <c r="BU285" s="15">
        <v>2</v>
      </c>
      <c r="BV285" s="15">
        <v>2</v>
      </c>
      <c r="BW285" s="15"/>
      <c r="BX285" s="15">
        <v>2</v>
      </c>
      <c r="BY285" s="15">
        <v>2</v>
      </c>
      <c r="BZ285" s="15">
        <v>2</v>
      </c>
      <c r="CA285" s="15">
        <v>2</v>
      </c>
      <c r="CB285" s="15">
        <v>2</v>
      </c>
      <c r="CC285" s="15">
        <v>2</v>
      </c>
      <c r="CD285" s="15">
        <v>2</v>
      </c>
      <c r="CE285" s="15">
        <v>2</v>
      </c>
      <c r="CF285" s="15">
        <v>2</v>
      </c>
      <c r="CG285" s="15">
        <v>2</v>
      </c>
      <c r="CH285" s="15">
        <v>2</v>
      </c>
      <c r="CI285" s="15">
        <v>2</v>
      </c>
      <c r="CJ285" s="15">
        <v>2</v>
      </c>
      <c r="CK285" s="15">
        <v>2</v>
      </c>
      <c r="CL285" s="15"/>
      <c r="CM285" s="15"/>
      <c r="CN285" s="15"/>
      <c r="CO285" s="15"/>
      <c r="CP285" s="15"/>
      <c r="CQ285" s="15"/>
      <c r="CR285" s="15"/>
      <c r="CS285" s="15">
        <v>2</v>
      </c>
      <c r="CT285" s="15">
        <v>2</v>
      </c>
      <c r="CU285" s="15">
        <v>2</v>
      </c>
      <c r="CV285" s="73">
        <f t="shared" si="122"/>
        <v>27</v>
      </c>
      <c r="CW285" s="74">
        <f t="shared" si="123"/>
        <v>1</v>
      </c>
      <c r="CX285" s="73">
        <f t="shared" si="124"/>
        <v>0</v>
      </c>
      <c r="CY285" s="74">
        <f t="shared" si="125"/>
        <v>0</v>
      </c>
      <c r="CZ285" s="73">
        <f t="shared" si="126"/>
        <v>0</v>
      </c>
      <c r="DA285" s="74">
        <f t="shared" si="127"/>
        <v>0</v>
      </c>
      <c r="DB285" s="73">
        <f t="shared" si="128"/>
        <v>0</v>
      </c>
      <c r="DC285" s="74">
        <f t="shared" si="129"/>
        <v>0</v>
      </c>
      <c r="DD285" s="75">
        <f t="shared" si="130"/>
        <v>2</v>
      </c>
      <c r="DE285" s="75" t="str">
        <f t="shared" si="131"/>
        <v>Đạt mục tiêu</v>
      </c>
      <c r="DF285" s="2"/>
      <c r="DG285" s="2"/>
      <c r="DH285" s="2"/>
      <c r="DI285" s="2"/>
      <c r="DJ285" s="2"/>
      <c r="DK285" s="2"/>
      <c r="DL285" s="2"/>
      <c r="DM285" s="2"/>
      <c r="DN285" s="2"/>
      <c r="DO285" s="2"/>
      <c r="DP285" s="2"/>
      <c r="DQ285" s="2"/>
      <c r="DR285" s="2"/>
      <c r="DS285" s="2"/>
      <c r="DT285" s="2"/>
      <c r="DU285" s="2"/>
      <c r="DV285" s="2"/>
      <c r="DW285" s="2"/>
      <c r="DX285" s="2"/>
      <c r="DY285" s="2"/>
    </row>
    <row r="286" spans="1:129" ht="65.25" hidden="1" customHeight="1" x14ac:dyDescent="0.25">
      <c r="A286" s="53">
        <v>276</v>
      </c>
      <c r="B286" s="66">
        <v>406</v>
      </c>
      <c r="C286" s="60"/>
      <c r="D286" s="8" t="s">
        <v>359</v>
      </c>
      <c r="E286" s="14" t="s">
        <v>11</v>
      </c>
      <c r="F286" s="14" t="s">
        <v>360</v>
      </c>
      <c r="G286" s="68" t="s">
        <v>19</v>
      </c>
      <c r="H286" s="146" t="s">
        <v>830</v>
      </c>
      <c r="I286" s="68" t="s">
        <v>627</v>
      </c>
      <c r="J286" s="7" t="s">
        <v>335</v>
      </c>
      <c r="K286" s="13"/>
      <c r="L286" s="13"/>
      <c r="M286" s="10"/>
      <c r="N286" s="84"/>
      <c r="O286" s="84"/>
      <c r="P286" s="84"/>
      <c r="Q286" s="84"/>
      <c r="R286" s="84"/>
      <c r="S286" s="84"/>
      <c r="T286" s="84"/>
      <c r="U286" s="84"/>
      <c r="V286" s="84"/>
      <c r="W286" s="84" t="s">
        <v>15</v>
      </c>
      <c r="X286" s="71">
        <f t="shared" si="21"/>
        <v>1</v>
      </c>
      <c r="Y286" s="15"/>
      <c r="Z286" s="15"/>
      <c r="AA286" s="15"/>
      <c r="AB286" s="15"/>
      <c r="AC286" s="15"/>
      <c r="AD286" s="72"/>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t="s">
        <v>625</v>
      </c>
      <c r="BI286" s="15">
        <v>2</v>
      </c>
      <c r="BJ286" s="15">
        <v>2</v>
      </c>
      <c r="BK286" s="15">
        <v>2</v>
      </c>
      <c r="BL286" s="15">
        <v>2</v>
      </c>
      <c r="BM286" s="15"/>
      <c r="BN286" s="15"/>
      <c r="BO286" s="15"/>
      <c r="BP286" s="15"/>
      <c r="BQ286" s="15">
        <v>2</v>
      </c>
      <c r="BR286" s="15">
        <v>2</v>
      </c>
      <c r="BS286" s="15">
        <v>2</v>
      </c>
      <c r="BT286" s="15">
        <v>2</v>
      </c>
      <c r="BU286" s="15">
        <v>2</v>
      </c>
      <c r="BV286" s="15">
        <v>2</v>
      </c>
      <c r="BW286" s="15"/>
      <c r="BX286" s="15">
        <v>2</v>
      </c>
      <c r="BY286" s="15">
        <v>2</v>
      </c>
      <c r="BZ286" s="15">
        <v>2</v>
      </c>
      <c r="CA286" s="15">
        <v>2</v>
      </c>
      <c r="CB286" s="15">
        <v>2</v>
      </c>
      <c r="CC286" s="15">
        <v>2</v>
      </c>
      <c r="CD286" s="15">
        <v>2</v>
      </c>
      <c r="CE286" s="15">
        <v>2</v>
      </c>
      <c r="CF286" s="15">
        <v>2</v>
      </c>
      <c r="CG286" s="15">
        <v>2</v>
      </c>
      <c r="CH286" s="15">
        <v>2</v>
      </c>
      <c r="CI286" s="15">
        <v>2</v>
      </c>
      <c r="CJ286" s="15">
        <v>2</v>
      </c>
      <c r="CK286" s="15">
        <v>2</v>
      </c>
      <c r="CL286" s="15"/>
      <c r="CM286" s="15"/>
      <c r="CN286" s="15"/>
      <c r="CO286" s="15"/>
      <c r="CP286" s="15"/>
      <c r="CQ286" s="15"/>
      <c r="CR286" s="15"/>
      <c r="CS286" s="15">
        <v>2</v>
      </c>
      <c r="CT286" s="15">
        <v>2</v>
      </c>
      <c r="CU286" s="15">
        <v>2</v>
      </c>
      <c r="CV286" s="73"/>
      <c r="CW286" s="74"/>
      <c r="CX286" s="73"/>
      <c r="CY286" s="74"/>
      <c r="CZ286" s="73"/>
      <c r="DA286" s="74"/>
      <c r="DB286" s="73"/>
      <c r="DC286" s="74"/>
      <c r="DD286" s="75"/>
      <c r="DE286" s="75"/>
      <c r="DF286" s="2"/>
      <c r="DG286" s="2"/>
      <c r="DH286" s="2"/>
      <c r="DI286" s="2"/>
      <c r="DJ286" s="2"/>
      <c r="DK286" s="2"/>
      <c r="DL286" s="2"/>
      <c r="DM286" s="2"/>
      <c r="DN286" s="2"/>
      <c r="DO286" s="2"/>
      <c r="DP286" s="2"/>
      <c r="DQ286" s="2"/>
      <c r="DR286" s="2"/>
      <c r="DS286" s="2"/>
      <c r="DT286" s="2"/>
      <c r="DU286" s="2"/>
      <c r="DV286" s="2"/>
      <c r="DW286" s="2"/>
      <c r="DX286" s="2"/>
      <c r="DY286" s="2"/>
    </row>
    <row r="287" spans="1:129" ht="36.75" hidden="1" customHeight="1" x14ac:dyDescent="0.25">
      <c r="A287" s="53">
        <v>277</v>
      </c>
      <c r="B287" s="66"/>
      <c r="C287" s="60">
        <v>409</v>
      </c>
      <c r="D287" s="7" t="s">
        <v>361</v>
      </c>
      <c r="E287" s="14" t="s">
        <v>36</v>
      </c>
      <c r="F287" s="14" t="s">
        <v>362</v>
      </c>
      <c r="G287" s="68" t="s">
        <v>19</v>
      </c>
      <c r="H287" s="146" t="s">
        <v>831</v>
      </c>
      <c r="I287" s="68" t="s">
        <v>627</v>
      </c>
      <c r="J287" s="68" t="s">
        <v>335</v>
      </c>
      <c r="K287" s="15" t="s">
        <v>6</v>
      </c>
      <c r="L287" s="15" t="s">
        <v>15</v>
      </c>
      <c r="M287" s="10"/>
      <c r="N287" s="70"/>
      <c r="O287" s="70"/>
      <c r="P287" s="70"/>
      <c r="Q287" s="70"/>
      <c r="R287" s="85" t="s">
        <v>15</v>
      </c>
      <c r="S287" s="70"/>
      <c r="T287" s="70"/>
      <c r="U287" s="70"/>
      <c r="V287" s="70"/>
      <c r="W287" s="70"/>
      <c r="X287" s="71">
        <f t="shared" si="21"/>
        <v>1</v>
      </c>
      <c r="Y287" s="15"/>
      <c r="Z287" s="15"/>
      <c r="AA287" s="15"/>
      <c r="AB287" s="15"/>
      <c r="AC287" s="15"/>
      <c r="AD287" s="72"/>
      <c r="AE287" s="11"/>
      <c r="AF287" s="11"/>
      <c r="AG287" s="11"/>
      <c r="AH287" s="11"/>
      <c r="AI287" s="11"/>
      <c r="AJ287" s="11"/>
      <c r="AK287" s="11"/>
      <c r="AL287" s="11"/>
      <c r="AM287" s="11"/>
      <c r="AN287" s="11"/>
      <c r="AO287" s="11"/>
      <c r="AP287" s="11"/>
      <c r="AQ287" s="11"/>
      <c r="AR287" s="11"/>
      <c r="AS287" s="11"/>
      <c r="AT287" s="11"/>
      <c r="AU287" s="11"/>
      <c r="AV287" s="11"/>
      <c r="AW287" s="11" t="s">
        <v>644</v>
      </c>
      <c r="AX287" s="11"/>
      <c r="AY287" s="11"/>
      <c r="AZ287" s="11"/>
      <c r="BA287" s="11"/>
      <c r="BB287" s="11"/>
      <c r="BC287" s="11"/>
      <c r="BD287" s="11"/>
      <c r="BE287" s="11"/>
      <c r="BF287" s="11"/>
      <c r="BG287" s="11"/>
      <c r="BH287" s="11"/>
      <c r="BI287" s="15">
        <v>2</v>
      </c>
      <c r="BJ287" s="15">
        <v>2</v>
      </c>
      <c r="BK287" s="15">
        <v>2</v>
      </c>
      <c r="BL287" s="15">
        <v>2</v>
      </c>
      <c r="BM287" s="15"/>
      <c r="BN287" s="15"/>
      <c r="BO287" s="15"/>
      <c r="BP287" s="15"/>
      <c r="BQ287" s="15">
        <v>2</v>
      </c>
      <c r="BR287" s="15">
        <v>2</v>
      </c>
      <c r="BS287" s="15">
        <v>2</v>
      </c>
      <c r="BT287" s="15">
        <v>2</v>
      </c>
      <c r="BU287" s="15">
        <v>2</v>
      </c>
      <c r="BV287" s="15">
        <v>2</v>
      </c>
      <c r="BW287" s="15"/>
      <c r="BX287" s="15">
        <v>2</v>
      </c>
      <c r="BY287" s="15">
        <v>2</v>
      </c>
      <c r="BZ287" s="15">
        <v>2</v>
      </c>
      <c r="CA287" s="15">
        <v>2</v>
      </c>
      <c r="CB287" s="15">
        <v>2</v>
      </c>
      <c r="CC287" s="15">
        <v>2</v>
      </c>
      <c r="CD287" s="15">
        <v>2</v>
      </c>
      <c r="CE287" s="15">
        <v>2</v>
      </c>
      <c r="CF287" s="15">
        <v>2</v>
      </c>
      <c r="CG287" s="15">
        <v>2</v>
      </c>
      <c r="CH287" s="15">
        <v>2</v>
      </c>
      <c r="CI287" s="15">
        <v>2</v>
      </c>
      <c r="CJ287" s="15">
        <v>2</v>
      </c>
      <c r="CK287" s="15">
        <v>2</v>
      </c>
      <c r="CL287" s="15"/>
      <c r="CM287" s="15"/>
      <c r="CN287" s="15"/>
      <c r="CO287" s="15"/>
      <c r="CP287" s="15"/>
      <c r="CQ287" s="15"/>
      <c r="CR287" s="15"/>
      <c r="CS287" s="15">
        <v>2</v>
      </c>
      <c r="CT287" s="15">
        <v>2</v>
      </c>
      <c r="CU287" s="15">
        <v>2</v>
      </c>
      <c r="CV287" s="73">
        <f t="shared" ref="CV287:CV294" si="132">COUNTIF(BI287:CU287,"2")</f>
        <v>27</v>
      </c>
      <c r="CW287" s="74">
        <f t="shared" ref="CW287:CW294" si="133">CV287/(CV287+CX287+CZ287+DB287)</f>
        <v>1</v>
      </c>
      <c r="CX287" s="73">
        <f t="shared" ref="CX287:CX294" si="134">COUNTIF(BI287:CU287,"1")</f>
        <v>0</v>
      </c>
      <c r="CY287" s="74">
        <f t="shared" ref="CY287:CY294" si="135">CX287/(CV287+CX287+CZ287+DB287)</f>
        <v>0</v>
      </c>
      <c r="CZ287" s="73">
        <f t="shared" ref="CZ287:CZ294" si="136">COUNTIF(BI287:CU287,"0")</f>
        <v>0</v>
      </c>
      <c r="DA287" s="74">
        <f t="shared" ref="DA287:DA294" si="137">CZ287/(CV287+CX287+CZ287+DB287)</f>
        <v>0</v>
      </c>
      <c r="DB287" s="73">
        <f t="shared" ref="DB287:DB294" si="138">COUNTIF(BI287:CU287,"KĐG")</f>
        <v>0</v>
      </c>
      <c r="DC287" s="74">
        <f t="shared" ref="DC287:DC294" si="139">DB287/(CV287+CX287+CZ287+DB287)</f>
        <v>0</v>
      </c>
      <c r="DD287" s="75">
        <f t="shared" ref="DD287:DD294" si="140">(((CV287*2)+(CX287*1)+(CZ287*0)))/(CV287+CX287+CZ287)</f>
        <v>2</v>
      </c>
      <c r="DE287" s="75" t="str">
        <f t="shared" ref="DE287:DE294" si="141">IF(DC287&gt;=50%,"KĐG",IF(DD287&gt;=1.6,"Đạt mục tiêu",IF(DD287&gt;=1,"Cần cố gắng","Chưa đạt")))</f>
        <v>Đạt mục tiêu</v>
      </c>
      <c r="DF287" s="2"/>
      <c r="DG287" s="2"/>
      <c r="DH287" s="2"/>
      <c r="DI287" s="2"/>
      <c r="DJ287" s="2"/>
      <c r="DK287" s="2"/>
      <c r="DL287" s="2"/>
      <c r="DM287" s="2"/>
      <c r="DN287" s="2"/>
      <c r="DO287" s="2"/>
      <c r="DP287" s="2"/>
      <c r="DQ287" s="2"/>
      <c r="DR287" s="2"/>
      <c r="DS287" s="2"/>
      <c r="DT287" s="2"/>
      <c r="DU287" s="2"/>
      <c r="DV287" s="2"/>
      <c r="DW287" s="2"/>
      <c r="DX287" s="2"/>
      <c r="DY287" s="2"/>
    </row>
    <row r="288" spans="1:129" ht="45.75" customHeight="1" x14ac:dyDescent="0.25">
      <c r="A288" s="53">
        <v>278</v>
      </c>
      <c r="B288" s="66">
        <v>409</v>
      </c>
      <c r="C288" s="60">
        <v>412</v>
      </c>
      <c r="D288" s="306" t="s">
        <v>363</v>
      </c>
      <c r="E288" s="307" t="s">
        <v>11</v>
      </c>
      <c r="F288" s="307" t="s">
        <v>1116</v>
      </c>
      <c r="G288" s="308" t="s">
        <v>19</v>
      </c>
      <c r="H288" s="333" t="s">
        <v>1128</v>
      </c>
      <c r="I288" s="308" t="s">
        <v>627</v>
      </c>
      <c r="J288" s="318" t="s">
        <v>335</v>
      </c>
      <c r="K288" s="11" t="s">
        <v>6</v>
      </c>
      <c r="L288" s="11" t="s">
        <v>15</v>
      </c>
      <c r="M288" s="10"/>
      <c r="N288" s="70"/>
      <c r="O288" s="70"/>
      <c r="P288" s="310" t="s">
        <v>15</v>
      </c>
      <c r="Q288" s="84"/>
      <c r="R288" s="70"/>
      <c r="S288" s="84"/>
      <c r="T288" s="70"/>
      <c r="U288" s="70"/>
      <c r="V288" s="70"/>
      <c r="W288" s="70"/>
      <c r="X288" s="71">
        <f t="shared" si="21"/>
        <v>1</v>
      </c>
      <c r="Y288" s="15" t="s">
        <v>1105</v>
      </c>
      <c r="Z288" s="15"/>
      <c r="AA288" s="15"/>
      <c r="AB288" s="15"/>
      <c r="AC288" s="15"/>
      <c r="AD288" s="72"/>
      <c r="AE288" s="11"/>
      <c r="AF288" s="11"/>
      <c r="AG288" s="315"/>
      <c r="AH288" s="315"/>
      <c r="AI288" s="315"/>
      <c r="AJ288" s="11" t="s">
        <v>625</v>
      </c>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56">
        <v>2</v>
      </c>
      <c r="BJ288" s="56">
        <v>2</v>
      </c>
      <c r="BK288" s="56">
        <v>2</v>
      </c>
      <c r="BL288" s="56">
        <v>2</v>
      </c>
      <c r="BM288" s="56">
        <v>2</v>
      </c>
      <c r="BN288" s="56">
        <v>2</v>
      </c>
      <c r="BO288" s="56">
        <v>2</v>
      </c>
      <c r="BP288" s="56">
        <v>2</v>
      </c>
      <c r="BQ288" s="56">
        <v>2</v>
      </c>
      <c r="BR288" s="56">
        <v>2</v>
      </c>
      <c r="BS288" s="56">
        <v>2</v>
      </c>
      <c r="BT288" s="56">
        <v>2</v>
      </c>
      <c r="BU288" s="56">
        <v>2</v>
      </c>
      <c r="BV288" s="56">
        <v>1</v>
      </c>
      <c r="BW288" s="56">
        <v>2</v>
      </c>
      <c r="BX288" s="56">
        <v>2</v>
      </c>
      <c r="BY288" s="56">
        <v>2</v>
      </c>
      <c r="BZ288" s="56">
        <v>2</v>
      </c>
      <c r="CA288" s="56">
        <v>2</v>
      </c>
      <c r="CB288" s="56">
        <v>2</v>
      </c>
      <c r="CC288" s="56">
        <v>2</v>
      </c>
      <c r="CD288" s="56">
        <v>2</v>
      </c>
      <c r="CE288" s="56">
        <v>2</v>
      </c>
      <c r="CF288" s="56">
        <v>2</v>
      </c>
      <c r="CG288" s="56">
        <v>2</v>
      </c>
      <c r="CH288" s="56">
        <v>2</v>
      </c>
      <c r="CI288" s="56">
        <v>2</v>
      </c>
      <c r="CJ288" s="56">
        <v>2</v>
      </c>
      <c r="CK288" s="56">
        <v>2</v>
      </c>
      <c r="CL288" s="56">
        <v>2</v>
      </c>
      <c r="CM288" s="56">
        <v>2</v>
      </c>
      <c r="CN288" s="56">
        <v>2</v>
      </c>
      <c r="CO288" s="56">
        <v>2</v>
      </c>
      <c r="CP288" s="56">
        <v>2</v>
      </c>
      <c r="CQ288" s="56">
        <v>2</v>
      </c>
      <c r="CR288" s="56">
        <v>2</v>
      </c>
      <c r="CS288" s="56">
        <v>2</v>
      </c>
      <c r="CT288" s="56">
        <v>2</v>
      </c>
      <c r="CU288" s="56">
        <v>1</v>
      </c>
      <c r="CV288" s="73">
        <f t="shared" si="132"/>
        <v>37</v>
      </c>
      <c r="CW288" s="74">
        <f t="shared" si="133"/>
        <v>0.94871794871794868</v>
      </c>
      <c r="CX288" s="73">
        <f t="shared" si="134"/>
        <v>2</v>
      </c>
      <c r="CY288" s="74">
        <f t="shared" si="135"/>
        <v>5.128205128205128E-2</v>
      </c>
      <c r="CZ288" s="73">
        <f t="shared" si="136"/>
        <v>0</v>
      </c>
      <c r="DA288" s="74">
        <f t="shared" si="137"/>
        <v>0</v>
      </c>
      <c r="DB288" s="73">
        <f t="shared" si="138"/>
        <v>0</v>
      </c>
      <c r="DC288" s="74">
        <f t="shared" si="139"/>
        <v>0</v>
      </c>
      <c r="DD288" s="75">
        <f t="shared" si="140"/>
        <v>1.9487179487179487</v>
      </c>
      <c r="DE288" s="75" t="str">
        <f t="shared" si="141"/>
        <v>Đạt mục tiêu</v>
      </c>
      <c r="DF288" s="2"/>
      <c r="DG288" s="2"/>
      <c r="DH288" s="2"/>
      <c r="DI288" s="2"/>
      <c r="DJ288" s="2"/>
      <c r="DK288" s="2"/>
      <c r="DL288" s="2"/>
      <c r="DM288" s="2"/>
      <c r="DN288" s="2"/>
      <c r="DO288" s="2"/>
      <c r="DP288" s="2"/>
      <c r="DQ288" s="2"/>
      <c r="DR288" s="2"/>
      <c r="DS288" s="2"/>
      <c r="DT288" s="2"/>
      <c r="DU288" s="2"/>
      <c r="DV288" s="2"/>
      <c r="DW288" s="2"/>
      <c r="DX288" s="2"/>
      <c r="DY288" s="2"/>
    </row>
    <row r="289" spans="1:129" ht="24.75" hidden="1" customHeight="1" x14ac:dyDescent="0.25">
      <c r="A289" s="53">
        <v>279</v>
      </c>
      <c r="B289" s="66">
        <v>412</v>
      </c>
      <c r="C289" s="60">
        <v>412</v>
      </c>
      <c r="D289" s="7" t="s">
        <v>363</v>
      </c>
      <c r="E289" s="14" t="s">
        <v>11</v>
      </c>
      <c r="F289" s="14" t="s">
        <v>832</v>
      </c>
      <c r="G289" s="68" t="s">
        <v>19</v>
      </c>
      <c r="H289" s="211" t="s">
        <v>1037</v>
      </c>
      <c r="I289" s="68" t="s">
        <v>627</v>
      </c>
      <c r="J289" s="110"/>
      <c r="K289" s="12"/>
      <c r="L289" s="12"/>
      <c r="M289" s="10"/>
      <c r="N289" s="70"/>
      <c r="O289" s="70"/>
      <c r="P289" s="70"/>
      <c r="Q289" s="84" t="s">
        <v>15</v>
      </c>
      <c r="R289" s="70"/>
      <c r="S289" s="84"/>
      <c r="T289" s="70"/>
      <c r="U289" s="70"/>
      <c r="V289" s="70"/>
      <c r="W289" s="70"/>
      <c r="X289" s="71">
        <f t="shared" si="21"/>
        <v>1</v>
      </c>
      <c r="Y289" s="15"/>
      <c r="Z289" s="15"/>
      <c r="AA289" s="15"/>
      <c r="AB289" s="15"/>
      <c r="AC289" s="15"/>
      <c r="AD289" s="72"/>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5">
        <v>2</v>
      </c>
      <c r="BJ289" s="15">
        <v>2</v>
      </c>
      <c r="BK289" s="15">
        <v>2</v>
      </c>
      <c r="BL289" s="15">
        <v>2</v>
      </c>
      <c r="BM289" s="15"/>
      <c r="BN289" s="15"/>
      <c r="BO289" s="15"/>
      <c r="BP289" s="15"/>
      <c r="BQ289" s="15">
        <v>2</v>
      </c>
      <c r="BR289" s="15">
        <v>2</v>
      </c>
      <c r="BS289" s="15">
        <v>2</v>
      </c>
      <c r="BT289" s="15">
        <v>2</v>
      </c>
      <c r="BU289" s="15">
        <v>2</v>
      </c>
      <c r="BV289" s="15">
        <v>2</v>
      </c>
      <c r="BW289" s="15"/>
      <c r="BX289" s="15">
        <v>2</v>
      </c>
      <c r="BY289" s="15">
        <v>2</v>
      </c>
      <c r="BZ289" s="15">
        <v>2</v>
      </c>
      <c r="CA289" s="15">
        <v>2</v>
      </c>
      <c r="CB289" s="15">
        <v>2</v>
      </c>
      <c r="CC289" s="15">
        <v>2</v>
      </c>
      <c r="CD289" s="15">
        <v>2</v>
      </c>
      <c r="CE289" s="15">
        <v>2</v>
      </c>
      <c r="CF289" s="15">
        <v>2</v>
      </c>
      <c r="CG289" s="15">
        <v>2</v>
      </c>
      <c r="CH289" s="15">
        <v>2</v>
      </c>
      <c r="CI289" s="15">
        <v>2</v>
      </c>
      <c r="CJ289" s="15">
        <v>2</v>
      </c>
      <c r="CK289" s="15">
        <v>2</v>
      </c>
      <c r="CL289" s="15"/>
      <c r="CM289" s="15"/>
      <c r="CN289" s="15"/>
      <c r="CO289" s="15"/>
      <c r="CP289" s="15"/>
      <c r="CQ289" s="15"/>
      <c r="CR289" s="15"/>
      <c r="CS289" s="15">
        <v>2</v>
      </c>
      <c r="CT289" s="15">
        <v>2</v>
      </c>
      <c r="CU289" s="15">
        <v>2</v>
      </c>
      <c r="CV289" s="73">
        <f t="shared" si="132"/>
        <v>27</v>
      </c>
      <c r="CW289" s="74">
        <f t="shared" si="133"/>
        <v>1</v>
      </c>
      <c r="CX289" s="73">
        <f t="shared" si="134"/>
        <v>0</v>
      </c>
      <c r="CY289" s="74">
        <f t="shared" si="135"/>
        <v>0</v>
      </c>
      <c r="CZ289" s="73">
        <f t="shared" si="136"/>
        <v>0</v>
      </c>
      <c r="DA289" s="74">
        <f t="shared" si="137"/>
        <v>0</v>
      </c>
      <c r="DB289" s="73">
        <f t="shared" si="138"/>
        <v>0</v>
      </c>
      <c r="DC289" s="74">
        <f t="shared" si="139"/>
        <v>0</v>
      </c>
      <c r="DD289" s="75">
        <f t="shared" si="140"/>
        <v>2</v>
      </c>
      <c r="DE289" s="75" t="str">
        <f t="shared" si="141"/>
        <v>Đạt mục tiêu</v>
      </c>
      <c r="DF289" s="2"/>
      <c r="DG289" s="2"/>
      <c r="DH289" s="2"/>
      <c r="DI289" s="2"/>
      <c r="DJ289" s="2"/>
      <c r="DK289" s="2"/>
      <c r="DL289" s="2"/>
      <c r="DM289" s="2"/>
      <c r="DN289" s="2"/>
      <c r="DO289" s="2"/>
      <c r="DP289" s="2"/>
      <c r="DQ289" s="2"/>
      <c r="DR289" s="2"/>
      <c r="DS289" s="2"/>
      <c r="DT289" s="2"/>
      <c r="DU289" s="2"/>
      <c r="DV289" s="2"/>
      <c r="DW289" s="2"/>
      <c r="DX289" s="2"/>
      <c r="DY289" s="2"/>
    </row>
    <row r="290" spans="1:129" ht="51.75" hidden="1" customHeight="1" x14ac:dyDescent="0.25">
      <c r="A290" s="53">
        <v>280</v>
      </c>
      <c r="B290" s="66">
        <v>412</v>
      </c>
      <c r="C290" s="60">
        <v>413</v>
      </c>
      <c r="D290" s="7" t="s">
        <v>364</v>
      </c>
      <c r="E290" s="27" t="s">
        <v>11</v>
      </c>
      <c r="F290" s="14" t="s">
        <v>365</v>
      </c>
      <c r="G290" s="68" t="s">
        <v>19</v>
      </c>
      <c r="H290" s="14" t="s">
        <v>833</v>
      </c>
      <c r="I290" s="68" t="s">
        <v>627</v>
      </c>
      <c r="J290" s="68" t="s">
        <v>335</v>
      </c>
      <c r="K290" s="15" t="s">
        <v>120</v>
      </c>
      <c r="L290" s="15" t="s">
        <v>15</v>
      </c>
      <c r="M290" s="10"/>
      <c r="N290" s="70"/>
      <c r="O290" s="70"/>
      <c r="P290" s="70"/>
      <c r="Q290" s="70" t="s">
        <v>15</v>
      </c>
      <c r="R290" s="70"/>
      <c r="S290" s="70"/>
      <c r="T290" s="70"/>
      <c r="U290" s="70"/>
      <c r="V290" s="70"/>
      <c r="W290" s="70"/>
      <c r="X290" s="71">
        <f t="shared" si="21"/>
        <v>1</v>
      </c>
      <c r="Y290" s="15"/>
      <c r="Z290" s="15"/>
      <c r="AA290" s="15"/>
      <c r="AB290" s="15"/>
      <c r="AC290" s="15"/>
      <c r="AD290" s="72"/>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5">
        <v>2</v>
      </c>
      <c r="BJ290" s="15">
        <v>2</v>
      </c>
      <c r="BK290" s="15">
        <v>2</v>
      </c>
      <c r="BL290" s="15">
        <v>2</v>
      </c>
      <c r="BM290" s="15"/>
      <c r="BN290" s="15"/>
      <c r="BO290" s="15"/>
      <c r="BP290" s="15"/>
      <c r="BQ290" s="15">
        <v>2</v>
      </c>
      <c r="BR290" s="15">
        <v>2</v>
      </c>
      <c r="BS290" s="15">
        <v>2</v>
      </c>
      <c r="BT290" s="15">
        <v>2</v>
      </c>
      <c r="BU290" s="15">
        <v>2</v>
      </c>
      <c r="BV290" s="15">
        <v>2</v>
      </c>
      <c r="BW290" s="15"/>
      <c r="BX290" s="15">
        <v>2</v>
      </c>
      <c r="BY290" s="15">
        <v>2</v>
      </c>
      <c r="BZ290" s="15">
        <v>2</v>
      </c>
      <c r="CA290" s="15">
        <v>2</v>
      </c>
      <c r="CB290" s="15">
        <v>2</v>
      </c>
      <c r="CC290" s="15">
        <v>2</v>
      </c>
      <c r="CD290" s="15">
        <v>2</v>
      </c>
      <c r="CE290" s="15">
        <v>2</v>
      </c>
      <c r="CF290" s="15">
        <v>2</v>
      </c>
      <c r="CG290" s="15">
        <v>2</v>
      </c>
      <c r="CH290" s="15">
        <v>2</v>
      </c>
      <c r="CI290" s="15">
        <v>2</v>
      </c>
      <c r="CJ290" s="15">
        <v>2</v>
      </c>
      <c r="CK290" s="15">
        <v>2</v>
      </c>
      <c r="CL290" s="15"/>
      <c r="CM290" s="15"/>
      <c r="CN290" s="15"/>
      <c r="CO290" s="15"/>
      <c r="CP290" s="15"/>
      <c r="CQ290" s="15"/>
      <c r="CR290" s="15"/>
      <c r="CS290" s="15">
        <v>2</v>
      </c>
      <c r="CT290" s="15">
        <v>2</v>
      </c>
      <c r="CU290" s="15">
        <v>2</v>
      </c>
      <c r="CV290" s="73">
        <f t="shared" si="132"/>
        <v>27</v>
      </c>
      <c r="CW290" s="74">
        <f t="shared" si="133"/>
        <v>1</v>
      </c>
      <c r="CX290" s="73">
        <f t="shared" si="134"/>
        <v>0</v>
      </c>
      <c r="CY290" s="74">
        <f t="shared" si="135"/>
        <v>0</v>
      </c>
      <c r="CZ290" s="73">
        <f t="shared" si="136"/>
        <v>0</v>
      </c>
      <c r="DA290" s="74">
        <f t="shared" si="137"/>
        <v>0</v>
      </c>
      <c r="DB290" s="73">
        <f t="shared" si="138"/>
        <v>0</v>
      </c>
      <c r="DC290" s="74">
        <f t="shared" si="139"/>
        <v>0</v>
      </c>
      <c r="DD290" s="75">
        <f t="shared" si="140"/>
        <v>2</v>
      </c>
      <c r="DE290" s="75" t="str">
        <f t="shared" si="141"/>
        <v>Đạt mục tiêu</v>
      </c>
      <c r="DF290" s="2"/>
      <c r="DG290" s="2"/>
      <c r="DH290" s="2"/>
      <c r="DI290" s="2"/>
      <c r="DJ290" s="2"/>
      <c r="DK290" s="2"/>
      <c r="DL290" s="2"/>
      <c r="DM290" s="2"/>
      <c r="DN290" s="2"/>
      <c r="DO290" s="2"/>
      <c r="DP290" s="2"/>
      <c r="DQ290" s="2"/>
      <c r="DR290" s="2"/>
      <c r="DS290" s="2"/>
      <c r="DT290" s="2"/>
      <c r="DU290" s="2"/>
      <c r="DV290" s="2"/>
      <c r="DW290" s="2"/>
      <c r="DX290" s="2"/>
      <c r="DY290" s="2"/>
    </row>
    <row r="291" spans="1:129" ht="64.5" hidden="1" customHeight="1" x14ac:dyDescent="0.25">
      <c r="A291" s="53">
        <v>281</v>
      </c>
      <c r="B291" s="66">
        <v>413</v>
      </c>
      <c r="C291" s="60">
        <v>415</v>
      </c>
      <c r="D291" s="7" t="s">
        <v>366</v>
      </c>
      <c r="E291" s="27" t="s">
        <v>11</v>
      </c>
      <c r="F291" s="14" t="s">
        <v>367</v>
      </c>
      <c r="G291" s="68" t="s">
        <v>19</v>
      </c>
      <c r="H291" s="28" t="s">
        <v>834</v>
      </c>
      <c r="I291" s="68" t="s">
        <v>627</v>
      </c>
      <c r="J291" s="68" t="s">
        <v>335</v>
      </c>
      <c r="K291" s="15" t="s">
        <v>6</v>
      </c>
      <c r="L291" s="15" t="s">
        <v>15</v>
      </c>
      <c r="M291" s="10"/>
      <c r="N291" s="70"/>
      <c r="O291" s="70"/>
      <c r="P291" s="70"/>
      <c r="Q291" s="70"/>
      <c r="R291" s="70" t="s">
        <v>1119</v>
      </c>
      <c r="S291" s="70"/>
      <c r="T291" s="70"/>
      <c r="U291" s="70"/>
      <c r="V291" s="70"/>
      <c r="W291" s="70"/>
      <c r="X291" s="71">
        <f t="shared" si="21"/>
        <v>1</v>
      </c>
      <c r="Y291" s="15"/>
      <c r="Z291" s="15"/>
      <c r="AA291" s="15"/>
      <c r="AB291" s="15"/>
      <c r="AC291" s="15"/>
      <c r="AD291" s="72"/>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5">
        <v>2</v>
      </c>
      <c r="BJ291" s="15">
        <v>2</v>
      </c>
      <c r="BK291" s="15">
        <v>2</v>
      </c>
      <c r="BL291" s="15">
        <v>2</v>
      </c>
      <c r="BM291" s="15"/>
      <c r="BN291" s="15"/>
      <c r="BO291" s="15"/>
      <c r="BP291" s="15"/>
      <c r="BQ291" s="15">
        <v>2</v>
      </c>
      <c r="BR291" s="15">
        <v>2</v>
      </c>
      <c r="BS291" s="15">
        <v>2</v>
      </c>
      <c r="BT291" s="15">
        <v>2</v>
      </c>
      <c r="BU291" s="15">
        <v>2</v>
      </c>
      <c r="BV291" s="15">
        <v>2</v>
      </c>
      <c r="BW291" s="15"/>
      <c r="BX291" s="15">
        <v>2</v>
      </c>
      <c r="BY291" s="15">
        <v>2</v>
      </c>
      <c r="BZ291" s="15">
        <v>2</v>
      </c>
      <c r="CA291" s="15">
        <v>2</v>
      </c>
      <c r="CB291" s="15">
        <v>2</v>
      </c>
      <c r="CC291" s="15">
        <v>2</v>
      </c>
      <c r="CD291" s="15">
        <v>2</v>
      </c>
      <c r="CE291" s="15">
        <v>2</v>
      </c>
      <c r="CF291" s="15">
        <v>2</v>
      </c>
      <c r="CG291" s="15">
        <v>2</v>
      </c>
      <c r="CH291" s="15">
        <v>2</v>
      </c>
      <c r="CI291" s="15">
        <v>2</v>
      </c>
      <c r="CJ291" s="15">
        <v>2</v>
      </c>
      <c r="CK291" s="15">
        <v>2</v>
      </c>
      <c r="CL291" s="15"/>
      <c r="CM291" s="15"/>
      <c r="CN291" s="15"/>
      <c r="CO291" s="15"/>
      <c r="CP291" s="15"/>
      <c r="CQ291" s="15"/>
      <c r="CR291" s="15"/>
      <c r="CS291" s="15">
        <v>2</v>
      </c>
      <c r="CT291" s="15">
        <v>2</v>
      </c>
      <c r="CU291" s="15">
        <v>2</v>
      </c>
      <c r="CV291" s="73">
        <f t="shared" si="132"/>
        <v>27</v>
      </c>
      <c r="CW291" s="74">
        <f t="shared" si="133"/>
        <v>1</v>
      </c>
      <c r="CX291" s="73">
        <f t="shared" si="134"/>
        <v>0</v>
      </c>
      <c r="CY291" s="74">
        <f t="shared" si="135"/>
        <v>0</v>
      </c>
      <c r="CZ291" s="73">
        <f t="shared" si="136"/>
        <v>0</v>
      </c>
      <c r="DA291" s="74">
        <f t="shared" si="137"/>
        <v>0</v>
      </c>
      <c r="DB291" s="73">
        <f t="shared" si="138"/>
        <v>0</v>
      </c>
      <c r="DC291" s="74">
        <f t="shared" si="139"/>
        <v>0</v>
      </c>
      <c r="DD291" s="75">
        <f t="shared" si="140"/>
        <v>2</v>
      </c>
      <c r="DE291" s="75" t="str">
        <f t="shared" si="141"/>
        <v>Đạt mục tiêu</v>
      </c>
      <c r="DF291" s="2"/>
      <c r="DG291" s="2"/>
      <c r="DH291" s="2"/>
      <c r="DI291" s="2"/>
      <c r="DJ291" s="2"/>
      <c r="DK291" s="2"/>
      <c r="DL291" s="2"/>
      <c r="DM291" s="2"/>
      <c r="DN291" s="2"/>
      <c r="DO291" s="2"/>
      <c r="DP291" s="2"/>
      <c r="DQ291" s="2"/>
      <c r="DR291" s="2"/>
      <c r="DS291" s="2"/>
      <c r="DT291" s="2"/>
      <c r="DU291" s="2"/>
      <c r="DV291" s="2"/>
      <c r="DW291" s="2"/>
      <c r="DX291" s="2"/>
      <c r="DY291" s="2"/>
    </row>
    <row r="292" spans="1:129" ht="57.75" hidden="1" customHeight="1" x14ac:dyDescent="0.25">
      <c r="A292" s="53">
        <v>282</v>
      </c>
      <c r="B292" s="66">
        <v>415</v>
      </c>
      <c r="C292" s="60">
        <v>419</v>
      </c>
      <c r="D292" s="7" t="s">
        <v>368</v>
      </c>
      <c r="E292" s="14" t="s">
        <v>11</v>
      </c>
      <c r="F292" s="14" t="s">
        <v>369</v>
      </c>
      <c r="G292" s="68" t="s">
        <v>11</v>
      </c>
      <c r="H292" s="7" t="s">
        <v>369</v>
      </c>
      <c r="I292" s="68" t="s">
        <v>627</v>
      </c>
      <c r="J292" s="68" t="s">
        <v>335</v>
      </c>
      <c r="K292" s="15" t="s">
        <v>6</v>
      </c>
      <c r="L292" s="15" t="s">
        <v>15</v>
      </c>
      <c r="M292" s="10"/>
      <c r="N292" s="70"/>
      <c r="O292" s="70"/>
      <c r="P292" s="70"/>
      <c r="Q292" s="70"/>
      <c r="R292" s="70"/>
      <c r="S292" s="70"/>
      <c r="T292" s="70"/>
      <c r="U292" s="70"/>
      <c r="V292" s="70" t="s">
        <v>15</v>
      </c>
      <c r="W292" s="70"/>
      <c r="X292" s="71">
        <f t="shared" si="21"/>
        <v>1</v>
      </c>
      <c r="Y292" s="15"/>
      <c r="Z292" s="15"/>
      <c r="AA292" s="15"/>
      <c r="AB292" s="15"/>
      <c r="AC292" s="15"/>
      <c r="AD292" s="72"/>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t="s">
        <v>622</v>
      </c>
      <c r="BF292" s="11"/>
      <c r="BG292" s="11" t="s">
        <v>653</v>
      </c>
      <c r="BH292" s="11"/>
      <c r="BI292" s="15">
        <v>2</v>
      </c>
      <c r="BJ292" s="15">
        <v>2</v>
      </c>
      <c r="BK292" s="15">
        <v>2</v>
      </c>
      <c r="BL292" s="15">
        <v>2</v>
      </c>
      <c r="BM292" s="15"/>
      <c r="BN292" s="15"/>
      <c r="BO292" s="15"/>
      <c r="BP292" s="15"/>
      <c r="BQ292" s="15">
        <v>2</v>
      </c>
      <c r="BR292" s="15">
        <v>2</v>
      </c>
      <c r="BS292" s="15">
        <v>2</v>
      </c>
      <c r="BT292" s="15">
        <v>2</v>
      </c>
      <c r="BU292" s="15">
        <v>2</v>
      </c>
      <c r="BV292" s="15">
        <v>2</v>
      </c>
      <c r="BW292" s="15"/>
      <c r="BX292" s="15">
        <v>2</v>
      </c>
      <c r="BY292" s="15">
        <v>2</v>
      </c>
      <c r="BZ292" s="15">
        <v>2</v>
      </c>
      <c r="CA292" s="15">
        <v>2</v>
      </c>
      <c r="CB292" s="15">
        <v>2</v>
      </c>
      <c r="CC292" s="15">
        <v>2</v>
      </c>
      <c r="CD292" s="15">
        <v>2</v>
      </c>
      <c r="CE292" s="15">
        <v>2</v>
      </c>
      <c r="CF292" s="15">
        <v>2</v>
      </c>
      <c r="CG292" s="15">
        <v>2</v>
      </c>
      <c r="CH292" s="15">
        <v>2</v>
      </c>
      <c r="CI292" s="15">
        <v>2</v>
      </c>
      <c r="CJ292" s="15">
        <v>2</v>
      </c>
      <c r="CK292" s="15">
        <v>2</v>
      </c>
      <c r="CL292" s="15"/>
      <c r="CM292" s="15"/>
      <c r="CN292" s="15"/>
      <c r="CO292" s="15"/>
      <c r="CP292" s="15"/>
      <c r="CQ292" s="15"/>
      <c r="CR292" s="15"/>
      <c r="CS292" s="15">
        <v>2</v>
      </c>
      <c r="CT292" s="15">
        <v>2</v>
      </c>
      <c r="CU292" s="15">
        <v>2</v>
      </c>
      <c r="CV292" s="73">
        <f t="shared" si="132"/>
        <v>27</v>
      </c>
      <c r="CW292" s="74">
        <f t="shared" si="133"/>
        <v>1</v>
      </c>
      <c r="CX292" s="73">
        <f t="shared" si="134"/>
        <v>0</v>
      </c>
      <c r="CY292" s="74">
        <f t="shared" si="135"/>
        <v>0</v>
      </c>
      <c r="CZ292" s="73">
        <f t="shared" si="136"/>
        <v>0</v>
      </c>
      <c r="DA292" s="74">
        <f t="shared" si="137"/>
        <v>0</v>
      </c>
      <c r="DB292" s="73">
        <f t="shared" si="138"/>
        <v>0</v>
      </c>
      <c r="DC292" s="74">
        <f t="shared" si="139"/>
        <v>0</v>
      </c>
      <c r="DD292" s="75">
        <f t="shared" si="140"/>
        <v>2</v>
      </c>
      <c r="DE292" s="75" t="str">
        <f t="shared" si="141"/>
        <v>Đạt mục tiêu</v>
      </c>
      <c r="DF292" s="2"/>
      <c r="DG292" s="2"/>
      <c r="DH292" s="2"/>
      <c r="DI292" s="2"/>
      <c r="DJ292" s="2"/>
      <c r="DK292" s="2"/>
      <c r="DL292" s="2"/>
      <c r="DM292" s="2"/>
      <c r="DN292" s="2"/>
      <c r="DO292" s="2"/>
      <c r="DP292" s="2"/>
      <c r="DQ292" s="2"/>
      <c r="DR292" s="2"/>
      <c r="DS292" s="2"/>
      <c r="DT292" s="2"/>
      <c r="DU292" s="2"/>
      <c r="DV292" s="2"/>
      <c r="DW292" s="2"/>
      <c r="DX292" s="2"/>
      <c r="DY292" s="2"/>
    </row>
    <row r="293" spans="1:129" ht="83.25" hidden="1" customHeight="1" x14ac:dyDescent="0.25">
      <c r="A293" s="53">
        <v>283</v>
      </c>
      <c r="B293" s="66">
        <v>419</v>
      </c>
      <c r="C293" s="60">
        <v>422</v>
      </c>
      <c r="D293" s="7" t="s">
        <v>370</v>
      </c>
      <c r="E293" s="14" t="s">
        <v>19</v>
      </c>
      <c r="F293" s="14" t="s">
        <v>371</v>
      </c>
      <c r="G293" s="8" t="s">
        <v>19</v>
      </c>
      <c r="H293" s="7" t="s">
        <v>835</v>
      </c>
      <c r="I293" s="68" t="s">
        <v>627</v>
      </c>
      <c r="J293" s="244" t="s">
        <v>335</v>
      </c>
      <c r="K293" s="15" t="s">
        <v>6</v>
      </c>
      <c r="L293" s="11" t="s">
        <v>15</v>
      </c>
      <c r="M293" s="10"/>
      <c r="N293" s="70"/>
      <c r="O293" s="70"/>
      <c r="P293" s="70"/>
      <c r="Q293" s="70"/>
      <c r="R293" s="70"/>
      <c r="S293" s="70"/>
      <c r="T293" s="70" t="s">
        <v>15</v>
      </c>
      <c r="U293" s="70"/>
      <c r="V293" s="70"/>
      <c r="W293" s="70"/>
      <c r="X293" s="71">
        <f t="shared" si="21"/>
        <v>1</v>
      </c>
      <c r="Y293" s="15"/>
      <c r="Z293" s="15"/>
      <c r="AA293" s="15"/>
      <c r="AB293" s="15"/>
      <c r="AC293" s="15"/>
      <c r="AD293" s="72"/>
      <c r="AE293" s="11"/>
      <c r="AF293" s="11"/>
      <c r="AG293" s="11"/>
      <c r="AH293" s="11"/>
      <c r="AI293" s="11"/>
      <c r="AJ293" s="11"/>
      <c r="AK293" s="11"/>
      <c r="AL293" s="11"/>
      <c r="AM293" s="11"/>
      <c r="AN293" s="11"/>
      <c r="AO293" s="11"/>
      <c r="AP293" s="11"/>
      <c r="AQ293" s="11"/>
      <c r="AR293" s="11"/>
      <c r="AS293" s="11"/>
      <c r="AT293" s="11"/>
      <c r="AU293" s="11"/>
      <c r="AV293" s="11"/>
      <c r="AW293" s="11"/>
      <c r="AX293" s="11" t="s">
        <v>622</v>
      </c>
      <c r="AY293" s="11"/>
      <c r="AZ293" s="11"/>
      <c r="BA293" s="11" t="s">
        <v>653</v>
      </c>
      <c r="BB293" s="11"/>
      <c r="BC293" s="11"/>
      <c r="BD293" s="11"/>
      <c r="BE293" s="11"/>
      <c r="BF293" s="11"/>
      <c r="BG293" s="11"/>
      <c r="BH293" s="11"/>
      <c r="BI293" s="15">
        <v>2</v>
      </c>
      <c r="BJ293" s="15">
        <v>2</v>
      </c>
      <c r="BK293" s="15">
        <v>2</v>
      </c>
      <c r="BL293" s="15">
        <v>2</v>
      </c>
      <c r="BM293" s="15"/>
      <c r="BN293" s="15"/>
      <c r="BO293" s="15"/>
      <c r="BP293" s="15"/>
      <c r="BQ293" s="15">
        <v>2</v>
      </c>
      <c r="BR293" s="15">
        <v>2</v>
      </c>
      <c r="BS293" s="15">
        <v>2</v>
      </c>
      <c r="BT293" s="15">
        <v>2</v>
      </c>
      <c r="BU293" s="15">
        <v>2</v>
      </c>
      <c r="BV293" s="15">
        <v>2</v>
      </c>
      <c r="BW293" s="15"/>
      <c r="BX293" s="15">
        <v>2</v>
      </c>
      <c r="BY293" s="15">
        <v>2</v>
      </c>
      <c r="BZ293" s="15">
        <v>2</v>
      </c>
      <c r="CA293" s="15">
        <v>2</v>
      </c>
      <c r="CB293" s="15">
        <v>2</v>
      </c>
      <c r="CC293" s="15">
        <v>2</v>
      </c>
      <c r="CD293" s="15">
        <v>2</v>
      </c>
      <c r="CE293" s="15">
        <v>2</v>
      </c>
      <c r="CF293" s="15">
        <v>2</v>
      </c>
      <c r="CG293" s="15">
        <v>2</v>
      </c>
      <c r="CH293" s="15">
        <v>2</v>
      </c>
      <c r="CI293" s="15">
        <v>2</v>
      </c>
      <c r="CJ293" s="15">
        <v>2</v>
      </c>
      <c r="CK293" s="15">
        <v>2</v>
      </c>
      <c r="CL293" s="15"/>
      <c r="CM293" s="15"/>
      <c r="CN293" s="15"/>
      <c r="CO293" s="15"/>
      <c r="CP293" s="15"/>
      <c r="CQ293" s="15"/>
      <c r="CR293" s="15"/>
      <c r="CS293" s="15">
        <v>2</v>
      </c>
      <c r="CT293" s="15">
        <v>2</v>
      </c>
      <c r="CU293" s="15">
        <v>2</v>
      </c>
      <c r="CV293" s="73">
        <f t="shared" si="132"/>
        <v>27</v>
      </c>
      <c r="CW293" s="74">
        <f t="shared" si="133"/>
        <v>1</v>
      </c>
      <c r="CX293" s="73">
        <f t="shared" si="134"/>
        <v>0</v>
      </c>
      <c r="CY293" s="74">
        <f t="shared" si="135"/>
        <v>0</v>
      </c>
      <c r="CZ293" s="73">
        <f t="shared" si="136"/>
        <v>0</v>
      </c>
      <c r="DA293" s="74">
        <f t="shared" si="137"/>
        <v>0</v>
      </c>
      <c r="DB293" s="73">
        <f t="shared" si="138"/>
        <v>0</v>
      </c>
      <c r="DC293" s="74">
        <f t="shared" si="139"/>
        <v>0</v>
      </c>
      <c r="DD293" s="75">
        <f t="shared" si="140"/>
        <v>2</v>
      </c>
      <c r="DE293" s="75" t="str">
        <f t="shared" si="141"/>
        <v>Đạt mục tiêu</v>
      </c>
      <c r="DF293" s="2"/>
      <c r="DG293" s="2"/>
      <c r="DH293" s="2"/>
      <c r="DI293" s="2"/>
      <c r="DJ293" s="2"/>
      <c r="DK293" s="2"/>
      <c r="DL293" s="2"/>
      <c r="DM293" s="2"/>
      <c r="DN293" s="2"/>
      <c r="DO293" s="2"/>
      <c r="DP293" s="2"/>
      <c r="DQ293" s="2"/>
      <c r="DR293" s="2"/>
      <c r="DS293" s="2"/>
      <c r="DT293" s="2"/>
      <c r="DU293" s="2"/>
      <c r="DV293" s="2"/>
      <c r="DW293" s="2"/>
      <c r="DX293" s="2"/>
      <c r="DY293" s="2"/>
    </row>
    <row r="294" spans="1:129" ht="40.5" customHeight="1" x14ac:dyDescent="0.25">
      <c r="A294" s="53">
        <v>284</v>
      </c>
      <c r="B294" s="66">
        <v>422</v>
      </c>
      <c r="C294" s="60">
        <v>423</v>
      </c>
      <c r="D294" s="306" t="s">
        <v>372</v>
      </c>
      <c r="E294" s="307" t="s">
        <v>36</v>
      </c>
      <c r="F294" s="307" t="s">
        <v>373</v>
      </c>
      <c r="G294" s="308" t="s">
        <v>36</v>
      </c>
      <c r="H294" s="334" t="s">
        <v>373</v>
      </c>
      <c r="I294" s="308" t="s">
        <v>627</v>
      </c>
      <c r="J294" s="308" t="s">
        <v>335</v>
      </c>
      <c r="K294" s="15" t="s">
        <v>6</v>
      </c>
      <c r="L294" s="15" t="s">
        <v>15</v>
      </c>
      <c r="M294" s="10"/>
      <c r="N294" s="70"/>
      <c r="O294" s="70"/>
      <c r="P294" s="310" t="s">
        <v>15</v>
      </c>
      <c r="Q294" s="70"/>
      <c r="R294" s="70"/>
      <c r="S294" s="70"/>
      <c r="T294" s="70"/>
      <c r="U294" s="70"/>
      <c r="V294" s="70"/>
      <c r="W294" s="70"/>
      <c r="X294" s="71">
        <f t="shared" si="21"/>
        <v>1</v>
      </c>
      <c r="Y294" s="15" t="s">
        <v>1105</v>
      </c>
      <c r="Z294" s="11"/>
      <c r="AA294" s="11"/>
      <c r="AB294" s="11"/>
      <c r="AC294" s="11"/>
      <c r="AD294" s="80"/>
      <c r="AE294" s="15"/>
      <c r="AF294" s="15"/>
      <c r="AG294" s="311" t="s">
        <v>713</v>
      </c>
      <c r="AH294" s="311" t="s">
        <v>713</v>
      </c>
      <c r="AI294" s="311" t="s">
        <v>713</v>
      </c>
      <c r="AJ294" s="15" t="s">
        <v>713</v>
      </c>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56">
        <v>2</v>
      </c>
      <c r="BJ294" s="56">
        <v>2</v>
      </c>
      <c r="BK294" s="56">
        <v>2</v>
      </c>
      <c r="BL294" s="56">
        <v>2</v>
      </c>
      <c r="BM294" s="56">
        <v>2</v>
      </c>
      <c r="BN294" s="56">
        <v>2</v>
      </c>
      <c r="BO294" s="56">
        <v>2</v>
      </c>
      <c r="BP294" s="56">
        <v>2</v>
      </c>
      <c r="BQ294" s="56">
        <v>2</v>
      </c>
      <c r="BR294" s="56">
        <v>2</v>
      </c>
      <c r="BS294" s="56">
        <v>2</v>
      </c>
      <c r="BT294" s="56">
        <v>2</v>
      </c>
      <c r="BU294" s="56">
        <v>2</v>
      </c>
      <c r="BV294" s="56">
        <v>1</v>
      </c>
      <c r="BW294" s="56">
        <v>2</v>
      </c>
      <c r="BX294" s="56">
        <v>2</v>
      </c>
      <c r="BY294" s="56">
        <v>2</v>
      </c>
      <c r="BZ294" s="56">
        <v>2</v>
      </c>
      <c r="CA294" s="56">
        <v>2</v>
      </c>
      <c r="CB294" s="56">
        <v>2</v>
      </c>
      <c r="CC294" s="56">
        <v>2</v>
      </c>
      <c r="CD294" s="56">
        <v>2</v>
      </c>
      <c r="CE294" s="56">
        <v>2</v>
      </c>
      <c r="CF294" s="56">
        <v>2</v>
      </c>
      <c r="CG294" s="56">
        <v>2</v>
      </c>
      <c r="CH294" s="56">
        <v>2</v>
      </c>
      <c r="CI294" s="56">
        <v>2</v>
      </c>
      <c r="CJ294" s="56">
        <v>2</v>
      </c>
      <c r="CK294" s="56">
        <v>2</v>
      </c>
      <c r="CL294" s="56">
        <v>2</v>
      </c>
      <c r="CM294" s="56">
        <v>2</v>
      </c>
      <c r="CN294" s="56">
        <v>2</v>
      </c>
      <c r="CO294" s="56">
        <v>2</v>
      </c>
      <c r="CP294" s="56">
        <v>2</v>
      </c>
      <c r="CQ294" s="56">
        <v>2</v>
      </c>
      <c r="CR294" s="56">
        <v>2</v>
      </c>
      <c r="CS294" s="56">
        <v>2</v>
      </c>
      <c r="CT294" s="56">
        <v>2</v>
      </c>
      <c r="CU294" s="56">
        <v>1</v>
      </c>
      <c r="CV294" s="73">
        <f t="shared" si="132"/>
        <v>37</v>
      </c>
      <c r="CW294" s="74">
        <f t="shared" si="133"/>
        <v>0.94871794871794868</v>
      </c>
      <c r="CX294" s="73">
        <f t="shared" si="134"/>
        <v>2</v>
      </c>
      <c r="CY294" s="74">
        <f t="shared" si="135"/>
        <v>5.128205128205128E-2</v>
      </c>
      <c r="CZ294" s="73">
        <f t="shared" si="136"/>
        <v>0</v>
      </c>
      <c r="DA294" s="74">
        <f t="shared" si="137"/>
        <v>0</v>
      </c>
      <c r="DB294" s="73">
        <f t="shared" si="138"/>
        <v>0</v>
      </c>
      <c r="DC294" s="74">
        <f t="shared" si="139"/>
        <v>0</v>
      </c>
      <c r="DD294" s="75">
        <f t="shared" si="140"/>
        <v>1.9487179487179487</v>
      </c>
      <c r="DE294" s="75" t="str">
        <f t="shared" si="141"/>
        <v>Đạt mục tiêu</v>
      </c>
      <c r="DF294" s="2"/>
      <c r="DG294" s="2"/>
      <c r="DH294" s="2"/>
      <c r="DI294" s="2"/>
      <c r="DJ294" s="2"/>
      <c r="DK294" s="2"/>
      <c r="DL294" s="2"/>
      <c r="DM294" s="2"/>
      <c r="DN294" s="2"/>
      <c r="DO294" s="2"/>
      <c r="DP294" s="2"/>
      <c r="DQ294" s="2"/>
      <c r="DR294" s="2"/>
      <c r="DS294" s="2"/>
      <c r="DT294" s="2"/>
      <c r="DU294" s="2"/>
      <c r="DV294" s="2"/>
      <c r="DW294" s="2"/>
      <c r="DX294" s="2"/>
      <c r="DY294" s="2"/>
    </row>
    <row r="295" spans="1:129" ht="21" customHeight="1" x14ac:dyDescent="0.3">
      <c r="A295" s="53">
        <v>285</v>
      </c>
      <c r="B295" s="59">
        <v>423</v>
      </c>
      <c r="C295" s="60">
        <v>424</v>
      </c>
      <c r="D295" s="386" t="s">
        <v>374</v>
      </c>
      <c r="E295" s="387"/>
      <c r="F295" s="387"/>
      <c r="G295" s="387"/>
      <c r="H295" s="388"/>
      <c r="I295" s="308"/>
      <c r="J295" s="312"/>
      <c r="K295" s="61" t="s">
        <v>8</v>
      </c>
      <c r="L295" s="61" t="s">
        <v>8</v>
      </c>
      <c r="M295" s="107">
        <f>SUM(M296:M318)</f>
        <v>18</v>
      </c>
      <c r="N295" s="86" t="s">
        <v>608</v>
      </c>
      <c r="O295" s="86" t="s">
        <v>608</v>
      </c>
      <c r="P295" s="313" t="s">
        <v>608</v>
      </c>
      <c r="Q295" s="86" t="s">
        <v>608</v>
      </c>
      <c r="R295" s="86" t="s">
        <v>608</v>
      </c>
      <c r="S295" s="86" t="s">
        <v>608</v>
      </c>
      <c r="T295" s="86" t="s">
        <v>608</v>
      </c>
      <c r="U295" s="86" t="s">
        <v>608</v>
      </c>
      <c r="V295" s="86" t="s">
        <v>608</v>
      </c>
      <c r="W295" s="86" t="s">
        <v>608</v>
      </c>
      <c r="X295" s="71">
        <f t="shared" si="21"/>
        <v>0</v>
      </c>
      <c r="Y295" s="61"/>
      <c r="Z295" s="61"/>
      <c r="AA295" s="61"/>
      <c r="AB295" s="61"/>
      <c r="AC295" s="61"/>
      <c r="AD295" s="81"/>
      <c r="AE295" s="82"/>
      <c r="AF295" s="82"/>
      <c r="AG295" s="314"/>
      <c r="AH295" s="314"/>
      <c r="AI295" s="314"/>
      <c r="AJ295" s="82"/>
      <c r="AK295" s="82"/>
      <c r="AL295" s="82"/>
      <c r="AM295" s="82"/>
      <c r="AN295" s="82"/>
      <c r="AO295" s="82"/>
      <c r="AP295" s="82"/>
      <c r="AQ295" s="82"/>
      <c r="AR295" s="82"/>
      <c r="AS295" s="82"/>
      <c r="AT295" s="82"/>
      <c r="AU295" s="82"/>
      <c r="AV295" s="82"/>
      <c r="AW295" s="82"/>
      <c r="AX295" s="61"/>
      <c r="AY295" s="61"/>
      <c r="AZ295" s="61"/>
      <c r="BA295" s="61"/>
      <c r="BB295" s="82"/>
      <c r="BC295" s="82"/>
      <c r="BD295" s="82"/>
      <c r="BE295" s="82"/>
      <c r="BF295" s="82"/>
      <c r="BG295" s="82"/>
      <c r="BH295" s="82"/>
      <c r="BI295" s="56">
        <v>2</v>
      </c>
      <c r="BJ295" s="56">
        <v>2</v>
      </c>
      <c r="BK295" s="56">
        <v>2</v>
      </c>
      <c r="BL295" s="56">
        <v>2</v>
      </c>
      <c r="BM295" s="56">
        <v>2</v>
      </c>
      <c r="BN295" s="56">
        <v>2</v>
      </c>
      <c r="BO295" s="56">
        <v>2</v>
      </c>
      <c r="BP295" s="56">
        <v>2</v>
      </c>
      <c r="BQ295" s="56">
        <v>2</v>
      </c>
      <c r="BR295" s="56">
        <v>2</v>
      </c>
      <c r="BS295" s="56">
        <v>2</v>
      </c>
      <c r="BT295" s="56">
        <v>2</v>
      </c>
      <c r="BU295" s="56">
        <v>2</v>
      </c>
      <c r="BV295" s="56">
        <v>1</v>
      </c>
      <c r="BW295" s="56">
        <v>2</v>
      </c>
      <c r="BX295" s="56">
        <v>2</v>
      </c>
      <c r="BY295" s="56">
        <v>2</v>
      </c>
      <c r="BZ295" s="56">
        <v>2</v>
      </c>
      <c r="CA295" s="56">
        <v>2</v>
      </c>
      <c r="CB295" s="56">
        <v>2</v>
      </c>
      <c r="CC295" s="56">
        <v>2</v>
      </c>
      <c r="CD295" s="56">
        <v>2</v>
      </c>
      <c r="CE295" s="56">
        <v>2</v>
      </c>
      <c r="CF295" s="56">
        <v>2</v>
      </c>
      <c r="CG295" s="56">
        <v>2</v>
      </c>
      <c r="CH295" s="56">
        <v>2</v>
      </c>
      <c r="CI295" s="56">
        <v>2</v>
      </c>
      <c r="CJ295" s="56">
        <v>2</v>
      </c>
      <c r="CK295" s="56">
        <v>2</v>
      </c>
      <c r="CL295" s="56">
        <v>2</v>
      </c>
      <c r="CM295" s="56">
        <v>2</v>
      </c>
      <c r="CN295" s="56">
        <v>2</v>
      </c>
      <c r="CO295" s="56">
        <v>2</v>
      </c>
      <c r="CP295" s="56">
        <v>2</v>
      </c>
      <c r="CQ295" s="56">
        <v>2</v>
      </c>
      <c r="CR295" s="56">
        <v>2</v>
      </c>
      <c r="CS295" s="56">
        <v>2</v>
      </c>
      <c r="CT295" s="56">
        <v>2</v>
      </c>
      <c r="CU295" s="56">
        <v>1</v>
      </c>
      <c r="CV295" s="61" t="s">
        <v>8</v>
      </c>
      <c r="CW295" s="61" t="s">
        <v>8</v>
      </c>
      <c r="CX295" s="61" t="s">
        <v>8</v>
      </c>
      <c r="CY295" s="61" t="s">
        <v>8</v>
      </c>
      <c r="CZ295" s="61" t="s">
        <v>8</v>
      </c>
      <c r="DA295" s="61" t="s">
        <v>8</v>
      </c>
      <c r="DB295" s="61" t="s">
        <v>8</v>
      </c>
      <c r="DC295" s="61" t="s">
        <v>8</v>
      </c>
      <c r="DD295" s="250" t="s">
        <v>8</v>
      </c>
      <c r="DE295" s="61" t="s">
        <v>8</v>
      </c>
      <c r="DF295" s="2"/>
      <c r="DG295" s="2"/>
      <c r="DH295" s="2"/>
      <c r="DI295" s="2"/>
      <c r="DJ295" s="2"/>
      <c r="DK295" s="2"/>
      <c r="DL295" s="2"/>
      <c r="DM295" s="2"/>
      <c r="DN295" s="2"/>
      <c r="DO295" s="2"/>
      <c r="DP295" s="2"/>
      <c r="DQ295" s="2"/>
      <c r="DR295" s="2"/>
      <c r="DS295" s="2"/>
      <c r="DT295" s="2"/>
      <c r="DU295" s="2"/>
      <c r="DV295" s="2"/>
      <c r="DW295" s="2"/>
      <c r="DX295" s="2"/>
      <c r="DY295" s="2"/>
    </row>
    <row r="296" spans="1:129" ht="28.5" hidden="1" customHeight="1" x14ac:dyDescent="0.25">
      <c r="A296" s="53">
        <v>286</v>
      </c>
      <c r="B296" s="59">
        <v>424</v>
      </c>
      <c r="C296" s="60">
        <v>427</v>
      </c>
      <c r="D296" s="7" t="s">
        <v>375</v>
      </c>
      <c r="E296" s="14" t="s">
        <v>11</v>
      </c>
      <c r="F296" s="14" t="s">
        <v>376</v>
      </c>
      <c r="G296" s="68" t="s">
        <v>11</v>
      </c>
      <c r="H296" s="114" t="s">
        <v>836</v>
      </c>
      <c r="I296" s="68" t="s">
        <v>627</v>
      </c>
      <c r="J296" s="68" t="s">
        <v>335</v>
      </c>
      <c r="K296" s="15" t="s">
        <v>6</v>
      </c>
      <c r="L296" s="15" t="s">
        <v>15</v>
      </c>
      <c r="M296" s="10"/>
      <c r="N296" s="70"/>
      <c r="O296" s="70" t="s">
        <v>15</v>
      </c>
      <c r="P296" s="70"/>
      <c r="Q296" s="70"/>
      <c r="R296" s="70"/>
      <c r="S296" s="70"/>
      <c r="T296" s="70"/>
      <c r="U296" s="70"/>
      <c r="V296" s="70"/>
      <c r="W296" s="70"/>
      <c r="X296" s="71">
        <f t="shared" si="21"/>
        <v>1</v>
      </c>
      <c r="Y296" s="15" t="s">
        <v>1101</v>
      </c>
      <c r="Z296" s="15"/>
      <c r="AA296" s="15"/>
      <c r="AB296" s="15"/>
      <c r="AC296" s="15"/>
      <c r="AD296" s="72" t="s">
        <v>653</v>
      </c>
      <c r="AE296" s="72" t="s">
        <v>653</v>
      </c>
      <c r="AF296" s="72" t="s">
        <v>653</v>
      </c>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5">
        <v>1</v>
      </c>
      <c r="BJ296" s="15">
        <v>1</v>
      </c>
      <c r="BK296" s="15">
        <v>1</v>
      </c>
      <c r="BL296" s="15">
        <v>1</v>
      </c>
      <c r="BM296" s="15">
        <v>1</v>
      </c>
      <c r="BN296" s="15">
        <v>1</v>
      </c>
      <c r="BO296" s="15">
        <v>1</v>
      </c>
      <c r="BP296" s="15">
        <v>1</v>
      </c>
      <c r="BQ296" s="15">
        <v>1</v>
      </c>
      <c r="BR296" s="15">
        <v>1</v>
      </c>
      <c r="BS296" s="15">
        <v>1</v>
      </c>
      <c r="BT296" s="15">
        <v>1</v>
      </c>
      <c r="BU296" s="15">
        <v>1</v>
      </c>
      <c r="BV296" s="15">
        <v>1</v>
      </c>
      <c r="BW296" s="15">
        <v>1</v>
      </c>
      <c r="BX296" s="15">
        <v>1</v>
      </c>
      <c r="BY296" s="15">
        <v>1</v>
      </c>
      <c r="BZ296" s="15">
        <v>1</v>
      </c>
      <c r="CA296" s="15">
        <v>1</v>
      </c>
      <c r="CB296" s="15">
        <v>1</v>
      </c>
      <c r="CC296" s="15">
        <v>1</v>
      </c>
      <c r="CD296" s="15">
        <v>1</v>
      </c>
      <c r="CE296" s="15">
        <v>1</v>
      </c>
      <c r="CF296" s="15">
        <v>1</v>
      </c>
      <c r="CG296" s="15">
        <v>1</v>
      </c>
      <c r="CH296" s="15">
        <v>1</v>
      </c>
      <c r="CI296" s="15">
        <v>1</v>
      </c>
      <c r="CJ296" s="15">
        <v>1</v>
      </c>
      <c r="CK296" s="15">
        <v>1</v>
      </c>
      <c r="CL296" s="15">
        <v>1</v>
      </c>
      <c r="CM296" s="15">
        <v>1</v>
      </c>
      <c r="CN296" s="15">
        <v>1</v>
      </c>
      <c r="CO296" s="15">
        <v>1</v>
      </c>
      <c r="CP296" s="15">
        <v>1</v>
      </c>
      <c r="CQ296" s="15">
        <v>1</v>
      </c>
      <c r="CR296" s="15">
        <v>1</v>
      </c>
      <c r="CS296" s="15">
        <v>1</v>
      </c>
      <c r="CT296" s="15">
        <v>1</v>
      </c>
      <c r="CU296" s="15">
        <v>2</v>
      </c>
      <c r="CV296" s="73">
        <f t="shared" ref="CV296:CV306" si="142">COUNTIF(BI296:CU296,"2")</f>
        <v>1</v>
      </c>
      <c r="CW296" s="74">
        <f t="shared" ref="CW296:CW306" si="143">CV296/(CV296+CX296+CZ296+DB296)</f>
        <v>2.564102564102564E-2</v>
      </c>
      <c r="CX296" s="73">
        <f t="shared" ref="CX296:CX306" si="144">COUNTIF(BI296:CU296,"1")</f>
        <v>38</v>
      </c>
      <c r="CY296" s="74">
        <f t="shared" ref="CY296:CY306" si="145">CX296/(CV296+CX296+CZ296+DB296)</f>
        <v>0.97435897435897434</v>
      </c>
      <c r="CZ296" s="73">
        <f t="shared" ref="CZ296:CZ306" si="146">COUNTIF(BI296:CU296,"0")</f>
        <v>0</v>
      </c>
      <c r="DA296" s="74">
        <f t="shared" ref="DA296:DA306" si="147">CZ296/(CV296+CX296+CZ296+DB296)</f>
        <v>0</v>
      </c>
      <c r="DB296" s="73">
        <f t="shared" ref="DB296:DB306" si="148">COUNTIF(BI296:CU296,"KĐG")</f>
        <v>0</v>
      </c>
      <c r="DC296" s="74">
        <f t="shared" ref="DC296:DC306" si="149">DB296/(CV296+CX296+CZ296+DB296)</f>
        <v>0</v>
      </c>
      <c r="DD296" s="75">
        <f t="shared" ref="DD296:DD306" si="150">(((CV296*2)+(CX296*1)+(CZ296*0)))/(CV296+CX296+CZ296)</f>
        <v>1.0256410256410255</v>
      </c>
      <c r="DE296" s="75" t="str">
        <f t="shared" ref="DE296:DE306" si="151">IF(DC296&gt;=50%,"KĐG",IF(DD296&gt;=1.6,"Đạt mục tiêu",IF(DD296&gt;=1,"Cần cố gắng","Chưa đạt")))</f>
        <v>Cần cố gắng</v>
      </c>
      <c r="DF296" s="2"/>
      <c r="DG296" s="2"/>
      <c r="DH296" s="2"/>
      <c r="DI296" s="2"/>
      <c r="DJ296" s="2"/>
      <c r="DK296" s="2"/>
      <c r="DL296" s="2"/>
      <c r="DM296" s="2"/>
      <c r="DN296" s="2"/>
      <c r="DO296" s="2"/>
      <c r="DP296" s="2"/>
      <c r="DQ296" s="2"/>
      <c r="DR296" s="2"/>
      <c r="DS296" s="2"/>
      <c r="DT296" s="2"/>
      <c r="DU296" s="2"/>
      <c r="DV296" s="2"/>
      <c r="DW296" s="2"/>
      <c r="DX296" s="2"/>
      <c r="DY296" s="2"/>
    </row>
    <row r="297" spans="1:129" ht="48.75" hidden="1" customHeight="1" x14ac:dyDescent="0.25">
      <c r="A297" s="53">
        <v>287</v>
      </c>
      <c r="B297" s="66">
        <v>427</v>
      </c>
      <c r="C297" s="60">
        <v>430</v>
      </c>
      <c r="D297" s="7" t="s">
        <v>377</v>
      </c>
      <c r="E297" s="14" t="s">
        <v>11</v>
      </c>
      <c r="F297" s="14" t="s">
        <v>378</v>
      </c>
      <c r="G297" s="68" t="s">
        <v>11</v>
      </c>
      <c r="H297" s="210" t="s">
        <v>1036</v>
      </c>
      <c r="I297" s="68" t="s">
        <v>627</v>
      </c>
      <c r="J297" s="68" t="s">
        <v>335</v>
      </c>
      <c r="K297" s="15" t="s">
        <v>6</v>
      </c>
      <c r="L297" s="15" t="s">
        <v>15</v>
      </c>
      <c r="M297" s="10"/>
      <c r="N297" s="70"/>
      <c r="O297" s="70"/>
      <c r="P297" s="70"/>
      <c r="Q297" s="70" t="s">
        <v>15</v>
      </c>
      <c r="R297" s="70"/>
      <c r="S297" s="70"/>
      <c r="T297" s="70"/>
      <c r="U297" s="70"/>
      <c r="V297" s="70"/>
      <c r="W297" s="70"/>
      <c r="X297" s="71">
        <f t="shared" si="21"/>
        <v>1</v>
      </c>
      <c r="Y297" s="15"/>
      <c r="Z297" s="15"/>
      <c r="AA297" s="15"/>
      <c r="AB297" s="15"/>
      <c r="AC297" s="15"/>
      <c r="AD297" s="72"/>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5">
        <v>2</v>
      </c>
      <c r="BJ297" s="15">
        <v>2</v>
      </c>
      <c r="BK297" s="15">
        <v>2</v>
      </c>
      <c r="BL297" s="15">
        <v>2</v>
      </c>
      <c r="BM297" s="15"/>
      <c r="BN297" s="15"/>
      <c r="BO297" s="15"/>
      <c r="BP297" s="15"/>
      <c r="BQ297" s="15">
        <v>2</v>
      </c>
      <c r="BR297" s="15">
        <v>2</v>
      </c>
      <c r="BS297" s="15">
        <v>2</v>
      </c>
      <c r="BT297" s="15">
        <v>2</v>
      </c>
      <c r="BU297" s="15">
        <v>2</v>
      </c>
      <c r="BV297" s="15">
        <v>2</v>
      </c>
      <c r="BW297" s="15"/>
      <c r="BX297" s="15">
        <v>2</v>
      </c>
      <c r="BY297" s="15">
        <v>2</v>
      </c>
      <c r="BZ297" s="15">
        <v>2</v>
      </c>
      <c r="CA297" s="15">
        <v>2</v>
      </c>
      <c r="CB297" s="15">
        <v>2</v>
      </c>
      <c r="CC297" s="15">
        <v>2</v>
      </c>
      <c r="CD297" s="15">
        <v>2</v>
      </c>
      <c r="CE297" s="15">
        <v>2</v>
      </c>
      <c r="CF297" s="15">
        <v>2</v>
      </c>
      <c r="CG297" s="15">
        <v>2</v>
      </c>
      <c r="CH297" s="15">
        <v>2</v>
      </c>
      <c r="CI297" s="15">
        <v>2</v>
      </c>
      <c r="CJ297" s="15">
        <v>2</v>
      </c>
      <c r="CK297" s="15">
        <v>2</v>
      </c>
      <c r="CL297" s="15"/>
      <c r="CM297" s="15"/>
      <c r="CN297" s="15"/>
      <c r="CO297" s="15"/>
      <c r="CP297" s="15"/>
      <c r="CQ297" s="15"/>
      <c r="CR297" s="15"/>
      <c r="CS297" s="15">
        <v>2</v>
      </c>
      <c r="CT297" s="15">
        <v>2</v>
      </c>
      <c r="CU297" s="15">
        <v>2</v>
      </c>
      <c r="CV297" s="73">
        <f t="shared" si="142"/>
        <v>27</v>
      </c>
      <c r="CW297" s="74">
        <f t="shared" si="143"/>
        <v>1</v>
      </c>
      <c r="CX297" s="73">
        <f t="shared" si="144"/>
        <v>0</v>
      </c>
      <c r="CY297" s="74">
        <f t="shared" si="145"/>
        <v>0</v>
      </c>
      <c r="CZ297" s="73">
        <f t="shared" si="146"/>
        <v>0</v>
      </c>
      <c r="DA297" s="74">
        <f t="shared" si="147"/>
        <v>0</v>
      </c>
      <c r="DB297" s="73">
        <f t="shared" si="148"/>
        <v>0</v>
      </c>
      <c r="DC297" s="74">
        <f t="shared" si="149"/>
        <v>0</v>
      </c>
      <c r="DD297" s="75">
        <f t="shared" si="150"/>
        <v>2</v>
      </c>
      <c r="DE297" s="75" t="str">
        <f t="shared" si="151"/>
        <v>Đạt mục tiêu</v>
      </c>
      <c r="DF297" s="2"/>
      <c r="DG297" s="2"/>
      <c r="DH297" s="2"/>
      <c r="DI297" s="2"/>
      <c r="DJ297" s="2"/>
      <c r="DK297" s="2"/>
      <c r="DL297" s="2"/>
      <c r="DM297" s="2"/>
      <c r="DN297" s="2"/>
      <c r="DO297" s="2"/>
      <c r="DP297" s="2"/>
      <c r="DQ297" s="2"/>
      <c r="DR297" s="2"/>
      <c r="DS297" s="2"/>
      <c r="DT297" s="2"/>
      <c r="DU297" s="2"/>
      <c r="DV297" s="2"/>
      <c r="DW297" s="2"/>
      <c r="DX297" s="2"/>
      <c r="DY297" s="2"/>
    </row>
    <row r="298" spans="1:129" ht="111" hidden="1" customHeight="1" x14ac:dyDescent="0.25">
      <c r="A298" s="53">
        <v>288</v>
      </c>
      <c r="B298" s="66">
        <v>430</v>
      </c>
      <c r="C298" s="60">
        <v>433</v>
      </c>
      <c r="D298" s="7" t="s">
        <v>379</v>
      </c>
      <c r="E298" s="14" t="s">
        <v>11</v>
      </c>
      <c r="F298" s="14" t="s">
        <v>380</v>
      </c>
      <c r="G298" s="68" t="s">
        <v>19</v>
      </c>
      <c r="H298" s="7" t="s">
        <v>837</v>
      </c>
      <c r="I298" s="68" t="s">
        <v>627</v>
      </c>
      <c r="J298" s="68" t="s">
        <v>335</v>
      </c>
      <c r="K298" s="15" t="s">
        <v>6</v>
      </c>
      <c r="L298" s="15" t="s">
        <v>15</v>
      </c>
      <c r="M298" s="10">
        <v>1</v>
      </c>
      <c r="N298" s="70"/>
      <c r="O298" s="70"/>
      <c r="P298" s="70"/>
      <c r="Q298" s="70"/>
      <c r="R298" s="70"/>
      <c r="S298" s="70"/>
      <c r="T298" s="70"/>
      <c r="U298" s="70"/>
      <c r="V298" s="70" t="s">
        <v>15</v>
      </c>
      <c r="W298" s="70"/>
      <c r="X298" s="71">
        <f t="shared" si="21"/>
        <v>1</v>
      </c>
      <c r="Y298" s="15"/>
      <c r="Z298" s="15"/>
      <c r="AA298" s="15"/>
      <c r="AB298" s="15"/>
      <c r="AC298" s="15"/>
      <c r="AD298" s="72"/>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t="s">
        <v>653</v>
      </c>
      <c r="BF298" s="11"/>
      <c r="BG298" s="11" t="s">
        <v>644</v>
      </c>
      <c r="BH298" s="11"/>
      <c r="BI298" s="15">
        <v>2</v>
      </c>
      <c r="BJ298" s="15">
        <v>2</v>
      </c>
      <c r="BK298" s="15">
        <v>2</v>
      </c>
      <c r="BL298" s="15">
        <v>2</v>
      </c>
      <c r="BM298" s="15"/>
      <c r="BN298" s="15"/>
      <c r="BO298" s="15"/>
      <c r="BP298" s="15"/>
      <c r="BQ298" s="15">
        <v>2</v>
      </c>
      <c r="BR298" s="15">
        <v>2</v>
      </c>
      <c r="BS298" s="15">
        <v>2</v>
      </c>
      <c r="BT298" s="15">
        <v>2</v>
      </c>
      <c r="BU298" s="15">
        <v>2</v>
      </c>
      <c r="BV298" s="15">
        <v>2</v>
      </c>
      <c r="BW298" s="15"/>
      <c r="BX298" s="15">
        <v>2</v>
      </c>
      <c r="BY298" s="15">
        <v>2</v>
      </c>
      <c r="BZ298" s="15">
        <v>2</v>
      </c>
      <c r="CA298" s="15">
        <v>2</v>
      </c>
      <c r="CB298" s="15">
        <v>2</v>
      </c>
      <c r="CC298" s="15">
        <v>2</v>
      </c>
      <c r="CD298" s="15">
        <v>2</v>
      </c>
      <c r="CE298" s="15">
        <v>2</v>
      </c>
      <c r="CF298" s="15">
        <v>2</v>
      </c>
      <c r="CG298" s="15">
        <v>2</v>
      </c>
      <c r="CH298" s="15">
        <v>2</v>
      </c>
      <c r="CI298" s="15">
        <v>2</v>
      </c>
      <c r="CJ298" s="15">
        <v>2</v>
      </c>
      <c r="CK298" s="15">
        <v>2</v>
      </c>
      <c r="CL298" s="15"/>
      <c r="CM298" s="15"/>
      <c r="CN298" s="15"/>
      <c r="CO298" s="15"/>
      <c r="CP298" s="15"/>
      <c r="CQ298" s="15"/>
      <c r="CR298" s="15"/>
      <c r="CS298" s="15">
        <v>2</v>
      </c>
      <c r="CT298" s="15">
        <v>2</v>
      </c>
      <c r="CU298" s="15">
        <v>2</v>
      </c>
      <c r="CV298" s="73">
        <f t="shared" si="142"/>
        <v>27</v>
      </c>
      <c r="CW298" s="74">
        <f t="shared" si="143"/>
        <v>1</v>
      </c>
      <c r="CX298" s="73">
        <f t="shared" si="144"/>
        <v>0</v>
      </c>
      <c r="CY298" s="74">
        <f t="shared" si="145"/>
        <v>0</v>
      </c>
      <c r="CZ298" s="73">
        <f t="shared" si="146"/>
        <v>0</v>
      </c>
      <c r="DA298" s="74">
        <f t="shared" si="147"/>
        <v>0</v>
      </c>
      <c r="DB298" s="73">
        <f t="shared" si="148"/>
        <v>0</v>
      </c>
      <c r="DC298" s="74">
        <f t="shared" si="149"/>
        <v>0</v>
      </c>
      <c r="DD298" s="75">
        <f t="shared" si="150"/>
        <v>2</v>
      </c>
      <c r="DE298" s="75" t="str">
        <f t="shared" si="151"/>
        <v>Đạt mục tiêu</v>
      </c>
      <c r="DF298" s="2"/>
      <c r="DG298" s="2"/>
      <c r="DH298" s="2"/>
      <c r="DI298" s="2"/>
      <c r="DJ298" s="2"/>
      <c r="DK298" s="2"/>
      <c r="DL298" s="2"/>
      <c r="DM298" s="2"/>
      <c r="DN298" s="2"/>
      <c r="DO298" s="2"/>
      <c r="DP298" s="2"/>
      <c r="DQ298" s="2"/>
      <c r="DR298" s="2"/>
      <c r="DS298" s="2"/>
      <c r="DT298" s="2"/>
      <c r="DU298" s="2"/>
      <c r="DV298" s="2"/>
      <c r="DW298" s="2"/>
      <c r="DX298" s="2"/>
      <c r="DY298" s="2"/>
    </row>
    <row r="299" spans="1:129" ht="80.25" hidden="1" customHeight="1" x14ac:dyDescent="0.25">
      <c r="A299" s="53">
        <v>289</v>
      </c>
      <c r="B299" s="66">
        <v>433</v>
      </c>
      <c r="C299" s="60">
        <v>435</v>
      </c>
      <c r="D299" s="7" t="s">
        <v>381</v>
      </c>
      <c r="E299" s="14" t="s">
        <v>19</v>
      </c>
      <c r="F299" s="14" t="s">
        <v>382</v>
      </c>
      <c r="G299" s="68" t="s">
        <v>19</v>
      </c>
      <c r="H299" s="7" t="s">
        <v>382</v>
      </c>
      <c r="I299" s="68" t="s">
        <v>627</v>
      </c>
      <c r="J299" s="68" t="s">
        <v>335</v>
      </c>
      <c r="K299" s="15" t="s">
        <v>145</v>
      </c>
      <c r="L299" s="15" t="s">
        <v>15</v>
      </c>
      <c r="M299" s="10"/>
      <c r="N299" s="70"/>
      <c r="O299" s="70"/>
      <c r="P299" s="70"/>
      <c r="Q299" s="70" t="s">
        <v>15</v>
      </c>
      <c r="R299" s="70"/>
      <c r="S299" s="70"/>
      <c r="T299" s="70"/>
      <c r="U299" s="70"/>
      <c r="V299" s="70"/>
      <c r="W299" s="70"/>
      <c r="X299" s="71">
        <f t="shared" si="21"/>
        <v>1</v>
      </c>
      <c r="Y299" s="15"/>
      <c r="Z299" s="15"/>
      <c r="AA299" s="15"/>
      <c r="AB299" s="15"/>
      <c r="AC299" s="15"/>
      <c r="AD299" s="72"/>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5">
        <v>2</v>
      </c>
      <c r="BJ299" s="15">
        <v>2</v>
      </c>
      <c r="BK299" s="15">
        <v>2</v>
      </c>
      <c r="BL299" s="15">
        <v>2</v>
      </c>
      <c r="BM299" s="15"/>
      <c r="BN299" s="15"/>
      <c r="BO299" s="15"/>
      <c r="BP299" s="15"/>
      <c r="BQ299" s="15">
        <v>2</v>
      </c>
      <c r="BR299" s="15">
        <v>2</v>
      </c>
      <c r="BS299" s="15">
        <v>2</v>
      </c>
      <c r="BT299" s="15">
        <v>2</v>
      </c>
      <c r="BU299" s="15">
        <v>2</v>
      </c>
      <c r="BV299" s="15">
        <v>2</v>
      </c>
      <c r="BW299" s="15"/>
      <c r="BX299" s="15">
        <v>2</v>
      </c>
      <c r="BY299" s="15">
        <v>2</v>
      </c>
      <c r="BZ299" s="15">
        <v>2</v>
      </c>
      <c r="CA299" s="15">
        <v>2</v>
      </c>
      <c r="CB299" s="15">
        <v>2</v>
      </c>
      <c r="CC299" s="15">
        <v>2</v>
      </c>
      <c r="CD299" s="15">
        <v>2</v>
      </c>
      <c r="CE299" s="15">
        <v>2</v>
      </c>
      <c r="CF299" s="15">
        <v>2</v>
      </c>
      <c r="CG299" s="15">
        <v>2</v>
      </c>
      <c r="CH299" s="15">
        <v>2</v>
      </c>
      <c r="CI299" s="15">
        <v>2</v>
      </c>
      <c r="CJ299" s="15">
        <v>2</v>
      </c>
      <c r="CK299" s="15">
        <v>2</v>
      </c>
      <c r="CL299" s="15"/>
      <c r="CM299" s="15"/>
      <c r="CN299" s="15"/>
      <c r="CO299" s="15"/>
      <c r="CP299" s="15"/>
      <c r="CQ299" s="15"/>
      <c r="CR299" s="15"/>
      <c r="CS299" s="15">
        <v>2</v>
      </c>
      <c r="CT299" s="15">
        <v>2</v>
      </c>
      <c r="CU299" s="15">
        <v>2</v>
      </c>
      <c r="CV299" s="73">
        <f t="shared" si="142"/>
        <v>27</v>
      </c>
      <c r="CW299" s="74">
        <f t="shared" si="143"/>
        <v>1</v>
      </c>
      <c r="CX299" s="73">
        <f t="shared" si="144"/>
        <v>0</v>
      </c>
      <c r="CY299" s="74">
        <f t="shared" si="145"/>
        <v>0</v>
      </c>
      <c r="CZ299" s="73">
        <f t="shared" si="146"/>
        <v>0</v>
      </c>
      <c r="DA299" s="74">
        <f t="shared" si="147"/>
        <v>0</v>
      </c>
      <c r="DB299" s="73">
        <f t="shared" si="148"/>
        <v>0</v>
      </c>
      <c r="DC299" s="74">
        <f t="shared" si="149"/>
        <v>0</v>
      </c>
      <c r="DD299" s="75">
        <f t="shared" si="150"/>
        <v>2</v>
      </c>
      <c r="DE299" s="75" t="str">
        <f t="shared" si="151"/>
        <v>Đạt mục tiêu</v>
      </c>
      <c r="DF299" s="2"/>
      <c r="DG299" s="2"/>
      <c r="DH299" s="2"/>
      <c r="DI299" s="2"/>
      <c r="DJ299" s="2"/>
      <c r="DK299" s="2"/>
      <c r="DL299" s="2"/>
      <c r="DM299" s="2"/>
      <c r="DN299" s="2"/>
      <c r="DO299" s="2"/>
      <c r="DP299" s="2"/>
      <c r="DQ299" s="2"/>
      <c r="DR299" s="2"/>
      <c r="DS299" s="2"/>
      <c r="DT299" s="2"/>
      <c r="DU299" s="2"/>
      <c r="DV299" s="2"/>
      <c r="DW299" s="2"/>
      <c r="DX299" s="2"/>
      <c r="DY299" s="2"/>
    </row>
    <row r="300" spans="1:129" ht="67.5" hidden="1" customHeight="1" x14ac:dyDescent="0.25">
      <c r="A300" s="53">
        <v>290</v>
      </c>
      <c r="B300" s="59">
        <v>435</v>
      </c>
      <c r="C300" s="60">
        <v>438</v>
      </c>
      <c r="D300" s="7" t="s">
        <v>383</v>
      </c>
      <c r="E300" s="14" t="s">
        <v>11</v>
      </c>
      <c r="F300" s="14" t="s">
        <v>384</v>
      </c>
      <c r="G300" s="68" t="s">
        <v>19</v>
      </c>
      <c r="H300" s="143" t="s">
        <v>838</v>
      </c>
      <c r="I300" s="68" t="s">
        <v>627</v>
      </c>
      <c r="J300" s="68" t="s">
        <v>335</v>
      </c>
      <c r="K300" s="15" t="s">
        <v>6</v>
      </c>
      <c r="L300" s="15" t="s">
        <v>15</v>
      </c>
      <c r="M300" s="10"/>
      <c r="N300" s="70"/>
      <c r="O300" s="70" t="s">
        <v>15</v>
      </c>
      <c r="P300" s="70"/>
      <c r="Q300" s="70"/>
      <c r="R300" s="70"/>
      <c r="S300" s="70"/>
      <c r="T300" s="70"/>
      <c r="U300" s="70"/>
      <c r="V300" s="70"/>
      <c r="W300" s="70"/>
      <c r="X300" s="71">
        <f t="shared" si="21"/>
        <v>1</v>
      </c>
      <c r="Y300" s="15" t="s">
        <v>1101</v>
      </c>
      <c r="Z300" s="15"/>
      <c r="AA300" s="15"/>
      <c r="AB300" s="15"/>
      <c r="AC300" s="15"/>
      <c r="AD300" s="72"/>
      <c r="AE300" s="11"/>
      <c r="AF300" s="11" t="s">
        <v>653</v>
      </c>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5">
        <v>2</v>
      </c>
      <c r="BJ300" s="15">
        <v>2</v>
      </c>
      <c r="BK300" s="15">
        <v>2</v>
      </c>
      <c r="BL300" s="15">
        <v>2</v>
      </c>
      <c r="BM300" s="15">
        <v>2</v>
      </c>
      <c r="BN300" s="15">
        <v>2</v>
      </c>
      <c r="BO300" s="15">
        <v>2</v>
      </c>
      <c r="BP300" s="15">
        <v>2</v>
      </c>
      <c r="BQ300" s="15">
        <v>2</v>
      </c>
      <c r="BR300" s="15">
        <v>2</v>
      </c>
      <c r="BS300" s="15">
        <v>2</v>
      </c>
      <c r="BT300" s="15">
        <v>2</v>
      </c>
      <c r="BU300" s="15">
        <v>2</v>
      </c>
      <c r="BV300" s="15">
        <v>2</v>
      </c>
      <c r="BW300" s="15">
        <v>2</v>
      </c>
      <c r="BX300" s="15">
        <v>2</v>
      </c>
      <c r="BY300" s="15">
        <v>2</v>
      </c>
      <c r="BZ300" s="15">
        <v>2</v>
      </c>
      <c r="CA300" s="15">
        <v>2</v>
      </c>
      <c r="CB300" s="15">
        <v>2</v>
      </c>
      <c r="CC300" s="15">
        <v>2</v>
      </c>
      <c r="CD300" s="15">
        <v>2</v>
      </c>
      <c r="CE300" s="15">
        <v>2</v>
      </c>
      <c r="CF300" s="15">
        <v>2</v>
      </c>
      <c r="CG300" s="15">
        <v>2</v>
      </c>
      <c r="CH300" s="15">
        <v>2</v>
      </c>
      <c r="CI300" s="15">
        <v>2</v>
      </c>
      <c r="CJ300" s="15">
        <v>2</v>
      </c>
      <c r="CK300" s="15">
        <v>2</v>
      </c>
      <c r="CL300" s="15">
        <v>2</v>
      </c>
      <c r="CM300" s="15">
        <v>2</v>
      </c>
      <c r="CN300" s="15">
        <v>2</v>
      </c>
      <c r="CO300" s="15">
        <v>2</v>
      </c>
      <c r="CP300" s="15">
        <v>2</v>
      </c>
      <c r="CQ300" s="15">
        <v>2</v>
      </c>
      <c r="CR300" s="15">
        <v>2</v>
      </c>
      <c r="CS300" s="15">
        <v>2</v>
      </c>
      <c r="CT300" s="15">
        <v>2</v>
      </c>
      <c r="CU300" s="15">
        <v>2</v>
      </c>
      <c r="CV300" s="73">
        <f t="shared" si="142"/>
        <v>39</v>
      </c>
      <c r="CW300" s="74">
        <f t="shared" si="143"/>
        <v>1</v>
      </c>
      <c r="CX300" s="73">
        <f t="shared" si="144"/>
        <v>0</v>
      </c>
      <c r="CY300" s="74">
        <f t="shared" si="145"/>
        <v>0</v>
      </c>
      <c r="CZ300" s="73">
        <f t="shared" si="146"/>
        <v>0</v>
      </c>
      <c r="DA300" s="74">
        <f t="shared" si="147"/>
        <v>0</v>
      </c>
      <c r="DB300" s="73">
        <f t="shared" si="148"/>
        <v>0</v>
      </c>
      <c r="DC300" s="74">
        <f t="shared" si="149"/>
        <v>0</v>
      </c>
      <c r="DD300" s="75">
        <f t="shared" si="150"/>
        <v>2</v>
      </c>
      <c r="DE300" s="75" t="str">
        <f t="shared" si="151"/>
        <v>Đạt mục tiêu</v>
      </c>
      <c r="DF300" s="2"/>
      <c r="DG300" s="2"/>
      <c r="DH300" s="2"/>
      <c r="DI300" s="2"/>
      <c r="DJ300" s="2"/>
      <c r="DK300" s="2"/>
      <c r="DL300" s="2"/>
      <c r="DM300" s="2"/>
      <c r="DN300" s="2"/>
      <c r="DO300" s="2"/>
      <c r="DP300" s="2"/>
      <c r="DQ300" s="2"/>
      <c r="DR300" s="2"/>
      <c r="DS300" s="2"/>
      <c r="DT300" s="2"/>
      <c r="DU300" s="2"/>
      <c r="DV300" s="2"/>
      <c r="DW300" s="2"/>
      <c r="DX300" s="2"/>
      <c r="DY300" s="2"/>
    </row>
    <row r="301" spans="1:129" ht="30.75" hidden="1" customHeight="1" x14ac:dyDescent="0.25">
      <c r="A301" s="53">
        <v>291</v>
      </c>
      <c r="B301" s="66">
        <v>439</v>
      </c>
      <c r="C301" s="60">
        <v>439</v>
      </c>
      <c r="D301" s="7" t="s">
        <v>385</v>
      </c>
      <c r="E301" s="14" t="s">
        <v>36</v>
      </c>
      <c r="F301" s="14" t="s">
        <v>386</v>
      </c>
      <c r="G301" s="68" t="s">
        <v>36</v>
      </c>
      <c r="H301" s="14" t="s">
        <v>386</v>
      </c>
      <c r="I301" s="68" t="s">
        <v>610</v>
      </c>
      <c r="J301" s="68" t="s">
        <v>335</v>
      </c>
      <c r="K301" s="15" t="s">
        <v>6</v>
      </c>
      <c r="L301" s="15" t="s">
        <v>15</v>
      </c>
      <c r="M301" s="10">
        <v>1</v>
      </c>
      <c r="N301" s="70"/>
      <c r="O301" s="70"/>
      <c r="P301" s="70"/>
      <c r="Q301" s="70"/>
      <c r="R301" s="70"/>
      <c r="S301" s="70"/>
      <c r="T301" s="70"/>
      <c r="U301" s="70"/>
      <c r="V301" s="70"/>
      <c r="W301" s="70" t="s">
        <v>15</v>
      </c>
      <c r="X301" s="71">
        <f t="shared" si="21"/>
        <v>1</v>
      </c>
      <c r="Y301" s="15"/>
      <c r="Z301" s="15"/>
      <c r="AA301" s="15"/>
      <c r="AB301" s="15"/>
      <c r="AC301" s="15"/>
      <c r="AD301" s="72"/>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t="s">
        <v>653</v>
      </c>
      <c r="BI301" s="15">
        <v>2</v>
      </c>
      <c r="BJ301" s="15">
        <v>2</v>
      </c>
      <c r="BK301" s="15">
        <v>2</v>
      </c>
      <c r="BL301" s="15">
        <v>2</v>
      </c>
      <c r="BM301" s="15"/>
      <c r="BN301" s="15"/>
      <c r="BO301" s="15"/>
      <c r="BP301" s="15"/>
      <c r="BQ301" s="15">
        <v>2</v>
      </c>
      <c r="BR301" s="15">
        <v>2</v>
      </c>
      <c r="BS301" s="15">
        <v>2</v>
      </c>
      <c r="BT301" s="15">
        <v>2</v>
      </c>
      <c r="BU301" s="15">
        <v>2</v>
      </c>
      <c r="BV301" s="15">
        <v>2</v>
      </c>
      <c r="BW301" s="15"/>
      <c r="BX301" s="15">
        <v>2</v>
      </c>
      <c r="BY301" s="15">
        <v>2</v>
      </c>
      <c r="BZ301" s="15">
        <v>2</v>
      </c>
      <c r="CA301" s="15">
        <v>2</v>
      </c>
      <c r="CB301" s="15">
        <v>2</v>
      </c>
      <c r="CC301" s="15">
        <v>2</v>
      </c>
      <c r="CD301" s="15">
        <v>2</v>
      </c>
      <c r="CE301" s="15">
        <v>2</v>
      </c>
      <c r="CF301" s="15">
        <v>2</v>
      </c>
      <c r="CG301" s="15">
        <v>2</v>
      </c>
      <c r="CH301" s="15">
        <v>2</v>
      </c>
      <c r="CI301" s="15">
        <v>2</v>
      </c>
      <c r="CJ301" s="15">
        <v>2</v>
      </c>
      <c r="CK301" s="15">
        <v>2</v>
      </c>
      <c r="CL301" s="15"/>
      <c r="CM301" s="15"/>
      <c r="CN301" s="15"/>
      <c r="CO301" s="15"/>
      <c r="CP301" s="15"/>
      <c r="CQ301" s="15"/>
      <c r="CR301" s="15"/>
      <c r="CS301" s="15">
        <v>2</v>
      </c>
      <c r="CT301" s="15">
        <v>2</v>
      </c>
      <c r="CU301" s="15">
        <v>2</v>
      </c>
      <c r="CV301" s="73">
        <f t="shared" si="142"/>
        <v>27</v>
      </c>
      <c r="CW301" s="74">
        <f t="shared" si="143"/>
        <v>1</v>
      </c>
      <c r="CX301" s="73">
        <f t="shared" si="144"/>
        <v>0</v>
      </c>
      <c r="CY301" s="74">
        <f t="shared" si="145"/>
        <v>0</v>
      </c>
      <c r="CZ301" s="73">
        <f t="shared" si="146"/>
        <v>0</v>
      </c>
      <c r="DA301" s="74">
        <f t="shared" si="147"/>
        <v>0</v>
      </c>
      <c r="DB301" s="73">
        <f t="shared" si="148"/>
        <v>0</v>
      </c>
      <c r="DC301" s="74">
        <f t="shared" si="149"/>
        <v>0</v>
      </c>
      <c r="DD301" s="75">
        <f t="shared" si="150"/>
        <v>2</v>
      </c>
      <c r="DE301" s="75" t="str">
        <f t="shared" si="151"/>
        <v>Đạt mục tiêu</v>
      </c>
      <c r="DF301" s="2"/>
      <c r="DG301" s="2"/>
      <c r="DH301" s="2"/>
      <c r="DI301" s="2"/>
      <c r="DJ301" s="2"/>
      <c r="DK301" s="2"/>
      <c r="DL301" s="2"/>
      <c r="DM301" s="2"/>
      <c r="DN301" s="2"/>
      <c r="DO301" s="2"/>
      <c r="DP301" s="2"/>
      <c r="DQ301" s="2"/>
      <c r="DR301" s="2"/>
      <c r="DS301" s="2"/>
      <c r="DT301" s="2"/>
      <c r="DU301" s="2"/>
      <c r="DV301" s="2"/>
      <c r="DW301" s="2"/>
      <c r="DX301" s="2"/>
      <c r="DY301" s="2"/>
    </row>
    <row r="302" spans="1:129" ht="56.25" hidden="1" customHeight="1" x14ac:dyDescent="0.25">
      <c r="A302" s="53">
        <v>292</v>
      </c>
      <c r="B302" s="66">
        <v>441</v>
      </c>
      <c r="C302" s="60">
        <v>441</v>
      </c>
      <c r="D302" s="7" t="s">
        <v>387</v>
      </c>
      <c r="E302" s="14" t="s">
        <v>11</v>
      </c>
      <c r="F302" s="14" t="s">
        <v>388</v>
      </c>
      <c r="G302" s="68" t="s">
        <v>19</v>
      </c>
      <c r="H302" s="106" t="s">
        <v>839</v>
      </c>
      <c r="I302" s="68" t="s">
        <v>627</v>
      </c>
      <c r="J302" s="68" t="s">
        <v>335</v>
      </c>
      <c r="K302" s="15" t="s">
        <v>6</v>
      </c>
      <c r="L302" s="15" t="s">
        <v>15</v>
      </c>
      <c r="M302" s="10">
        <v>1</v>
      </c>
      <c r="N302" s="84" t="s">
        <v>15</v>
      </c>
      <c r="O302" s="70"/>
      <c r="P302" s="70"/>
      <c r="Q302" s="70"/>
      <c r="R302" s="70"/>
      <c r="S302" s="70"/>
      <c r="T302" s="70"/>
      <c r="U302" s="70"/>
      <c r="V302" s="70"/>
      <c r="W302" s="70"/>
      <c r="X302" s="71">
        <f t="shared" si="21"/>
        <v>1</v>
      </c>
      <c r="Y302" s="15" t="s">
        <v>1100</v>
      </c>
      <c r="Z302" s="15" t="s">
        <v>653</v>
      </c>
      <c r="AA302" s="15" t="s">
        <v>625</v>
      </c>
      <c r="AB302" s="15" t="s">
        <v>625</v>
      </c>
      <c r="AC302" s="15" t="s">
        <v>653</v>
      </c>
      <c r="AD302" s="72"/>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5">
        <v>2</v>
      </c>
      <c r="BJ302" s="15">
        <v>2</v>
      </c>
      <c r="BK302" s="15">
        <v>2</v>
      </c>
      <c r="BL302" s="15">
        <v>2</v>
      </c>
      <c r="BM302" s="15">
        <v>2</v>
      </c>
      <c r="BN302" s="15">
        <v>2</v>
      </c>
      <c r="BO302" s="15">
        <v>2</v>
      </c>
      <c r="BP302" s="15">
        <v>2</v>
      </c>
      <c r="BQ302" s="15">
        <v>2</v>
      </c>
      <c r="BR302" s="15">
        <v>2</v>
      </c>
      <c r="BS302" s="15">
        <v>2</v>
      </c>
      <c r="BT302" s="15">
        <v>2</v>
      </c>
      <c r="BU302" s="15">
        <v>2</v>
      </c>
      <c r="BV302" s="15">
        <v>2</v>
      </c>
      <c r="BW302" s="15">
        <v>2</v>
      </c>
      <c r="BX302" s="15">
        <v>2</v>
      </c>
      <c r="BY302" s="15">
        <v>2</v>
      </c>
      <c r="BZ302" s="15">
        <v>2</v>
      </c>
      <c r="CA302" s="15">
        <v>0</v>
      </c>
      <c r="CB302" s="15">
        <v>2</v>
      </c>
      <c r="CC302" s="15">
        <v>2</v>
      </c>
      <c r="CD302" s="15">
        <v>2</v>
      </c>
      <c r="CE302" s="15">
        <v>2</v>
      </c>
      <c r="CF302" s="15">
        <v>2</v>
      </c>
      <c r="CG302" s="15">
        <v>2</v>
      </c>
      <c r="CH302" s="15">
        <v>2</v>
      </c>
      <c r="CI302" s="15">
        <v>2</v>
      </c>
      <c r="CJ302" s="15">
        <v>2</v>
      </c>
      <c r="CK302" s="15">
        <v>2</v>
      </c>
      <c r="CL302" s="15">
        <v>2</v>
      </c>
      <c r="CM302" s="15">
        <v>2</v>
      </c>
      <c r="CN302" s="15">
        <v>2</v>
      </c>
      <c r="CO302" s="15">
        <v>2</v>
      </c>
      <c r="CP302" s="15">
        <v>2</v>
      </c>
      <c r="CQ302" s="15">
        <v>2</v>
      </c>
      <c r="CR302" s="15">
        <v>2</v>
      </c>
      <c r="CS302" s="15">
        <v>2</v>
      </c>
      <c r="CT302" s="15">
        <v>2</v>
      </c>
      <c r="CU302" s="15">
        <v>2</v>
      </c>
      <c r="CV302" s="73">
        <f t="shared" si="142"/>
        <v>38</v>
      </c>
      <c r="CW302" s="74">
        <f t="shared" si="143"/>
        <v>0.97435897435897434</v>
      </c>
      <c r="CX302" s="73">
        <f t="shared" si="144"/>
        <v>0</v>
      </c>
      <c r="CY302" s="74">
        <f t="shared" si="145"/>
        <v>0</v>
      </c>
      <c r="CZ302" s="73">
        <f t="shared" si="146"/>
        <v>1</v>
      </c>
      <c r="DA302" s="74">
        <f t="shared" si="147"/>
        <v>2.564102564102564E-2</v>
      </c>
      <c r="DB302" s="73">
        <f t="shared" si="148"/>
        <v>0</v>
      </c>
      <c r="DC302" s="74">
        <f t="shared" si="149"/>
        <v>0</v>
      </c>
      <c r="DD302" s="249">
        <f t="shared" si="150"/>
        <v>1.9487179487179487</v>
      </c>
      <c r="DE302" s="75" t="str">
        <f t="shared" si="151"/>
        <v>Đạt mục tiêu</v>
      </c>
      <c r="DF302" s="2"/>
      <c r="DG302" s="2"/>
      <c r="DH302" s="2"/>
      <c r="DI302" s="2"/>
      <c r="DJ302" s="2"/>
      <c r="DK302" s="2"/>
      <c r="DL302" s="2"/>
      <c r="DM302" s="2"/>
      <c r="DN302" s="2"/>
      <c r="DO302" s="2"/>
      <c r="DP302" s="2"/>
      <c r="DQ302" s="2"/>
      <c r="DR302" s="2"/>
      <c r="DS302" s="2"/>
      <c r="DT302" s="2"/>
      <c r="DU302" s="2"/>
      <c r="DV302" s="2"/>
      <c r="DW302" s="2"/>
      <c r="DX302" s="2"/>
      <c r="DY302" s="2"/>
    </row>
    <row r="303" spans="1:129" ht="15" hidden="1" customHeight="1" x14ac:dyDescent="0.25">
      <c r="A303" s="53">
        <v>293</v>
      </c>
      <c r="B303" s="130">
        <v>441</v>
      </c>
      <c r="C303" s="117"/>
      <c r="D303" s="7" t="s">
        <v>387</v>
      </c>
      <c r="E303" s="14" t="s">
        <v>11</v>
      </c>
      <c r="F303" s="14" t="s">
        <v>389</v>
      </c>
      <c r="G303" s="68" t="s">
        <v>19</v>
      </c>
      <c r="H303" s="17" t="s">
        <v>840</v>
      </c>
      <c r="I303" s="68" t="s">
        <v>627</v>
      </c>
      <c r="J303" s="68" t="s">
        <v>335</v>
      </c>
      <c r="K303" s="15" t="s">
        <v>6</v>
      </c>
      <c r="L303" s="15" t="s">
        <v>15</v>
      </c>
      <c r="M303" s="10">
        <v>1</v>
      </c>
      <c r="N303" s="70"/>
      <c r="O303" s="84" t="s">
        <v>15</v>
      </c>
      <c r="P303" s="70"/>
      <c r="Q303" s="70"/>
      <c r="R303" s="70"/>
      <c r="S303" s="70"/>
      <c r="T303" s="70"/>
      <c r="U303" s="70"/>
      <c r="V303" s="70"/>
      <c r="W303" s="70"/>
      <c r="X303" s="71">
        <f t="shared" si="21"/>
        <v>1</v>
      </c>
      <c r="Y303" s="15" t="s">
        <v>1101</v>
      </c>
      <c r="Z303" s="11"/>
      <c r="AA303" s="11"/>
      <c r="AB303" s="11"/>
      <c r="AC303" s="11"/>
      <c r="AD303" s="15" t="s">
        <v>625</v>
      </c>
      <c r="AE303" s="15"/>
      <c r="AF303" s="15" t="s">
        <v>653</v>
      </c>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5">
        <v>1</v>
      </c>
      <c r="BJ303" s="15">
        <v>1</v>
      </c>
      <c r="BK303" s="15">
        <v>1</v>
      </c>
      <c r="BL303" s="15">
        <v>1</v>
      </c>
      <c r="BM303" s="15">
        <v>1</v>
      </c>
      <c r="BN303" s="15">
        <v>1</v>
      </c>
      <c r="BO303" s="15">
        <v>1</v>
      </c>
      <c r="BP303" s="15">
        <v>1</v>
      </c>
      <c r="BQ303" s="15">
        <v>1</v>
      </c>
      <c r="BR303" s="15">
        <v>1</v>
      </c>
      <c r="BS303" s="15">
        <v>1</v>
      </c>
      <c r="BT303" s="15">
        <v>1</v>
      </c>
      <c r="BU303" s="15">
        <v>1</v>
      </c>
      <c r="BV303" s="15">
        <v>1</v>
      </c>
      <c r="BW303" s="15">
        <v>1</v>
      </c>
      <c r="BX303" s="15">
        <v>1</v>
      </c>
      <c r="BY303" s="15">
        <v>1</v>
      </c>
      <c r="BZ303" s="15">
        <v>1</v>
      </c>
      <c r="CA303" s="15">
        <v>1</v>
      </c>
      <c r="CB303" s="15">
        <v>1</v>
      </c>
      <c r="CC303" s="15">
        <v>1</v>
      </c>
      <c r="CD303" s="15">
        <v>1</v>
      </c>
      <c r="CE303" s="15">
        <v>1</v>
      </c>
      <c r="CF303" s="15">
        <v>1</v>
      </c>
      <c r="CG303" s="15">
        <v>1</v>
      </c>
      <c r="CH303" s="15">
        <v>1</v>
      </c>
      <c r="CI303" s="15">
        <v>1</v>
      </c>
      <c r="CJ303" s="15">
        <v>1</v>
      </c>
      <c r="CK303" s="15">
        <v>1</v>
      </c>
      <c r="CL303" s="15">
        <v>1</v>
      </c>
      <c r="CM303" s="15">
        <v>1</v>
      </c>
      <c r="CN303" s="15">
        <v>1</v>
      </c>
      <c r="CO303" s="15">
        <v>1</v>
      </c>
      <c r="CP303" s="15">
        <v>1</v>
      </c>
      <c r="CQ303" s="15">
        <v>1</v>
      </c>
      <c r="CR303" s="15">
        <v>1</v>
      </c>
      <c r="CS303" s="15">
        <v>1</v>
      </c>
      <c r="CT303" s="15">
        <v>1</v>
      </c>
      <c r="CU303" s="15">
        <v>2</v>
      </c>
      <c r="CV303" s="73">
        <f t="shared" si="142"/>
        <v>1</v>
      </c>
      <c r="CW303" s="74">
        <f t="shared" si="143"/>
        <v>2.564102564102564E-2</v>
      </c>
      <c r="CX303" s="73">
        <f t="shared" si="144"/>
        <v>38</v>
      </c>
      <c r="CY303" s="74">
        <f t="shared" si="145"/>
        <v>0.97435897435897434</v>
      </c>
      <c r="CZ303" s="73">
        <f t="shared" si="146"/>
        <v>0</v>
      </c>
      <c r="DA303" s="74">
        <f t="shared" si="147"/>
        <v>0</v>
      </c>
      <c r="DB303" s="73">
        <f t="shared" si="148"/>
        <v>0</v>
      </c>
      <c r="DC303" s="74">
        <f t="shared" si="149"/>
        <v>0</v>
      </c>
      <c r="DD303" s="75">
        <f t="shared" si="150"/>
        <v>1.0256410256410255</v>
      </c>
      <c r="DE303" s="75" t="str">
        <f t="shared" si="151"/>
        <v>Cần cố gắng</v>
      </c>
      <c r="DF303" s="2"/>
      <c r="DG303" s="2"/>
      <c r="DH303" s="2"/>
      <c r="DI303" s="2"/>
      <c r="DJ303" s="2"/>
      <c r="DK303" s="2"/>
      <c r="DL303" s="2"/>
      <c r="DM303" s="2"/>
      <c r="DN303" s="2"/>
      <c r="DO303" s="2"/>
      <c r="DP303" s="2"/>
      <c r="DQ303" s="2"/>
      <c r="DR303" s="2"/>
      <c r="DS303" s="2"/>
      <c r="DT303" s="2"/>
      <c r="DU303" s="2"/>
      <c r="DV303" s="2"/>
      <c r="DW303" s="2"/>
      <c r="DX303" s="2"/>
      <c r="DY303" s="2"/>
    </row>
    <row r="304" spans="1:129" ht="50.25" customHeight="1" x14ac:dyDescent="0.25">
      <c r="A304" s="53">
        <v>294</v>
      </c>
      <c r="B304" s="116">
        <v>441</v>
      </c>
      <c r="C304" s="117"/>
      <c r="D304" s="306" t="s">
        <v>387</v>
      </c>
      <c r="E304" s="307" t="s">
        <v>11</v>
      </c>
      <c r="F304" s="307" t="s">
        <v>1108</v>
      </c>
      <c r="G304" s="308" t="s">
        <v>19</v>
      </c>
      <c r="H304" s="306" t="s">
        <v>1129</v>
      </c>
      <c r="I304" s="308" t="s">
        <v>627</v>
      </c>
      <c r="J304" s="308" t="s">
        <v>335</v>
      </c>
      <c r="K304" s="15" t="s">
        <v>6</v>
      </c>
      <c r="L304" s="15" t="s">
        <v>15</v>
      </c>
      <c r="M304" s="10">
        <v>1</v>
      </c>
      <c r="N304" s="70"/>
      <c r="O304" s="70"/>
      <c r="P304" s="331" t="s">
        <v>15</v>
      </c>
      <c r="Q304" s="70"/>
      <c r="R304" s="70"/>
      <c r="S304" s="70"/>
      <c r="T304" s="70"/>
      <c r="U304" s="70"/>
      <c r="V304" s="70"/>
      <c r="W304" s="70"/>
      <c r="X304" s="71">
        <f t="shared" si="21"/>
        <v>1</v>
      </c>
      <c r="Y304" s="15" t="s">
        <v>1105</v>
      </c>
      <c r="Z304" s="15"/>
      <c r="AA304" s="15"/>
      <c r="AB304" s="15"/>
      <c r="AC304" s="15"/>
      <c r="AD304" s="72"/>
      <c r="AE304" s="11"/>
      <c r="AF304" s="11"/>
      <c r="AG304" s="311" t="s">
        <v>625</v>
      </c>
      <c r="AH304" s="311" t="s">
        <v>653</v>
      </c>
      <c r="AI304" s="311" t="s">
        <v>625</v>
      </c>
      <c r="AJ304" s="15" t="s">
        <v>653</v>
      </c>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56">
        <v>2</v>
      </c>
      <c r="BJ304" s="56">
        <v>2</v>
      </c>
      <c r="BK304" s="56">
        <v>2</v>
      </c>
      <c r="BL304" s="56">
        <v>2</v>
      </c>
      <c r="BM304" s="56">
        <v>2</v>
      </c>
      <c r="BN304" s="56">
        <v>2</v>
      </c>
      <c r="BO304" s="56">
        <v>2</v>
      </c>
      <c r="BP304" s="56">
        <v>2</v>
      </c>
      <c r="BQ304" s="56">
        <v>2</v>
      </c>
      <c r="BR304" s="56">
        <v>2</v>
      </c>
      <c r="BS304" s="56">
        <v>2</v>
      </c>
      <c r="BT304" s="56">
        <v>2</v>
      </c>
      <c r="BU304" s="56">
        <v>2</v>
      </c>
      <c r="BV304" s="56">
        <v>1</v>
      </c>
      <c r="BW304" s="56">
        <v>2</v>
      </c>
      <c r="BX304" s="56">
        <v>2</v>
      </c>
      <c r="BY304" s="56">
        <v>2</v>
      </c>
      <c r="BZ304" s="56">
        <v>2</v>
      </c>
      <c r="CA304" s="56">
        <v>2</v>
      </c>
      <c r="CB304" s="56">
        <v>2</v>
      </c>
      <c r="CC304" s="56">
        <v>2</v>
      </c>
      <c r="CD304" s="56">
        <v>2</v>
      </c>
      <c r="CE304" s="56">
        <v>2</v>
      </c>
      <c r="CF304" s="56">
        <v>2</v>
      </c>
      <c r="CG304" s="56">
        <v>2</v>
      </c>
      <c r="CH304" s="56">
        <v>2</v>
      </c>
      <c r="CI304" s="56">
        <v>2</v>
      </c>
      <c r="CJ304" s="56">
        <v>2</v>
      </c>
      <c r="CK304" s="56">
        <v>2</v>
      </c>
      <c r="CL304" s="56">
        <v>2</v>
      </c>
      <c r="CM304" s="56">
        <v>2</v>
      </c>
      <c r="CN304" s="56">
        <v>2</v>
      </c>
      <c r="CO304" s="56">
        <v>2</v>
      </c>
      <c r="CP304" s="56">
        <v>2</v>
      </c>
      <c r="CQ304" s="56">
        <v>2</v>
      </c>
      <c r="CR304" s="56">
        <v>2</v>
      </c>
      <c r="CS304" s="56">
        <v>2</v>
      </c>
      <c r="CT304" s="56">
        <v>2</v>
      </c>
      <c r="CU304" s="56">
        <v>1</v>
      </c>
      <c r="CV304" s="73">
        <f t="shared" si="142"/>
        <v>37</v>
      </c>
      <c r="CW304" s="74">
        <f t="shared" si="143"/>
        <v>0.94871794871794868</v>
      </c>
      <c r="CX304" s="73">
        <f t="shared" si="144"/>
        <v>2</v>
      </c>
      <c r="CY304" s="74">
        <f t="shared" si="145"/>
        <v>5.128205128205128E-2</v>
      </c>
      <c r="CZ304" s="73">
        <f t="shared" si="146"/>
        <v>0</v>
      </c>
      <c r="DA304" s="74">
        <f t="shared" si="147"/>
        <v>0</v>
      </c>
      <c r="DB304" s="73">
        <f t="shared" si="148"/>
        <v>0</v>
      </c>
      <c r="DC304" s="74">
        <f t="shared" si="149"/>
        <v>0</v>
      </c>
      <c r="DD304" s="75">
        <f t="shared" si="150"/>
        <v>1.9487179487179487</v>
      </c>
      <c r="DE304" s="75" t="str">
        <f t="shared" si="151"/>
        <v>Đạt mục tiêu</v>
      </c>
      <c r="DF304" s="2"/>
      <c r="DG304" s="2"/>
      <c r="DH304" s="2"/>
      <c r="DI304" s="2"/>
      <c r="DJ304" s="2"/>
      <c r="DK304" s="2"/>
      <c r="DL304" s="2"/>
      <c r="DM304" s="2"/>
      <c r="DN304" s="2"/>
      <c r="DO304" s="2"/>
      <c r="DP304" s="2"/>
      <c r="DQ304" s="2"/>
      <c r="DR304" s="2"/>
      <c r="DS304" s="2"/>
      <c r="DT304" s="2"/>
      <c r="DU304" s="2"/>
      <c r="DV304" s="2"/>
      <c r="DW304" s="2"/>
      <c r="DX304" s="2"/>
      <c r="DY304" s="2"/>
    </row>
    <row r="305" spans="1:129" ht="57" hidden="1" customHeight="1" x14ac:dyDescent="0.25">
      <c r="A305" s="53">
        <v>295</v>
      </c>
      <c r="B305" s="116">
        <v>441</v>
      </c>
      <c r="C305" s="117"/>
      <c r="D305" s="7" t="s">
        <v>387</v>
      </c>
      <c r="E305" s="14" t="s">
        <v>11</v>
      </c>
      <c r="F305" s="14" t="s">
        <v>390</v>
      </c>
      <c r="G305" s="68" t="s">
        <v>19</v>
      </c>
      <c r="H305" s="7" t="s">
        <v>1018</v>
      </c>
      <c r="I305" s="68" t="s">
        <v>627</v>
      </c>
      <c r="J305" s="68" t="s">
        <v>335</v>
      </c>
      <c r="K305" s="15" t="s">
        <v>6</v>
      </c>
      <c r="L305" s="15" t="s">
        <v>15</v>
      </c>
      <c r="M305" s="10">
        <v>1</v>
      </c>
      <c r="N305" s="70"/>
      <c r="O305" s="70"/>
      <c r="P305" s="84"/>
      <c r="Q305" s="84" t="s">
        <v>15</v>
      </c>
      <c r="R305" s="70"/>
      <c r="S305" s="70"/>
      <c r="T305" s="70"/>
      <c r="U305" s="70"/>
      <c r="V305" s="70"/>
      <c r="W305" s="70"/>
      <c r="X305" s="71">
        <f t="shared" si="21"/>
        <v>1</v>
      </c>
      <c r="Y305" s="15"/>
      <c r="Z305" s="15"/>
      <c r="AA305" s="15"/>
      <c r="AB305" s="15"/>
      <c r="AC305" s="15"/>
      <c r="AD305" s="72"/>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5">
        <v>2</v>
      </c>
      <c r="BJ305" s="15">
        <v>2</v>
      </c>
      <c r="BK305" s="15">
        <v>2</v>
      </c>
      <c r="BL305" s="15">
        <v>2</v>
      </c>
      <c r="BM305" s="15"/>
      <c r="BN305" s="15"/>
      <c r="BO305" s="15"/>
      <c r="BP305" s="15"/>
      <c r="BQ305" s="15">
        <v>2</v>
      </c>
      <c r="BR305" s="15">
        <v>2</v>
      </c>
      <c r="BS305" s="15">
        <v>2</v>
      </c>
      <c r="BT305" s="15">
        <v>2</v>
      </c>
      <c r="BU305" s="15">
        <v>2</v>
      </c>
      <c r="BV305" s="15">
        <v>2</v>
      </c>
      <c r="BW305" s="15"/>
      <c r="BX305" s="15">
        <v>2</v>
      </c>
      <c r="BY305" s="15">
        <v>2</v>
      </c>
      <c r="BZ305" s="15">
        <v>2</v>
      </c>
      <c r="CA305" s="15">
        <v>2</v>
      </c>
      <c r="CB305" s="15">
        <v>2</v>
      </c>
      <c r="CC305" s="15">
        <v>2</v>
      </c>
      <c r="CD305" s="15">
        <v>2</v>
      </c>
      <c r="CE305" s="15">
        <v>2</v>
      </c>
      <c r="CF305" s="15">
        <v>2</v>
      </c>
      <c r="CG305" s="15">
        <v>2</v>
      </c>
      <c r="CH305" s="15">
        <v>2</v>
      </c>
      <c r="CI305" s="15">
        <v>2</v>
      </c>
      <c r="CJ305" s="15">
        <v>2</v>
      </c>
      <c r="CK305" s="15">
        <v>2</v>
      </c>
      <c r="CL305" s="15"/>
      <c r="CM305" s="15"/>
      <c r="CN305" s="15"/>
      <c r="CO305" s="15"/>
      <c r="CP305" s="15"/>
      <c r="CQ305" s="15"/>
      <c r="CR305" s="15"/>
      <c r="CS305" s="15">
        <v>2</v>
      </c>
      <c r="CT305" s="15">
        <v>2</v>
      </c>
      <c r="CU305" s="15">
        <v>2</v>
      </c>
      <c r="CV305" s="73">
        <f t="shared" si="142"/>
        <v>27</v>
      </c>
      <c r="CW305" s="74">
        <f t="shared" si="143"/>
        <v>1</v>
      </c>
      <c r="CX305" s="73">
        <f t="shared" si="144"/>
        <v>0</v>
      </c>
      <c r="CY305" s="74">
        <f t="shared" si="145"/>
        <v>0</v>
      </c>
      <c r="CZ305" s="73">
        <f t="shared" si="146"/>
        <v>0</v>
      </c>
      <c r="DA305" s="74">
        <f t="shared" si="147"/>
        <v>0</v>
      </c>
      <c r="DB305" s="73">
        <f t="shared" si="148"/>
        <v>0</v>
      </c>
      <c r="DC305" s="74">
        <f t="shared" si="149"/>
        <v>0</v>
      </c>
      <c r="DD305" s="75">
        <f t="shared" si="150"/>
        <v>2</v>
      </c>
      <c r="DE305" s="75" t="str">
        <f t="shared" si="151"/>
        <v>Đạt mục tiêu</v>
      </c>
      <c r="DF305" s="2"/>
      <c r="DG305" s="2"/>
      <c r="DH305" s="2"/>
      <c r="DI305" s="2"/>
      <c r="DJ305" s="2"/>
      <c r="DK305" s="2"/>
      <c r="DL305" s="2"/>
      <c r="DM305" s="2"/>
      <c r="DN305" s="2"/>
      <c r="DO305" s="2"/>
      <c r="DP305" s="2"/>
      <c r="DQ305" s="2"/>
      <c r="DR305" s="2"/>
      <c r="DS305" s="2"/>
      <c r="DT305" s="2"/>
      <c r="DU305" s="2"/>
      <c r="DV305" s="2"/>
      <c r="DW305" s="2"/>
      <c r="DX305" s="2"/>
      <c r="DY305" s="2"/>
    </row>
    <row r="306" spans="1:129" ht="57" hidden="1" customHeight="1" x14ac:dyDescent="0.25">
      <c r="A306" s="53">
        <v>296</v>
      </c>
      <c r="B306" s="116">
        <v>441</v>
      </c>
      <c r="C306" s="117"/>
      <c r="D306" s="7" t="s">
        <v>387</v>
      </c>
      <c r="E306" s="14" t="s">
        <v>11</v>
      </c>
      <c r="F306" s="14" t="s">
        <v>1027</v>
      </c>
      <c r="G306" s="68" t="s">
        <v>19</v>
      </c>
      <c r="H306" s="7" t="s">
        <v>841</v>
      </c>
      <c r="I306" s="68" t="s">
        <v>627</v>
      </c>
      <c r="J306" s="68" t="s">
        <v>335</v>
      </c>
      <c r="K306" s="15" t="s">
        <v>6</v>
      </c>
      <c r="L306" s="15" t="s">
        <v>15</v>
      </c>
      <c r="M306" s="10">
        <v>1</v>
      </c>
      <c r="N306" s="70"/>
      <c r="O306" s="70"/>
      <c r="P306" s="70"/>
      <c r="Q306" s="84"/>
      <c r="R306" s="70" t="s">
        <v>15</v>
      </c>
      <c r="S306" s="70"/>
      <c r="T306" s="70"/>
      <c r="U306" s="70"/>
      <c r="V306" s="70"/>
      <c r="W306" s="70"/>
      <c r="X306" s="71">
        <f t="shared" si="21"/>
        <v>1</v>
      </c>
      <c r="Y306" s="15"/>
      <c r="Z306" s="15"/>
      <c r="AA306" s="15"/>
      <c r="AB306" s="15"/>
      <c r="AC306" s="15"/>
      <c r="AD306" s="72"/>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5">
        <v>2</v>
      </c>
      <c r="BJ306" s="15">
        <v>2</v>
      </c>
      <c r="BK306" s="15">
        <v>2</v>
      </c>
      <c r="BL306" s="15">
        <v>2</v>
      </c>
      <c r="BM306" s="15"/>
      <c r="BN306" s="15"/>
      <c r="BO306" s="15"/>
      <c r="BP306" s="15"/>
      <c r="BQ306" s="15">
        <v>2</v>
      </c>
      <c r="BR306" s="15">
        <v>2</v>
      </c>
      <c r="BS306" s="15">
        <v>2</v>
      </c>
      <c r="BT306" s="15">
        <v>2</v>
      </c>
      <c r="BU306" s="15">
        <v>2</v>
      </c>
      <c r="BV306" s="15">
        <v>2</v>
      </c>
      <c r="BW306" s="15"/>
      <c r="BX306" s="15">
        <v>2</v>
      </c>
      <c r="BY306" s="15">
        <v>2</v>
      </c>
      <c r="BZ306" s="15">
        <v>2</v>
      </c>
      <c r="CA306" s="15">
        <v>2</v>
      </c>
      <c r="CB306" s="15">
        <v>2</v>
      </c>
      <c r="CC306" s="15">
        <v>2</v>
      </c>
      <c r="CD306" s="15">
        <v>2</v>
      </c>
      <c r="CE306" s="15">
        <v>2</v>
      </c>
      <c r="CF306" s="15">
        <v>2</v>
      </c>
      <c r="CG306" s="15">
        <v>2</v>
      </c>
      <c r="CH306" s="15">
        <v>2</v>
      </c>
      <c r="CI306" s="15">
        <v>2</v>
      </c>
      <c r="CJ306" s="15">
        <v>2</v>
      </c>
      <c r="CK306" s="15">
        <v>2</v>
      </c>
      <c r="CL306" s="15"/>
      <c r="CM306" s="15"/>
      <c r="CN306" s="15"/>
      <c r="CO306" s="15"/>
      <c r="CP306" s="15"/>
      <c r="CQ306" s="15"/>
      <c r="CR306" s="15"/>
      <c r="CS306" s="15">
        <v>2</v>
      </c>
      <c r="CT306" s="15">
        <v>2</v>
      </c>
      <c r="CU306" s="15">
        <v>2</v>
      </c>
      <c r="CV306" s="73">
        <f t="shared" si="142"/>
        <v>27</v>
      </c>
      <c r="CW306" s="74">
        <f t="shared" si="143"/>
        <v>1</v>
      </c>
      <c r="CX306" s="73">
        <f t="shared" si="144"/>
        <v>0</v>
      </c>
      <c r="CY306" s="74">
        <f t="shared" si="145"/>
        <v>0</v>
      </c>
      <c r="CZ306" s="73">
        <f t="shared" si="146"/>
        <v>0</v>
      </c>
      <c r="DA306" s="74">
        <f t="shared" si="147"/>
        <v>0</v>
      </c>
      <c r="DB306" s="73">
        <f t="shared" si="148"/>
        <v>0</v>
      </c>
      <c r="DC306" s="74">
        <f t="shared" si="149"/>
        <v>0</v>
      </c>
      <c r="DD306" s="75">
        <f t="shared" si="150"/>
        <v>2</v>
      </c>
      <c r="DE306" s="75" t="str">
        <f t="shared" si="151"/>
        <v>Đạt mục tiêu</v>
      </c>
      <c r="DF306" s="2"/>
      <c r="DG306" s="2"/>
      <c r="DH306" s="2"/>
      <c r="DI306" s="2"/>
      <c r="DJ306" s="2"/>
      <c r="DK306" s="2"/>
      <c r="DL306" s="2"/>
      <c r="DM306" s="2"/>
      <c r="DN306" s="2"/>
      <c r="DO306" s="2"/>
      <c r="DP306" s="2"/>
      <c r="DQ306" s="2"/>
      <c r="DR306" s="2"/>
      <c r="DS306" s="2"/>
      <c r="DT306" s="2"/>
      <c r="DU306" s="2"/>
      <c r="DV306" s="2"/>
      <c r="DW306" s="2"/>
      <c r="DX306" s="2"/>
      <c r="DY306" s="2"/>
    </row>
    <row r="307" spans="1:129" ht="63" hidden="1" customHeight="1" x14ac:dyDescent="0.25">
      <c r="A307" s="53">
        <v>297</v>
      </c>
      <c r="B307" s="116">
        <v>441</v>
      </c>
      <c r="C307" s="117"/>
      <c r="D307" s="7" t="s">
        <v>387</v>
      </c>
      <c r="E307" s="14" t="s">
        <v>11</v>
      </c>
      <c r="F307" s="14" t="s">
        <v>1029</v>
      </c>
      <c r="G307" s="68" t="s">
        <v>19</v>
      </c>
      <c r="H307" s="7" t="s">
        <v>842</v>
      </c>
      <c r="I307" s="68" t="s">
        <v>627</v>
      </c>
      <c r="J307" s="68" t="s">
        <v>335</v>
      </c>
      <c r="K307" s="15" t="s">
        <v>6</v>
      </c>
      <c r="L307" s="15" t="s">
        <v>15</v>
      </c>
      <c r="M307" s="23">
        <v>2</v>
      </c>
      <c r="N307" s="139"/>
      <c r="O307" s="70"/>
      <c r="P307" s="70"/>
      <c r="Q307" s="84"/>
      <c r="R307" s="70"/>
      <c r="S307" s="70"/>
      <c r="T307" s="70" t="s">
        <v>15</v>
      </c>
      <c r="U307" s="70"/>
      <c r="V307" s="70"/>
      <c r="W307" s="70"/>
      <c r="X307" s="71">
        <v>2</v>
      </c>
      <c r="Y307" s="15"/>
      <c r="Z307" s="15"/>
      <c r="AA307" s="15"/>
      <c r="AB307" s="15"/>
      <c r="AC307" s="15"/>
      <c r="AD307" s="72"/>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5"/>
      <c r="BJ307" s="15"/>
      <c r="BK307" s="15"/>
      <c r="BL307" s="15"/>
      <c r="BM307" s="15"/>
      <c r="BN307" s="15"/>
      <c r="BO307" s="15"/>
      <c r="BP307" s="15"/>
      <c r="BQ307" s="15"/>
      <c r="BR307" s="15"/>
      <c r="BS307" s="15"/>
      <c r="BT307" s="15"/>
      <c r="BU307" s="15"/>
      <c r="BV307" s="15"/>
      <c r="BW307" s="15"/>
      <c r="BX307" s="15"/>
      <c r="BY307" s="15"/>
      <c r="BZ307" s="15"/>
      <c r="CA307" s="15"/>
      <c r="CB307" s="15"/>
      <c r="CC307" s="15"/>
      <c r="CD307" s="15"/>
      <c r="CE307" s="15"/>
      <c r="CF307" s="15"/>
      <c r="CG307" s="15"/>
      <c r="CH307" s="15"/>
      <c r="CI307" s="15"/>
      <c r="CJ307" s="15"/>
      <c r="CK307" s="15"/>
      <c r="CL307" s="15"/>
      <c r="CM307" s="15"/>
      <c r="CN307" s="15"/>
      <c r="CO307" s="15"/>
      <c r="CP307" s="15"/>
      <c r="CQ307" s="15"/>
      <c r="CR307" s="15"/>
      <c r="CS307" s="15"/>
      <c r="CT307" s="15"/>
      <c r="CU307" s="15"/>
      <c r="CV307" s="73"/>
      <c r="CW307" s="74"/>
      <c r="CX307" s="73"/>
      <c r="CY307" s="74"/>
      <c r="CZ307" s="73"/>
      <c r="DA307" s="74"/>
      <c r="DB307" s="73"/>
      <c r="DC307" s="74"/>
      <c r="DD307" s="75"/>
      <c r="DE307" s="75"/>
      <c r="DF307" s="2"/>
      <c r="DG307" s="2"/>
      <c r="DH307" s="2"/>
      <c r="DI307" s="2"/>
      <c r="DJ307" s="2"/>
      <c r="DK307" s="2"/>
      <c r="DL307" s="2"/>
      <c r="DM307" s="2"/>
      <c r="DN307" s="2"/>
      <c r="DO307" s="2"/>
      <c r="DP307" s="2"/>
      <c r="DQ307" s="2"/>
      <c r="DR307" s="2"/>
      <c r="DS307" s="2"/>
      <c r="DT307" s="2"/>
      <c r="DU307" s="2"/>
      <c r="DV307" s="2"/>
      <c r="DW307" s="2"/>
      <c r="DX307" s="2"/>
      <c r="DY307" s="2"/>
    </row>
    <row r="308" spans="1:129" ht="63" hidden="1" customHeight="1" x14ac:dyDescent="0.25">
      <c r="A308" s="53">
        <v>298</v>
      </c>
      <c r="B308" s="116">
        <v>441</v>
      </c>
      <c r="C308" s="117"/>
      <c r="D308" s="7" t="s">
        <v>387</v>
      </c>
      <c r="E308" s="14" t="s">
        <v>11</v>
      </c>
      <c r="F308" s="14" t="s">
        <v>391</v>
      </c>
      <c r="G308" s="68" t="s">
        <v>19</v>
      </c>
      <c r="H308" s="7" t="s">
        <v>843</v>
      </c>
      <c r="I308" s="68" t="s">
        <v>627</v>
      </c>
      <c r="J308" s="68" t="s">
        <v>335</v>
      </c>
      <c r="K308" s="15" t="s">
        <v>6</v>
      </c>
      <c r="L308" s="15" t="s">
        <v>15</v>
      </c>
      <c r="M308" s="23"/>
      <c r="N308" s="139"/>
      <c r="O308" s="70"/>
      <c r="P308" s="70"/>
      <c r="Q308" s="84"/>
      <c r="R308" s="70"/>
      <c r="S308" s="70" t="s">
        <v>15</v>
      </c>
      <c r="T308" s="70"/>
      <c r="U308" s="70"/>
      <c r="V308" s="70"/>
      <c r="W308" s="70"/>
      <c r="X308" s="71">
        <v>1</v>
      </c>
      <c r="Y308" s="15"/>
      <c r="Z308" s="15"/>
      <c r="AA308" s="15"/>
      <c r="AB308" s="15"/>
      <c r="AC308" s="15"/>
      <c r="AD308" s="72"/>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5"/>
      <c r="BJ308" s="15"/>
      <c r="BK308" s="15"/>
      <c r="BL308" s="15"/>
      <c r="BM308" s="15"/>
      <c r="BN308" s="15"/>
      <c r="BO308" s="15"/>
      <c r="BP308" s="15"/>
      <c r="BQ308" s="15"/>
      <c r="BR308" s="15"/>
      <c r="BS308" s="15"/>
      <c r="BT308" s="15"/>
      <c r="BU308" s="15"/>
      <c r="BV308" s="15"/>
      <c r="BW308" s="15"/>
      <c r="BX308" s="15"/>
      <c r="BY308" s="15"/>
      <c r="BZ308" s="15"/>
      <c r="CA308" s="15"/>
      <c r="CB308" s="15"/>
      <c r="CC308" s="15"/>
      <c r="CD308" s="15"/>
      <c r="CE308" s="15"/>
      <c r="CF308" s="15"/>
      <c r="CG308" s="15"/>
      <c r="CH308" s="15"/>
      <c r="CI308" s="15"/>
      <c r="CJ308" s="15"/>
      <c r="CK308" s="15"/>
      <c r="CL308" s="15"/>
      <c r="CM308" s="15"/>
      <c r="CN308" s="15"/>
      <c r="CO308" s="15"/>
      <c r="CP308" s="15"/>
      <c r="CQ308" s="15"/>
      <c r="CR308" s="15"/>
      <c r="CS308" s="15"/>
      <c r="CT308" s="15"/>
      <c r="CU308" s="15"/>
      <c r="CV308" s="73"/>
      <c r="CW308" s="74"/>
      <c r="CX308" s="73"/>
      <c r="CY308" s="74"/>
      <c r="CZ308" s="73"/>
      <c r="DA308" s="74"/>
      <c r="DB308" s="73"/>
      <c r="DC308" s="74"/>
      <c r="DD308" s="75"/>
      <c r="DE308" s="75"/>
      <c r="DF308" s="2"/>
      <c r="DG308" s="2"/>
      <c r="DH308" s="2"/>
      <c r="DI308" s="2"/>
      <c r="DJ308" s="2"/>
      <c r="DK308" s="2"/>
      <c r="DL308" s="2"/>
      <c r="DM308" s="2"/>
      <c r="DN308" s="2"/>
      <c r="DO308" s="2"/>
      <c r="DP308" s="2"/>
      <c r="DQ308" s="2"/>
      <c r="DR308" s="2"/>
      <c r="DS308" s="2"/>
      <c r="DT308" s="2"/>
      <c r="DU308" s="2"/>
      <c r="DV308" s="2"/>
      <c r="DW308" s="2"/>
      <c r="DX308" s="2"/>
      <c r="DY308" s="2"/>
    </row>
    <row r="309" spans="1:129" ht="63" hidden="1" customHeight="1" x14ac:dyDescent="0.25">
      <c r="A309" s="53">
        <v>299</v>
      </c>
      <c r="B309" s="116">
        <v>441</v>
      </c>
      <c r="C309" s="117"/>
      <c r="D309" s="7" t="s">
        <v>387</v>
      </c>
      <c r="E309" s="14" t="s">
        <v>11</v>
      </c>
      <c r="F309" s="14" t="s">
        <v>1028</v>
      </c>
      <c r="G309" s="68" t="s">
        <v>19</v>
      </c>
      <c r="H309" s="7" t="s">
        <v>844</v>
      </c>
      <c r="I309" s="68"/>
      <c r="J309" s="68" t="s">
        <v>335</v>
      </c>
      <c r="K309" s="15" t="s">
        <v>6</v>
      </c>
      <c r="L309" s="15" t="s">
        <v>15</v>
      </c>
      <c r="M309" s="23"/>
      <c r="N309" s="139"/>
      <c r="O309" s="70"/>
      <c r="P309" s="70"/>
      <c r="Q309" s="84"/>
      <c r="R309" s="70" t="s">
        <v>15</v>
      </c>
      <c r="S309" s="70"/>
      <c r="T309" s="70"/>
      <c r="U309" s="70"/>
      <c r="V309" s="70"/>
      <c r="W309" s="70"/>
      <c r="X309" s="71">
        <v>1</v>
      </c>
      <c r="Y309" s="15"/>
      <c r="Z309" s="15"/>
      <c r="AA309" s="15"/>
      <c r="AB309" s="15"/>
      <c r="AC309" s="15"/>
      <c r="AD309" s="72"/>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5"/>
      <c r="BJ309" s="15"/>
      <c r="BK309" s="15"/>
      <c r="BL309" s="15"/>
      <c r="BM309" s="15"/>
      <c r="BN309" s="15"/>
      <c r="BO309" s="15"/>
      <c r="BP309" s="15"/>
      <c r="BQ309" s="15"/>
      <c r="BR309" s="15"/>
      <c r="BS309" s="15"/>
      <c r="BT309" s="15"/>
      <c r="BU309" s="15"/>
      <c r="BV309" s="15"/>
      <c r="BW309" s="15"/>
      <c r="BX309" s="15"/>
      <c r="BY309" s="15"/>
      <c r="BZ309" s="15"/>
      <c r="CA309" s="15"/>
      <c r="CB309" s="15"/>
      <c r="CC309" s="15"/>
      <c r="CD309" s="15"/>
      <c r="CE309" s="15"/>
      <c r="CF309" s="15"/>
      <c r="CG309" s="15"/>
      <c r="CH309" s="15"/>
      <c r="CI309" s="15"/>
      <c r="CJ309" s="15"/>
      <c r="CK309" s="15"/>
      <c r="CL309" s="15"/>
      <c r="CM309" s="15"/>
      <c r="CN309" s="15"/>
      <c r="CO309" s="15"/>
      <c r="CP309" s="15"/>
      <c r="CQ309" s="15"/>
      <c r="CR309" s="15"/>
      <c r="CS309" s="15"/>
      <c r="CT309" s="15"/>
      <c r="CU309" s="15"/>
      <c r="CV309" s="73"/>
      <c r="CW309" s="74"/>
      <c r="CX309" s="73"/>
      <c r="CY309" s="74"/>
      <c r="CZ309" s="73"/>
      <c r="DA309" s="74"/>
      <c r="DB309" s="73"/>
      <c r="DC309" s="74"/>
      <c r="DD309" s="75"/>
      <c r="DE309" s="75"/>
      <c r="DF309" s="2"/>
      <c r="DG309" s="2"/>
      <c r="DH309" s="2"/>
      <c r="DI309" s="2"/>
      <c r="DJ309" s="2"/>
      <c r="DK309" s="2"/>
      <c r="DL309" s="2"/>
      <c r="DM309" s="2"/>
      <c r="DN309" s="2"/>
      <c r="DO309" s="2"/>
      <c r="DP309" s="2"/>
      <c r="DQ309" s="2"/>
      <c r="DR309" s="2"/>
      <c r="DS309" s="2"/>
      <c r="DT309" s="2"/>
      <c r="DU309" s="2"/>
      <c r="DV309" s="2"/>
      <c r="DW309" s="2"/>
      <c r="DX309" s="2"/>
      <c r="DY309" s="2"/>
    </row>
    <row r="310" spans="1:129" ht="57.75" hidden="1" customHeight="1" x14ac:dyDescent="0.25">
      <c r="A310" s="53">
        <v>300</v>
      </c>
      <c r="B310" s="116">
        <v>441</v>
      </c>
      <c r="C310" s="117"/>
      <c r="D310" s="7" t="s">
        <v>387</v>
      </c>
      <c r="E310" s="14" t="s">
        <v>11</v>
      </c>
      <c r="F310" s="14" t="s">
        <v>1024</v>
      </c>
      <c r="G310" s="68" t="s">
        <v>19</v>
      </c>
      <c r="H310" s="7" t="s">
        <v>845</v>
      </c>
      <c r="I310" s="68" t="s">
        <v>627</v>
      </c>
      <c r="J310" s="68" t="s">
        <v>335</v>
      </c>
      <c r="K310" s="15" t="s">
        <v>6</v>
      </c>
      <c r="L310" s="15" t="s">
        <v>15</v>
      </c>
      <c r="M310" s="23">
        <v>1</v>
      </c>
      <c r="N310" s="139"/>
      <c r="O310" s="70"/>
      <c r="P310" s="70"/>
      <c r="Q310" s="70"/>
      <c r="R310" s="70" t="s">
        <v>15</v>
      </c>
      <c r="S310" s="70"/>
      <c r="T310" s="70"/>
      <c r="U310" s="70"/>
      <c r="V310" s="70"/>
      <c r="W310" s="70"/>
      <c r="X310" s="71">
        <f>COUNTIF(N310:W310,"x")</f>
        <v>1</v>
      </c>
      <c r="Y310" s="15"/>
      <c r="Z310" s="15"/>
      <c r="AA310" s="15"/>
      <c r="AB310" s="15"/>
      <c r="AC310" s="15"/>
      <c r="AD310" s="72"/>
      <c r="AE310" s="11"/>
      <c r="AF310" s="11"/>
      <c r="AG310" s="11"/>
      <c r="AH310" s="11"/>
      <c r="AI310" s="11"/>
      <c r="AJ310" s="11"/>
      <c r="AK310" s="11"/>
      <c r="AL310" s="11"/>
      <c r="AM310" s="11"/>
      <c r="AN310" s="11"/>
      <c r="AO310" s="11"/>
      <c r="AP310" s="11"/>
      <c r="AQ310" s="11"/>
      <c r="AR310" s="11"/>
      <c r="AS310" s="11"/>
      <c r="AT310" s="11" t="s">
        <v>625</v>
      </c>
      <c r="AU310" s="11"/>
      <c r="AV310" s="11"/>
      <c r="AW310" s="11"/>
      <c r="AX310" s="11"/>
      <c r="AY310" s="11"/>
      <c r="AZ310" s="11"/>
      <c r="BA310" s="11"/>
      <c r="BB310" s="11"/>
      <c r="BC310" s="11"/>
      <c r="BD310" s="11"/>
      <c r="BE310" s="11"/>
      <c r="BF310" s="11"/>
      <c r="BG310" s="11"/>
      <c r="BH310" s="11"/>
      <c r="BI310" s="15">
        <v>2</v>
      </c>
      <c r="BJ310" s="15">
        <v>2</v>
      </c>
      <c r="BK310" s="15">
        <v>2</v>
      </c>
      <c r="BL310" s="15">
        <v>2</v>
      </c>
      <c r="BM310" s="15"/>
      <c r="BN310" s="15"/>
      <c r="BO310" s="15"/>
      <c r="BP310" s="15"/>
      <c r="BQ310" s="15">
        <v>2</v>
      </c>
      <c r="BR310" s="15">
        <v>2</v>
      </c>
      <c r="BS310" s="15">
        <v>2</v>
      </c>
      <c r="BT310" s="15">
        <v>2</v>
      </c>
      <c r="BU310" s="15">
        <v>2</v>
      </c>
      <c r="BV310" s="15">
        <v>2</v>
      </c>
      <c r="BW310" s="15"/>
      <c r="BX310" s="15">
        <v>2</v>
      </c>
      <c r="BY310" s="15">
        <v>2</v>
      </c>
      <c r="BZ310" s="15">
        <v>2</v>
      </c>
      <c r="CA310" s="15">
        <v>2</v>
      </c>
      <c r="CB310" s="15">
        <v>2</v>
      </c>
      <c r="CC310" s="15">
        <v>2</v>
      </c>
      <c r="CD310" s="15">
        <v>2</v>
      </c>
      <c r="CE310" s="15">
        <v>2</v>
      </c>
      <c r="CF310" s="15">
        <v>2</v>
      </c>
      <c r="CG310" s="15">
        <v>2</v>
      </c>
      <c r="CH310" s="15">
        <v>2</v>
      </c>
      <c r="CI310" s="15">
        <v>2</v>
      </c>
      <c r="CJ310" s="15">
        <v>2</v>
      </c>
      <c r="CK310" s="15">
        <v>2</v>
      </c>
      <c r="CL310" s="15"/>
      <c r="CM310" s="15"/>
      <c r="CN310" s="15"/>
      <c r="CO310" s="15"/>
      <c r="CP310" s="15"/>
      <c r="CQ310" s="15"/>
      <c r="CR310" s="15"/>
      <c r="CS310" s="15">
        <v>2</v>
      </c>
      <c r="CT310" s="15">
        <v>2</v>
      </c>
      <c r="CU310" s="15">
        <v>2</v>
      </c>
      <c r="CV310" s="73">
        <f t="shared" ref="CV310:CV318" si="152">COUNTIF(BI310:CU310,"2")</f>
        <v>27</v>
      </c>
      <c r="CW310" s="74">
        <f t="shared" ref="CW310:CW318" si="153">CV310/(CV310+CX310+CZ310+DB310)</f>
        <v>1</v>
      </c>
      <c r="CX310" s="73">
        <f t="shared" ref="CX310:CX318" si="154">COUNTIF(BI310:CU310,"1")</f>
        <v>0</v>
      </c>
      <c r="CY310" s="74">
        <f t="shared" ref="CY310:CY318" si="155">CX310/(CV310+CX310+CZ310+DB310)</f>
        <v>0</v>
      </c>
      <c r="CZ310" s="73">
        <f t="shared" ref="CZ310:CZ318" si="156">COUNTIF(BI310:CU310,"0")</f>
        <v>0</v>
      </c>
      <c r="DA310" s="74">
        <f t="shared" ref="DA310:DA318" si="157">CZ310/(CV310+CX310+CZ310+DB310)</f>
        <v>0</v>
      </c>
      <c r="DB310" s="73">
        <f t="shared" ref="DB310:DB318" si="158">COUNTIF(BI310:CU310,"KĐG")</f>
        <v>0</v>
      </c>
      <c r="DC310" s="74">
        <f t="shared" ref="DC310:DC318" si="159">DB310/(CV310+CX310+CZ310+DB310)</f>
        <v>0</v>
      </c>
      <c r="DD310" s="75">
        <f t="shared" ref="DD310:DD318" si="160">(((CV310*2)+(CX310*1)+(CZ310*0)))/(CV310+CX310+CZ310)</f>
        <v>2</v>
      </c>
      <c r="DE310" s="75" t="str">
        <f t="shared" ref="DE310:DE318" si="161">IF(DC310&gt;=50%,"KĐG",IF(DD310&gt;=1.6,"Đạt mục tiêu",IF(DD310&gt;=1,"Cần cố gắng","Chưa đạt")))</f>
        <v>Đạt mục tiêu</v>
      </c>
      <c r="DF310" s="2"/>
      <c r="DG310" s="2"/>
      <c r="DH310" s="2"/>
      <c r="DI310" s="2"/>
      <c r="DJ310" s="2"/>
      <c r="DK310" s="2"/>
      <c r="DL310" s="2"/>
      <c r="DM310" s="2"/>
      <c r="DN310" s="2"/>
      <c r="DO310" s="2"/>
      <c r="DP310" s="2"/>
      <c r="DQ310" s="2"/>
      <c r="DR310" s="2"/>
      <c r="DS310" s="2"/>
      <c r="DT310" s="2"/>
      <c r="DU310" s="2"/>
      <c r="DV310" s="2"/>
      <c r="DW310" s="2"/>
      <c r="DX310" s="2"/>
      <c r="DY310" s="2"/>
    </row>
    <row r="311" spans="1:129" ht="57.75" hidden="1" customHeight="1" x14ac:dyDescent="0.25">
      <c r="A311" s="53">
        <v>301</v>
      </c>
      <c r="B311" s="116">
        <v>441</v>
      </c>
      <c r="C311" s="117"/>
      <c r="D311" s="7" t="s">
        <v>387</v>
      </c>
      <c r="E311" s="14" t="s">
        <v>11</v>
      </c>
      <c r="F311" s="14" t="s">
        <v>392</v>
      </c>
      <c r="G311" s="68" t="s">
        <v>19</v>
      </c>
      <c r="H311" s="7" t="s">
        <v>846</v>
      </c>
      <c r="I311" s="68" t="s">
        <v>627</v>
      </c>
      <c r="J311" s="68" t="s">
        <v>335</v>
      </c>
      <c r="K311" s="15" t="s">
        <v>6</v>
      </c>
      <c r="L311" s="15" t="s">
        <v>15</v>
      </c>
      <c r="M311" s="10">
        <v>1</v>
      </c>
      <c r="N311" s="70"/>
      <c r="O311" s="70"/>
      <c r="P311" s="70"/>
      <c r="Q311" s="70"/>
      <c r="R311" s="70"/>
      <c r="S311" s="70"/>
      <c r="T311" s="70"/>
      <c r="U311" s="70" t="s">
        <v>15</v>
      </c>
      <c r="V311" s="70"/>
      <c r="W311" s="70"/>
      <c r="X311" s="71">
        <f>COUNTIF(N311:W311,"x")</f>
        <v>1</v>
      </c>
      <c r="Y311" s="15"/>
      <c r="Z311" s="15"/>
      <c r="AA311" s="15"/>
      <c r="AB311" s="15"/>
      <c r="AC311" s="15"/>
      <c r="AD311" s="72"/>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t="s">
        <v>625</v>
      </c>
      <c r="BC311" s="11" t="s">
        <v>625</v>
      </c>
      <c r="BD311" s="11" t="s">
        <v>653</v>
      </c>
      <c r="BE311" s="11"/>
      <c r="BF311" s="11"/>
      <c r="BG311" s="11"/>
      <c r="BH311" s="11"/>
      <c r="BI311" s="15">
        <v>2</v>
      </c>
      <c r="BJ311" s="15">
        <v>2</v>
      </c>
      <c r="BK311" s="15">
        <v>2</v>
      </c>
      <c r="BL311" s="15">
        <v>2</v>
      </c>
      <c r="BM311" s="15"/>
      <c r="BN311" s="15"/>
      <c r="BO311" s="15"/>
      <c r="BP311" s="15"/>
      <c r="BQ311" s="15">
        <v>2</v>
      </c>
      <c r="BR311" s="15">
        <v>2</v>
      </c>
      <c r="BS311" s="15">
        <v>2</v>
      </c>
      <c r="BT311" s="15">
        <v>2</v>
      </c>
      <c r="BU311" s="15">
        <v>2</v>
      </c>
      <c r="BV311" s="15">
        <v>2</v>
      </c>
      <c r="BW311" s="15"/>
      <c r="BX311" s="15">
        <v>2</v>
      </c>
      <c r="BY311" s="15">
        <v>2</v>
      </c>
      <c r="BZ311" s="15">
        <v>2</v>
      </c>
      <c r="CA311" s="15">
        <v>2</v>
      </c>
      <c r="CB311" s="15">
        <v>2</v>
      </c>
      <c r="CC311" s="15">
        <v>2</v>
      </c>
      <c r="CD311" s="15">
        <v>2</v>
      </c>
      <c r="CE311" s="15">
        <v>2</v>
      </c>
      <c r="CF311" s="15">
        <v>2</v>
      </c>
      <c r="CG311" s="15">
        <v>2</v>
      </c>
      <c r="CH311" s="15">
        <v>2</v>
      </c>
      <c r="CI311" s="15">
        <v>2</v>
      </c>
      <c r="CJ311" s="15">
        <v>2</v>
      </c>
      <c r="CK311" s="15">
        <v>2</v>
      </c>
      <c r="CL311" s="15"/>
      <c r="CM311" s="15"/>
      <c r="CN311" s="15"/>
      <c r="CO311" s="15"/>
      <c r="CP311" s="15"/>
      <c r="CQ311" s="15"/>
      <c r="CR311" s="15"/>
      <c r="CS311" s="15">
        <v>2</v>
      </c>
      <c r="CT311" s="15">
        <v>2</v>
      </c>
      <c r="CU311" s="15">
        <v>2</v>
      </c>
      <c r="CV311" s="73">
        <f t="shared" si="152"/>
        <v>27</v>
      </c>
      <c r="CW311" s="74">
        <f t="shared" si="153"/>
        <v>1</v>
      </c>
      <c r="CX311" s="73">
        <f t="shared" si="154"/>
        <v>0</v>
      </c>
      <c r="CY311" s="74">
        <f t="shared" si="155"/>
        <v>0</v>
      </c>
      <c r="CZ311" s="73">
        <f t="shared" si="156"/>
        <v>0</v>
      </c>
      <c r="DA311" s="74">
        <f t="shared" si="157"/>
        <v>0</v>
      </c>
      <c r="DB311" s="73">
        <f t="shared" si="158"/>
        <v>0</v>
      </c>
      <c r="DC311" s="74">
        <f t="shared" si="159"/>
        <v>0</v>
      </c>
      <c r="DD311" s="75">
        <f t="shared" si="160"/>
        <v>2</v>
      </c>
      <c r="DE311" s="75" t="str">
        <f t="shared" si="161"/>
        <v>Đạt mục tiêu</v>
      </c>
      <c r="DF311" s="2"/>
      <c r="DG311" s="2"/>
      <c r="DH311" s="2"/>
      <c r="DI311" s="2"/>
      <c r="DJ311" s="2"/>
      <c r="DK311" s="2"/>
      <c r="DL311" s="2"/>
      <c r="DM311" s="2"/>
      <c r="DN311" s="2"/>
      <c r="DO311" s="2"/>
      <c r="DP311" s="2"/>
      <c r="DQ311" s="2"/>
      <c r="DR311" s="2"/>
      <c r="DS311" s="2"/>
      <c r="DT311" s="2"/>
      <c r="DU311" s="2"/>
      <c r="DV311" s="2"/>
      <c r="DW311" s="2"/>
      <c r="DX311" s="2"/>
      <c r="DY311" s="2"/>
    </row>
    <row r="312" spans="1:129" ht="57.75" hidden="1" customHeight="1" x14ac:dyDescent="0.25">
      <c r="A312" s="53">
        <v>302</v>
      </c>
      <c r="B312" s="116">
        <v>441</v>
      </c>
      <c r="C312" s="117"/>
      <c r="D312" s="7" t="s">
        <v>387</v>
      </c>
      <c r="E312" s="14" t="s">
        <v>11</v>
      </c>
      <c r="F312" s="14" t="s">
        <v>1024</v>
      </c>
      <c r="G312" s="68" t="s">
        <v>19</v>
      </c>
      <c r="H312" s="7" t="s">
        <v>847</v>
      </c>
      <c r="I312" s="68" t="s">
        <v>627</v>
      </c>
      <c r="J312" s="68" t="s">
        <v>335</v>
      </c>
      <c r="K312" s="15" t="s">
        <v>6</v>
      </c>
      <c r="L312" s="15" t="s">
        <v>15</v>
      </c>
      <c r="M312" s="23">
        <v>1</v>
      </c>
      <c r="N312" s="139"/>
      <c r="O312" s="70"/>
      <c r="P312" s="70"/>
      <c r="Q312" s="70"/>
      <c r="R312" s="70"/>
      <c r="S312" s="70" t="s">
        <v>15</v>
      </c>
      <c r="T312" s="70"/>
      <c r="U312" s="70"/>
      <c r="V312" s="70"/>
      <c r="W312" s="70"/>
      <c r="X312" s="71">
        <f>COUNTIF(N312:W312,"x")</f>
        <v>1</v>
      </c>
      <c r="Y312" s="15"/>
      <c r="Z312" s="15"/>
      <c r="AA312" s="15"/>
      <c r="AB312" s="15"/>
      <c r="AC312" s="15"/>
      <c r="AD312" s="72"/>
      <c r="AE312" s="11"/>
      <c r="AF312" s="11"/>
      <c r="AG312" s="11"/>
      <c r="AH312" s="11"/>
      <c r="AI312" s="11"/>
      <c r="AJ312" s="11"/>
      <c r="AK312" s="11"/>
      <c r="AL312" s="11"/>
      <c r="AM312" s="11"/>
      <c r="AN312" s="11"/>
      <c r="AO312" s="11"/>
      <c r="AP312" s="11"/>
      <c r="AQ312" s="11"/>
      <c r="AR312" s="11"/>
      <c r="AS312" s="11"/>
      <c r="AT312" s="11"/>
      <c r="AU312" s="11" t="s">
        <v>625</v>
      </c>
      <c r="AV312" s="11"/>
      <c r="AW312" s="11"/>
      <c r="AX312" s="11"/>
      <c r="AY312" s="11"/>
      <c r="AZ312" s="11"/>
      <c r="BA312" s="11"/>
      <c r="BB312" s="11"/>
      <c r="BC312" s="11"/>
      <c r="BD312" s="11"/>
      <c r="BE312" s="11"/>
      <c r="BF312" s="11"/>
      <c r="BG312" s="11"/>
      <c r="BH312" s="11"/>
      <c r="BI312" s="15">
        <v>2</v>
      </c>
      <c r="BJ312" s="15">
        <v>2</v>
      </c>
      <c r="BK312" s="15">
        <v>2</v>
      </c>
      <c r="BL312" s="15">
        <v>2</v>
      </c>
      <c r="BM312" s="15"/>
      <c r="BN312" s="15"/>
      <c r="BO312" s="15"/>
      <c r="BP312" s="15"/>
      <c r="BQ312" s="15">
        <v>2</v>
      </c>
      <c r="BR312" s="15">
        <v>2</v>
      </c>
      <c r="BS312" s="15">
        <v>2</v>
      </c>
      <c r="BT312" s="15">
        <v>2</v>
      </c>
      <c r="BU312" s="15">
        <v>2</v>
      </c>
      <c r="BV312" s="15">
        <v>2</v>
      </c>
      <c r="BW312" s="15"/>
      <c r="BX312" s="15">
        <v>2</v>
      </c>
      <c r="BY312" s="15">
        <v>2</v>
      </c>
      <c r="BZ312" s="15">
        <v>2</v>
      </c>
      <c r="CA312" s="15">
        <v>2</v>
      </c>
      <c r="CB312" s="15">
        <v>2</v>
      </c>
      <c r="CC312" s="15">
        <v>2</v>
      </c>
      <c r="CD312" s="15">
        <v>2</v>
      </c>
      <c r="CE312" s="15">
        <v>2</v>
      </c>
      <c r="CF312" s="15">
        <v>2</v>
      </c>
      <c r="CG312" s="15">
        <v>2</v>
      </c>
      <c r="CH312" s="15">
        <v>2</v>
      </c>
      <c r="CI312" s="15">
        <v>2</v>
      </c>
      <c r="CJ312" s="15">
        <v>2</v>
      </c>
      <c r="CK312" s="15">
        <v>2</v>
      </c>
      <c r="CL312" s="15"/>
      <c r="CM312" s="15"/>
      <c r="CN312" s="15"/>
      <c r="CO312" s="15"/>
      <c r="CP312" s="15"/>
      <c r="CQ312" s="15"/>
      <c r="CR312" s="15"/>
      <c r="CS312" s="15">
        <v>2</v>
      </c>
      <c r="CT312" s="15">
        <v>2</v>
      </c>
      <c r="CU312" s="15">
        <v>2</v>
      </c>
      <c r="CV312" s="73">
        <f t="shared" si="152"/>
        <v>27</v>
      </c>
      <c r="CW312" s="74">
        <f t="shared" si="153"/>
        <v>1</v>
      </c>
      <c r="CX312" s="73">
        <f t="shared" si="154"/>
        <v>0</v>
      </c>
      <c r="CY312" s="74">
        <f t="shared" si="155"/>
        <v>0</v>
      </c>
      <c r="CZ312" s="73">
        <f t="shared" si="156"/>
        <v>0</v>
      </c>
      <c r="DA312" s="74">
        <f t="shared" si="157"/>
        <v>0</v>
      </c>
      <c r="DB312" s="73">
        <f t="shared" si="158"/>
        <v>0</v>
      </c>
      <c r="DC312" s="74">
        <f t="shared" si="159"/>
        <v>0</v>
      </c>
      <c r="DD312" s="75">
        <f t="shared" si="160"/>
        <v>2</v>
      </c>
      <c r="DE312" s="75" t="str">
        <f t="shared" si="161"/>
        <v>Đạt mục tiêu</v>
      </c>
      <c r="DF312" s="2"/>
      <c r="DG312" s="2"/>
      <c r="DH312" s="2"/>
      <c r="DI312" s="2"/>
      <c r="DJ312" s="2"/>
      <c r="DK312" s="2"/>
      <c r="DL312" s="2"/>
      <c r="DM312" s="2"/>
      <c r="DN312" s="2"/>
      <c r="DO312" s="2"/>
      <c r="DP312" s="2"/>
      <c r="DQ312" s="2"/>
      <c r="DR312" s="2"/>
      <c r="DS312" s="2"/>
      <c r="DT312" s="2"/>
      <c r="DU312" s="2"/>
      <c r="DV312" s="2"/>
      <c r="DW312" s="2"/>
      <c r="DX312" s="2"/>
      <c r="DY312" s="2"/>
    </row>
    <row r="313" spans="1:129" ht="60" hidden="1" customHeight="1" x14ac:dyDescent="0.25">
      <c r="A313" s="53">
        <v>303</v>
      </c>
      <c r="B313" s="116">
        <v>441</v>
      </c>
      <c r="C313" s="117"/>
      <c r="D313" s="7" t="s">
        <v>387</v>
      </c>
      <c r="E313" s="14" t="s">
        <v>11</v>
      </c>
      <c r="F313" s="14" t="s">
        <v>1030</v>
      </c>
      <c r="G313" s="68" t="s">
        <v>19</v>
      </c>
      <c r="H313" s="7" t="s">
        <v>848</v>
      </c>
      <c r="I313" s="68" t="s">
        <v>627</v>
      </c>
      <c r="J313" s="68" t="s">
        <v>335</v>
      </c>
      <c r="K313" s="15" t="s">
        <v>6</v>
      </c>
      <c r="L313" s="15" t="s">
        <v>15</v>
      </c>
      <c r="M313" s="10">
        <v>1</v>
      </c>
      <c r="N313" s="70"/>
      <c r="O313" s="70"/>
      <c r="P313" s="70"/>
      <c r="Q313" s="70"/>
      <c r="R313" s="70"/>
      <c r="S313" s="70"/>
      <c r="T313" s="70" t="s">
        <v>15</v>
      </c>
      <c r="U313" s="70"/>
      <c r="V313" s="70"/>
      <c r="W313" s="70"/>
      <c r="X313" s="71">
        <f>COUNTIF(N313:W313,"x")</f>
        <v>1</v>
      </c>
      <c r="Y313" s="15"/>
      <c r="Z313" s="15"/>
      <c r="AA313" s="15"/>
      <c r="AB313" s="15"/>
      <c r="AC313" s="15"/>
      <c r="AD313" s="72"/>
      <c r="AE313" s="11"/>
      <c r="AF313" s="11"/>
      <c r="AG313" s="11"/>
      <c r="AH313" s="11"/>
      <c r="AI313" s="11"/>
      <c r="AJ313" s="11"/>
      <c r="AK313" s="11"/>
      <c r="AL313" s="11"/>
      <c r="AM313" s="11"/>
      <c r="AN313" s="11"/>
      <c r="AO313" s="11"/>
      <c r="AP313" s="11"/>
      <c r="AQ313" s="11"/>
      <c r="AR313" s="11"/>
      <c r="AS313" s="11"/>
      <c r="AT313" s="11"/>
      <c r="AU313" s="11"/>
      <c r="AV313" s="11"/>
      <c r="AW313" s="11" t="s">
        <v>653</v>
      </c>
      <c r="AX313" s="11"/>
      <c r="AY313" s="11"/>
      <c r="AZ313" s="11"/>
      <c r="BA313" s="11"/>
      <c r="BB313" s="11"/>
      <c r="BC313" s="11"/>
      <c r="BD313" s="11"/>
      <c r="BE313" s="11"/>
      <c r="BF313" s="11"/>
      <c r="BG313" s="11"/>
      <c r="BH313" s="11"/>
      <c r="BI313" s="15">
        <v>2</v>
      </c>
      <c r="BJ313" s="15">
        <v>2</v>
      </c>
      <c r="BK313" s="15">
        <v>2</v>
      </c>
      <c r="BL313" s="15">
        <v>2</v>
      </c>
      <c r="BM313" s="15"/>
      <c r="BN313" s="15"/>
      <c r="BO313" s="15"/>
      <c r="BP313" s="15"/>
      <c r="BQ313" s="15">
        <v>2</v>
      </c>
      <c r="BR313" s="15">
        <v>2</v>
      </c>
      <c r="BS313" s="15">
        <v>2</v>
      </c>
      <c r="BT313" s="15">
        <v>2</v>
      </c>
      <c r="BU313" s="15">
        <v>2</v>
      </c>
      <c r="BV313" s="15">
        <v>2</v>
      </c>
      <c r="BW313" s="15"/>
      <c r="BX313" s="15">
        <v>2</v>
      </c>
      <c r="BY313" s="15">
        <v>2</v>
      </c>
      <c r="BZ313" s="15">
        <v>2</v>
      </c>
      <c r="CA313" s="15">
        <v>2</v>
      </c>
      <c r="CB313" s="15">
        <v>2</v>
      </c>
      <c r="CC313" s="15">
        <v>2</v>
      </c>
      <c r="CD313" s="15">
        <v>2</v>
      </c>
      <c r="CE313" s="15">
        <v>2</v>
      </c>
      <c r="CF313" s="15">
        <v>2</v>
      </c>
      <c r="CG313" s="15">
        <v>2</v>
      </c>
      <c r="CH313" s="15">
        <v>2</v>
      </c>
      <c r="CI313" s="15">
        <v>2</v>
      </c>
      <c r="CJ313" s="15">
        <v>2</v>
      </c>
      <c r="CK313" s="15">
        <v>2</v>
      </c>
      <c r="CL313" s="15"/>
      <c r="CM313" s="15"/>
      <c r="CN313" s="15"/>
      <c r="CO313" s="15"/>
      <c r="CP313" s="15"/>
      <c r="CQ313" s="15"/>
      <c r="CR313" s="15"/>
      <c r="CS313" s="15">
        <v>2</v>
      </c>
      <c r="CT313" s="15">
        <v>2</v>
      </c>
      <c r="CU313" s="15">
        <v>2</v>
      </c>
      <c r="CV313" s="73">
        <f t="shared" si="152"/>
        <v>27</v>
      </c>
      <c r="CW313" s="74">
        <f t="shared" si="153"/>
        <v>1</v>
      </c>
      <c r="CX313" s="73">
        <f t="shared" si="154"/>
        <v>0</v>
      </c>
      <c r="CY313" s="74">
        <f t="shared" si="155"/>
        <v>0</v>
      </c>
      <c r="CZ313" s="73">
        <f t="shared" si="156"/>
        <v>0</v>
      </c>
      <c r="DA313" s="74">
        <f t="shared" si="157"/>
        <v>0</v>
      </c>
      <c r="DB313" s="73">
        <f t="shared" si="158"/>
        <v>0</v>
      </c>
      <c r="DC313" s="74">
        <f t="shared" si="159"/>
        <v>0</v>
      </c>
      <c r="DD313" s="75">
        <f t="shared" si="160"/>
        <v>2</v>
      </c>
      <c r="DE313" s="75" t="str">
        <f t="shared" si="161"/>
        <v>Đạt mục tiêu</v>
      </c>
      <c r="DF313" s="2"/>
      <c r="DG313" s="2"/>
      <c r="DH313" s="2"/>
      <c r="DI313" s="2"/>
      <c r="DJ313" s="2"/>
      <c r="DK313" s="2"/>
      <c r="DL313" s="2"/>
      <c r="DM313" s="2"/>
      <c r="DN313" s="2"/>
      <c r="DO313" s="2"/>
      <c r="DP313" s="2"/>
      <c r="DQ313" s="2"/>
      <c r="DR313" s="2"/>
      <c r="DS313" s="2"/>
      <c r="DT313" s="2"/>
      <c r="DU313" s="2"/>
      <c r="DV313" s="2"/>
      <c r="DW313" s="2"/>
      <c r="DX313" s="2"/>
      <c r="DY313" s="2"/>
    </row>
    <row r="314" spans="1:129" ht="60" hidden="1" customHeight="1" x14ac:dyDescent="0.25">
      <c r="A314" s="53">
        <v>304</v>
      </c>
      <c r="B314" s="116">
        <v>441</v>
      </c>
      <c r="C314" s="117"/>
      <c r="D314" s="7" t="s">
        <v>387</v>
      </c>
      <c r="E314" s="14" t="s">
        <v>11</v>
      </c>
      <c r="F314" s="14" t="s">
        <v>1035</v>
      </c>
      <c r="G314" s="68" t="s">
        <v>19</v>
      </c>
      <c r="H314" s="7" t="s">
        <v>849</v>
      </c>
      <c r="I314" s="68" t="s">
        <v>627</v>
      </c>
      <c r="J314" s="68" t="s">
        <v>335</v>
      </c>
      <c r="K314" s="15" t="s">
        <v>6</v>
      </c>
      <c r="L314" s="15" t="s">
        <v>15</v>
      </c>
      <c r="M314" s="10">
        <v>1</v>
      </c>
      <c r="N314" s="70"/>
      <c r="O314" s="70"/>
      <c r="P314" s="70"/>
      <c r="Q314" s="70"/>
      <c r="R314" s="70"/>
      <c r="S314" s="70"/>
      <c r="T314" s="70"/>
      <c r="U314" s="70" t="s">
        <v>15</v>
      </c>
      <c r="V314" s="70"/>
      <c r="W314" s="70"/>
      <c r="X314" s="71">
        <f>COUNTIF(N314:W314,"x")</f>
        <v>1</v>
      </c>
      <c r="Y314" s="15"/>
      <c r="Z314" s="15"/>
      <c r="AA314" s="15"/>
      <c r="AB314" s="15"/>
      <c r="AC314" s="15"/>
      <c r="AD314" s="72"/>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t="s">
        <v>653</v>
      </c>
      <c r="BC314" s="11" t="s">
        <v>653</v>
      </c>
      <c r="BD314" s="11" t="s">
        <v>625</v>
      </c>
      <c r="BE314" s="11"/>
      <c r="BF314" s="11"/>
      <c r="BG314" s="11"/>
      <c r="BH314" s="11"/>
      <c r="BI314" s="15">
        <v>2</v>
      </c>
      <c r="BJ314" s="15">
        <v>2</v>
      </c>
      <c r="BK314" s="15">
        <v>2</v>
      </c>
      <c r="BL314" s="15">
        <v>2</v>
      </c>
      <c r="BM314" s="15"/>
      <c r="BN314" s="15"/>
      <c r="BO314" s="15"/>
      <c r="BP314" s="15"/>
      <c r="BQ314" s="15">
        <v>2</v>
      </c>
      <c r="BR314" s="15">
        <v>2</v>
      </c>
      <c r="BS314" s="15">
        <v>2</v>
      </c>
      <c r="BT314" s="15">
        <v>2</v>
      </c>
      <c r="BU314" s="15">
        <v>2</v>
      </c>
      <c r="BV314" s="15">
        <v>2</v>
      </c>
      <c r="BW314" s="15"/>
      <c r="BX314" s="15">
        <v>2</v>
      </c>
      <c r="BY314" s="15">
        <v>2</v>
      </c>
      <c r="BZ314" s="15">
        <v>2</v>
      </c>
      <c r="CA314" s="15">
        <v>2</v>
      </c>
      <c r="CB314" s="15">
        <v>2</v>
      </c>
      <c r="CC314" s="15">
        <v>2</v>
      </c>
      <c r="CD314" s="15">
        <v>2</v>
      </c>
      <c r="CE314" s="15">
        <v>2</v>
      </c>
      <c r="CF314" s="15">
        <v>2</v>
      </c>
      <c r="CG314" s="15">
        <v>2</v>
      </c>
      <c r="CH314" s="15">
        <v>2</v>
      </c>
      <c r="CI314" s="15">
        <v>2</v>
      </c>
      <c r="CJ314" s="15">
        <v>2</v>
      </c>
      <c r="CK314" s="15">
        <v>2</v>
      </c>
      <c r="CL314" s="15"/>
      <c r="CM314" s="15"/>
      <c r="CN314" s="15"/>
      <c r="CO314" s="15"/>
      <c r="CP314" s="15"/>
      <c r="CQ314" s="15"/>
      <c r="CR314" s="15"/>
      <c r="CS314" s="15">
        <v>2</v>
      </c>
      <c r="CT314" s="15">
        <v>2</v>
      </c>
      <c r="CU314" s="15">
        <v>2</v>
      </c>
      <c r="CV314" s="73">
        <f t="shared" si="152"/>
        <v>27</v>
      </c>
      <c r="CW314" s="74">
        <f t="shared" si="153"/>
        <v>1</v>
      </c>
      <c r="CX314" s="73">
        <f t="shared" si="154"/>
        <v>0</v>
      </c>
      <c r="CY314" s="74">
        <f t="shared" si="155"/>
        <v>0</v>
      </c>
      <c r="CZ314" s="73">
        <f t="shared" si="156"/>
        <v>0</v>
      </c>
      <c r="DA314" s="74">
        <f t="shared" si="157"/>
        <v>0</v>
      </c>
      <c r="DB314" s="73">
        <f t="shared" si="158"/>
        <v>0</v>
      </c>
      <c r="DC314" s="74">
        <f t="shared" si="159"/>
        <v>0</v>
      </c>
      <c r="DD314" s="75">
        <f t="shared" si="160"/>
        <v>2</v>
      </c>
      <c r="DE314" s="75" t="str">
        <f t="shared" si="161"/>
        <v>Đạt mục tiêu</v>
      </c>
      <c r="DF314" s="2"/>
      <c r="DG314" s="2"/>
      <c r="DH314" s="2"/>
      <c r="DI314" s="2"/>
      <c r="DJ314" s="2"/>
      <c r="DK314" s="2"/>
      <c r="DL314" s="2"/>
      <c r="DM314" s="2"/>
      <c r="DN314" s="2"/>
      <c r="DO314" s="2"/>
      <c r="DP314" s="2"/>
      <c r="DQ314" s="2"/>
      <c r="DR314" s="2"/>
      <c r="DS314" s="2"/>
      <c r="DT314" s="2"/>
      <c r="DU314" s="2"/>
      <c r="DV314" s="2"/>
      <c r="DW314" s="2"/>
      <c r="DX314" s="2"/>
      <c r="DY314" s="2"/>
    </row>
    <row r="315" spans="1:129" ht="60" hidden="1" customHeight="1" x14ac:dyDescent="0.25">
      <c r="A315" s="53">
        <v>305</v>
      </c>
      <c r="B315" s="116">
        <v>441</v>
      </c>
      <c r="C315" s="117"/>
      <c r="D315" s="7" t="s">
        <v>387</v>
      </c>
      <c r="E315" s="14" t="s">
        <v>11</v>
      </c>
      <c r="F315" s="14" t="s">
        <v>850</v>
      </c>
      <c r="G315" s="68" t="s">
        <v>19</v>
      </c>
      <c r="H315" s="7" t="s">
        <v>851</v>
      </c>
      <c r="I315" s="68" t="s">
        <v>627</v>
      </c>
      <c r="J315" s="68" t="s">
        <v>335</v>
      </c>
      <c r="K315" s="15" t="s">
        <v>6</v>
      </c>
      <c r="L315" s="15" t="s">
        <v>15</v>
      </c>
      <c r="M315" s="10">
        <v>2</v>
      </c>
      <c r="N315" s="70"/>
      <c r="O315" s="70"/>
      <c r="P315" s="70"/>
      <c r="Q315" s="70"/>
      <c r="R315" s="70"/>
      <c r="S315" s="70"/>
      <c r="T315" s="70"/>
      <c r="U315" s="70"/>
      <c r="V315" s="70" t="s">
        <v>15</v>
      </c>
      <c r="W315" s="84"/>
      <c r="X315" s="71">
        <v>2</v>
      </c>
      <c r="Y315" s="15"/>
      <c r="Z315" s="15"/>
      <c r="AA315" s="15"/>
      <c r="AB315" s="15"/>
      <c r="AC315" s="15"/>
      <c r="AD315" s="72"/>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t="s">
        <v>625</v>
      </c>
      <c r="BF315" s="11" t="s">
        <v>625</v>
      </c>
      <c r="BG315" s="11" t="s">
        <v>625</v>
      </c>
      <c r="BH315" s="11"/>
      <c r="BI315" s="15">
        <v>2</v>
      </c>
      <c r="BJ315" s="15">
        <v>2</v>
      </c>
      <c r="BK315" s="15">
        <v>2</v>
      </c>
      <c r="BL315" s="15">
        <v>2</v>
      </c>
      <c r="BM315" s="15"/>
      <c r="BN315" s="15"/>
      <c r="BO315" s="15"/>
      <c r="BP315" s="15"/>
      <c r="BQ315" s="15">
        <v>2</v>
      </c>
      <c r="BR315" s="15">
        <v>2</v>
      </c>
      <c r="BS315" s="15">
        <v>2</v>
      </c>
      <c r="BT315" s="15">
        <v>2</v>
      </c>
      <c r="BU315" s="15">
        <v>2</v>
      </c>
      <c r="BV315" s="15">
        <v>2</v>
      </c>
      <c r="BW315" s="15"/>
      <c r="BX315" s="15">
        <v>2</v>
      </c>
      <c r="BY315" s="15">
        <v>2</v>
      </c>
      <c r="BZ315" s="15">
        <v>2</v>
      </c>
      <c r="CA315" s="15">
        <v>2</v>
      </c>
      <c r="CB315" s="15">
        <v>2</v>
      </c>
      <c r="CC315" s="15">
        <v>2</v>
      </c>
      <c r="CD315" s="15">
        <v>2</v>
      </c>
      <c r="CE315" s="15">
        <v>2</v>
      </c>
      <c r="CF315" s="15">
        <v>2</v>
      </c>
      <c r="CG315" s="15">
        <v>2</v>
      </c>
      <c r="CH315" s="15">
        <v>2</v>
      </c>
      <c r="CI315" s="15">
        <v>2</v>
      </c>
      <c r="CJ315" s="15">
        <v>2</v>
      </c>
      <c r="CK315" s="15">
        <v>2</v>
      </c>
      <c r="CL315" s="15"/>
      <c r="CM315" s="15"/>
      <c r="CN315" s="15"/>
      <c r="CO315" s="15"/>
      <c r="CP315" s="15"/>
      <c r="CQ315" s="15"/>
      <c r="CR315" s="15"/>
      <c r="CS315" s="15">
        <v>2</v>
      </c>
      <c r="CT315" s="15">
        <v>2</v>
      </c>
      <c r="CU315" s="15">
        <v>2</v>
      </c>
      <c r="CV315" s="73">
        <f t="shared" si="152"/>
        <v>27</v>
      </c>
      <c r="CW315" s="74">
        <f t="shared" si="153"/>
        <v>1</v>
      </c>
      <c r="CX315" s="73">
        <f t="shared" si="154"/>
        <v>0</v>
      </c>
      <c r="CY315" s="74">
        <f t="shared" si="155"/>
        <v>0</v>
      </c>
      <c r="CZ315" s="73">
        <f t="shared" si="156"/>
        <v>0</v>
      </c>
      <c r="DA315" s="74">
        <f t="shared" si="157"/>
        <v>0</v>
      </c>
      <c r="DB315" s="73">
        <f t="shared" si="158"/>
        <v>0</v>
      </c>
      <c r="DC315" s="74">
        <f t="shared" si="159"/>
        <v>0</v>
      </c>
      <c r="DD315" s="75">
        <f t="shared" si="160"/>
        <v>2</v>
      </c>
      <c r="DE315" s="75" t="str">
        <f t="shared" si="161"/>
        <v>Đạt mục tiêu</v>
      </c>
      <c r="DF315" s="2"/>
      <c r="DG315" s="2"/>
      <c r="DH315" s="2"/>
      <c r="DI315" s="2"/>
      <c r="DJ315" s="2"/>
      <c r="DK315" s="2"/>
      <c r="DL315" s="2"/>
      <c r="DM315" s="2"/>
      <c r="DN315" s="2"/>
      <c r="DO315" s="2"/>
      <c r="DP315" s="2"/>
      <c r="DQ315" s="2"/>
      <c r="DR315" s="2"/>
      <c r="DS315" s="2"/>
      <c r="DT315" s="2"/>
      <c r="DU315" s="2"/>
      <c r="DV315" s="2"/>
      <c r="DW315" s="2"/>
      <c r="DX315" s="2"/>
      <c r="DY315" s="2"/>
    </row>
    <row r="316" spans="1:129" ht="55.5" hidden="1" customHeight="1" x14ac:dyDescent="0.25">
      <c r="A316" s="53">
        <v>306</v>
      </c>
      <c r="B316" s="116">
        <v>441</v>
      </c>
      <c r="C316" s="119"/>
      <c r="D316" s="7" t="s">
        <v>387</v>
      </c>
      <c r="E316" s="14" t="s">
        <v>11</v>
      </c>
      <c r="F316" s="14" t="s">
        <v>393</v>
      </c>
      <c r="G316" s="68" t="s">
        <v>19</v>
      </c>
      <c r="H316" s="7" t="s">
        <v>852</v>
      </c>
      <c r="I316" s="68" t="s">
        <v>627</v>
      </c>
      <c r="J316" s="68" t="s">
        <v>335</v>
      </c>
      <c r="K316" s="15" t="s">
        <v>6</v>
      </c>
      <c r="L316" s="15" t="s">
        <v>15</v>
      </c>
      <c r="M316" s="23">
        <v>1</v>
      </c>
      <c r="N316" s="139"/>
      <c r="O316" s="70"/>
      <c r="P316" s="70"/>
      <c r="Q316" s="70"/>
      <c r="R316" s="70"/>
      <c r="S316" s="70"/>
      <c r="T316" s="70"/>
      <c r="U316" s="70"/>
      <c r="V316" s="70"/>
      <c r="W316" s="70"/>
      <c r="X316" s="71">
        <f t="shared" ref="X316:X407" si="162">COUNTIF(N316:W316,"x")</f>
        <v>0</v>
      </c>
      <c r="Y316" s="15"/>
      <c r="Z316" s="15"/>
      <c r="AA316" s="15"/>
      <c r="AB316" s="15"/>
      <c r="AC316" s="15"/>
      <c r="AD316" s="72"/>
      <c r="AE316" s="11"/>
      <c r="AF316" s="11"/>
      <c r="AG316" s="11"/>
      <c r="AH316" s="11"/>
      <c r="AI316" s="11"/>
      <c r="AJ316" s="11"/>
      <c r="AK316" s="11"/>
      <c r="AL316" s="11"/>
      <c r="AM316" s="11"/>
      <c r="AN316" s="11"/>
      <c r="AO316" s="11"/>
      <c r="AP316" s="11"/>
      <c r="AQ316" s="11"/>
      <c r="AR316" s="11"/>
      <c r="AS316" s="11"/>
      <c r="AT316" s="11"/>
      <c r="AU316" s="11"/>
      <c r="AV316" s="11"/>
      <c r="AW316" s="11"/>
      <c r="AX316" s="15" t="s">
        <v>625</v>
      </c>
      <c r="AY316" s="15"/>
      <c r="AZ316" s="15" t="s">
        <v>653</v>
      </c>
      <c r="BA316" s="15" t="s">
        <v>653</v>
      </c>
      <c r="BB316" s="11"/>
      <c r="BC316" s="11"/>
      <c r="BD316" s="11"/>
      <c r="BE316" s="11"/>
      <c r="BF316" s="11"/>
      <c r="BG316" s="11"/>
      <c r="BH316" s="11"/>
      <c r="BI316" s="15">
        <v>2</v>
      </c>
      <c r="BJ316" s="15">
        <v>2</v>
      </c>
      <c r="BK316" s="15">
        <v>2</v>
      </c>
      <c r="BL316" s="15">
        <v>2</v>
      </c>
      <c r="BM316" s="15"/>
      <c r="BN316" s="15"/>
      <c r="BO316" s="15"/>
      <c r="BP316" s="15"/>
      <c r="BQ316" s="15">
        <v>2</v>
      </c>
      <c r="BR316" s="15">
        <v>2</v>
      </c>
      <c r="BS316" s="15">
        <v>2</v>
      </c>
      <c r="BT316" s="15">
        <v>2</v>
      </c>
      <c r="BU316" s="15">
        <v>2</v>
      </c>
      <c r="BV316" s="15">
        <v>2</v>
      </c>
      <c r="BW316" s="15"/>
      <c r="BX316" s="15">
        <v>2</v>
      </c>
      <c r="BY316" s="15">
        <v>2</v>
      </c>
      <c r="BZ316" s="15">
        <v>2</v>
      </c>
      <c r="CA316" s="15">
        <v>2</v>
      </c>
      <c r="CB316" s="15">
        <v>2</v>
      </c>
      <c r="CC316" s="15">
        <v>2</v>
      </c>
      <c r="CD316" s="15">
        <v>2</v>
      </c>
      <c r="CE316" s="15">
        <v>2</v>
      </c>
      <c r="CF316" s="15">
        <v>2</v>
      </c>
      <c r="CG316" s="15">
        <v>2</v>
      </c>
      <c r="CH316" s="15">
        <v>2</v>
      </c>
      <c r="CI316" s="15">
        <v>2</v>
      </c>
      <c r="CJ316" s="15">
        <v>2</v>
      </c>
      <c r="CK316" s="15">
        <v>2</v>
      </c>
      <c r="CL316" s="15"/>
      <c r="CM316" s="15"/>
      <c r="CN316" s="15"/>
      <c r="CO316" s="15"/>
      <c r="CP316" s="15"/>
      <c r="CQ316" s="15"/>
      <c r="CR316" s="15"/>
      <c r="CS316" s="15">
        <v>2</v>
      </c>
      <c r="CT316" s="15">
        <v>2</v>
      </c>
      <c r="CU316" s="15">
        <v>2</v>
      </c>
      <c r="CV316" s="73">
        <f t="shared" si="152"/>
        <v>27</v>
      </c>
      <c r="CW316" s="74">
        <f t="shared" si="153"/>
        <v>1</v>
      </c>
      <c r="CX316" s="73">
        <f t="shared" si="154"/>
        <v>0</v>
      </c>
      <c r="CY316" s="74">
        <f t="shared" si="155"/>
        <v>0</v>
      </c>
      <c r="CZ316" s="73">
        <f t="shared" si="156"/>
        <v>0</v>
      </c>
      <c r="DA316" s="74">
        <f t="shared" si="157"/>
        <v>0</v>
      </c>
      <c r="DB316" s="73">
        <f t="shared" si="158"/>
        <v>0</v>
      </c>
      <c r="DC316" s="74">
        <f t="shared" si="159"/>
        <v>0</v>
      </c>
      <c r="DD316" s="75">
        <f t="shared" si="160"/>
        <v>2</v>
      </c>
      <c r="DE316" s="75" t="str">
        <f t="shared" si="161"/>
        <v>Đạt mục tiêu</v>
      </c>
      <c r="DF316" s="2"/>
      <c r="DG316" s="2"/>
      <c r="DH316" s="2"/>
      <c r="DI316" s="2"/>
      <c r="DJ316" s="2"/>
      <c r="DK316" s="2"/>
      <c r="DL316" s="2"/>
      <c r="DM316" s="2"/>
      <c r="DN316" s="2"/>
      <c r="DO316" s="2"/>
      <c r="DP316" s="2"/>
      <c r="DQ316" s="2"/>
      <c r="DR316" s="2"/>
      <c r="DS316" s="2"/>
      <c r="DT316" s="2"/>
      <c r="DU316" s="2"/>
      <c r="DV316" s="2"/>
      <c r="DW316" s="2"/>
      <c r="DX316" s="2"/>
      <c r="DY316" s="2"/>
    </row>
    <row r="317" spans="1:129" ht="55.5" hidden="1" customHeight="1" x14ac:dyDescent="0.25">
      <c r="A317" s="53">
        <v>307</v>
      </c>
      <c r="B317" s="116">
        <v>441</v>
      </c>
      <c r="C317" s="60">
        <v>444</v>
      </c>
      <c r="D317" s="7" t="s">
        <v>394</v>
      </c>
      <c r="E317" s="14" t="s">
        <v>11</v>
      </c>
      <c r="F317" s="14" t="s">
        <v>395</v>
      </c>
      <c r="G317" s="68" t="s">
        <v>19</v>
      </c>
      <c r="H317" s="121" t="s">
        <v>395</v>
      </c>
      <c r="I317" s="68" t="s">
        <v>627</v>
      </c>
      <c r="J317" s="244" t="s">
        <v>335</v>
      </c>
      <c r="K317" s="11" t="s">
        <v>6</v>
      </c>
      <c r="L317" s="11" t="s">
        <v>15</v>
      </c>
      <c r="M317" s="10">
        <v>1</v>
      </c>
      <c r="N317" s="70"/>
      <c r="O317" s="70"/>
      <c r="P317" s="70"/>
      <c r="Q317" s="70"/>
      <c r="R317" s="70"/>
      <c r="S317" s="70"/>
      <c r="T317" s="70"/>
      <c r="U317" s="70"/>
      <c r="V317" s="70"/>
      <c r="W317" s="70" t="s">
        <v>15</v>
      </c>
      <c r="X317" s="71">
        <f t="shared" si="162"/>
        <v>1</v>
      </c>
      <c r="Y317" s="15"/>
      <c r="Z317" s="15"/>
      <c r="AA317" s="15"/>
      <c r="AB317" s="15"/>
      <c r="AC317" s="15"/>
      <c r="AD317" s="72"/>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t="s">
        <v>653</v>
      </c>
      <c r="BI317" s="15">
        <v>2</v>
      </c>
      <c r="BJ317" s="15">
        <v>2</v>
      </c>
      <c r="BK317" s="15">
        <v>2</v>
      </c>
      <c r="BL317" s="15">
        <v>2</v>
      </c>
      <c r="BM317" s="15"/>
      <c r="BN317" s="15"/>
      <c r="BO317" s="15"/>
      <c r="BP317" s="15"/>
      <c r="BQ317" s="15">
        <v>2</v>
      </c>
      <c r="BR317" s="15">
        <v>2</v>
      </c>
      <c r="BS317" s="15">
        <v>2</v>
      </c>
      <c r="BT317" s="15">
        <v>2</v>
      </c>
      <c r="BU317" s="15">
        <v>2</v>
      </c>
      <c r="BV317" s="15">
        <v>2</v>
      </c>
      <c r="BW317" s="15"/>
      <c r="BX317" s="15">
        <v>2</v>
      </c>
      <c r="BY317" s="15">
        <v>2</v>
      </c>
      <c r="BZ317" s="15">
        <v>2</v>
      </c>
      <c r="CA317" s="15">
        <v>2</v>
      </c>
      <c r="CB317" s="15">
        <v>2</v>
      </c>
      <c r="CC317" s="15">
        <v>2</v>
      </c>
      <c r="CD317" s="15">
        <v>2</v>
      </c>
      <c r="CE317" s="15">
        <v>2</v>
      </c>
      <c r="CF317" s="15">
        <v>2</v>
      </c>
      <c r="CG317" s="15">
        <v>2</v>
      </c>
      <c r="CH317" s="15">
        <v>2</v>
      </c>
      <c r="CI317" s="15">
        <v>2</v>
      </c>
      <c r="CJ317" s="15">
        <v>2</v>
      </c>
      <c r="CK317" s="15">
        <v>2</v>
      </c>
      <c r="CL317" s="15"/>
      <c r="CM317" s="15"/>
      <c r="CN317" s="15"/>
      <c r="CO317" s="15"/>
      <c r="CP317" s="15"/>
      <c r="CQ317" s="15"/>
      <c r="CR317" s="15"/>
      <c r="CS317" s="15">
        <v>2</v>
      </c>
      <c r="CT317" s="15">
        <v>2</v>
      </c>
      <c r="CU317" s="15">
        <v>2</v>
      </c>
      <c r="CV317" s="73">
        <f t="shared" si="152"/>
        <v>27</v>
      </c>
      <c r="CW317" s="74">
        <f t="shared" si="153"/>
        <v>1</v>
      </c>
      <c r="CX317" s="73">
        <f t="shared" si="154"/>
        <v>0</v>
      </c>
      <c r="CY317" s="74">
        <f t="shared" si="155"/>
        <v>0</v>
      </c>
      <c r="CZ317" s="73">
        <f t="shared" si="156"/>
        <v>0</v>
      </c>
      <c r="DA317" s="74">
        <f t="shared" si="157"/>
        <v>0</v>
      </c>
      <c r="DB317" s="73">
        <f t="shared" si="158"/>
        <v>0</v>
      </c>
      <c r="DC317" s="74">
        <f t="shared" si="159"/>
        <v>0</v>
      </c>
      <c r="DD317" s="75">
        <f t="shared" si="160"/>
        <v>2</v>
      </c>
      <c r="DE317" s="75" t="str">
        <f t="shared" si="161"/>
        <v>Đạt mục tiêu</v>
      </c>
      <c r="DF317" s="2"/>
      <c r="DG317" s="2"/>
      <c r="DH317" s="2"/>
      <c r="DI317" s="2"/>
      <c r="DJ317" s="2"/>
      <c r="DK317" s="2"/>
      <c r="DL317" s="2"/>
      <c r="DM317" s="2"/>
      <c r="DN317" s="2"/>
      <c r="DO317" s="2"/>
      <c r="DP317" s="2"/>
      <c r="DQ317" s="2"/>
      <c r="DR317" s="2"/>
      <c r="DS317" s="2"/>
      <c r="DT317" s="2"/>
      <c r="DU317" s="2"/>
      <c r="DV317" s="2"/>
      <c r="DW317" s="2"/>
      <c r="DX317" s="2"/>
      <c r="DY317" s="2"/>
    </row>
    <row r="318" spans="1:129" ht="23.25" hidden="1" customHeight="1" x14ac:dyDescent="0.25">
      <c r="A318" s="53">
        <v>308</v>
      </c>
      <c r="B318" s="66">
        <v>444</v>
      </c>
      <c r="C318" s="60">
        <v>445</v>
      </c>
      <c r="D318" s="7" t="s">
        <v>396</v>
      </c>
      <c r="E318" s="14" t="s">
        <v>36</v>
      </c>
      <c r="F318" s="14" t="s">
        <v>397</v>
      </c>
      <c r="G318" s="68" t="s">
        <v>36</v>
      </c>
      <c r="H318" s="14" t="s">
        <v>397</v>
      </c>
      <c r="I318" s="68" t="s">
        <v>627</v>
      </c>
      <c r="J318" s="68" t="s">
        <v>335</v>
      </c>
      <c r="K318" s="15" t="s">
        <v>6</v>
      </c>
      <c r="L318" s="15" t="s">
        <v>15</v>
      </c>
      <c r="M318" s="10"/>
      <c r="N318" s="70"/>
      <c r="O318" s="70"/>
      <c r="P318" s="70"/>
      <c r="Q318" s="70"/>
      <c r="R318" s="70"/>
      <c r="S318" s="70"/>
      <c r="T318" s="70"/>
      <c r="U318" s="70"/>
      <c r="V318" s="70"/>
      <c r="W318" s="70" t="s">
        <v>15</v>
      </c>
      <c r="X318" s="71">
        <f t="shared" si="162"/>
        <v>1</v>
      </c>
      <c r="Y318" s="15"/>
      <c r="Z318" s="15"/>
      <c r="AA318" s="15"/>
      <c r="AB318" s="15"/>
      <c r="AC318" s="15"/>
      <c r="AD318" s="80"/>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t="s">
        <v>622</v>
      </c>
      <c r="BI318" s="15">
        <v>2</v>
      </c>
      <c r="BJ318" s="15">
        <v>2</v>
      </c>
      <c r="BK318" s="15">
        <v>2</v>
      </c>
      <c r="BL318" s="15">
        <v>2</v>
      </c>
      <c r="BM318" s="15"/>
      <c r="BN318" s="15"/>
      <c r="BO318" s="15"/>
      <c r="BP318" s="15"/>
      <c r="BQ318" s="15">
        <v>2</v>
      </c>
      <c r="BR318" s="15">
        <v>2</v>
      </c>
      <c r="BS318" s="15">
        <v>2</v>
      </c>
      <c r="BT318" s="15">
        <v>2</v>
      </c>
      <c r="BU318" s="15">
        <v>2</v>
      </c>
      <c r="BV318" s="15">
        <v>2</v>
      </c>
      <c r="BW318" s="15"/>
      <c r="BX318" s="15">
        <v>2</v>
      </c>
      <c r="BY318" s="15">
        <v>2</v>
      </c>
      <c r="BZ318" s="15">
        <v>2</v>
      </c>
      <c r="CA318" s="15">
        <v>2</v>
      </c>
      <c r="CB318" s="15">
        <v>2</v>
      </c>
      <c r="CC318" s="15">
        <v>2</v>
      </c>
      <c r="CD318" s="15">
        <v>2</v>
      </c>
      <c r="CE318" s="15">
        <v>2</v>
      </c>
      <c r="CF318" s="15">
        <v>2</v>
      </c>
      <c r="CG318" s="15">
        <v>2</v>
      </c>
      <c r="CH318" s="15">
        <v>2</v>
      </c>
      <c r="CI318" s="15">
        <v>2</v>
      </c>
      <c r="CJ318" s="15">
        <v>2</v>
      </c>
      <c r="CK318" s="15">
        <v>2</v>
      </c>
      <c r="CL318" s="15"/>
      <c r="CM318" s="15"/>
      <c r="CN318" s="15"/>
      <c r="CO318" s="15"/>
      <c r="CP318" s="15"/>
      <c r="CQ318" s="15"/>
      <c r="CR318" s="15"/>
      <c r="CS318" s="15">
        <v>2</v>
      </c>
      <c r="CT318" s="15">
        <v>2</v>
      </c>
      <c r="CU318" s="15">
        <v>2</v>
      </c>
      <c r="CV318" s="73">
        <f t="shared" si="152"/>
        <v>27</v>
      </c>
      <c r="CW318" s="74">
        <f t="shared" si="153"/>
        <v>1</v>
      </c>
      <c r="CX318" s="73">
        <f t="shared" si="154"/>
        <v>0</v>
      </c>
      <c r="CY318" s="74">
        <f t="shared" si="155"/>
        <v>0</v>
      </c>
      <c r="CZ318" s="73">
        <f t="shared" si="156"/>
        <v>0</v>
      </c>
      <c r="DA318" s="74">
        <f t="shared" si="157"/>
        <v>0</v>
      </c>
      <c r="DB318" s="73">
        <f t="shared" si="158"/>
        <v>0</v>
      </c>
      <c r="DC318" s="74">
        <f t="shared" si="159"/>
        <v>0</v>
      </c>
      <c r="DD318" s="75">
        <f t="shared" si="160"/>
        <v>2</v>
      </c>
      <c r="DE318" s="75" t="str">
        <f t="shared" si="161"/>
        <v>Đạt mục tiêu</v>
      </c>
      <c r="DF318" s="2"/>
      <c r="DG318" s="2"/>
      <c r="DH318" s="2"/>
      <c r="DI318" s="2"/>
      <c r="DJ318" s="2"/>
      <c r="DK318" s="2"/>
      <c r="DL318" s="2"/>
      <c r="DM318" s="2"/>
      <c r="DN318" s="2"/>
      <c r="DO318" s="2"/>
      <c r="DP318" s="2"/>
      <c r="DQ318" s="2"/>
      <c r="DR318" s="2"/>
      <c r="DS318" s="2"/>
      <c r="DT318" s="2"/>
      <c r="DU318" s="2"/>
      <c r="DV318" s="2"/>
      <c r="DW318" s="2"/>
      <c r="DX318" s="2"/>
      <c r="DY318" s="2"/>
    </row>
    <row r="319" spans="1:129" ht="23.25" customHeight="1" x14ac:dyDescent="0.3">
      <c r="A319" s="53">
        <v>309</v>
      </c>
      <c r="B319" s="59">
        <v>445</v>
      </c>
      <c r="C319" s="60">
        <v>446</v>
      </c>
      <c r="D319" s="386" t="s">
        <v>398</v>
      </c>
      <c r="E319" s="387"/>
      <c r="F319" s="387"/>
      <c r="G319" s="387"/>
      <c r="H319" s="388"/>
      <c r="I319" s="308"/>
      <c r="J319" s="312"/>
      <c r="K319" s="61" t="s">
        <v>8</v>
      </c>
      <c r="L319" s="61" t="s">
        <v>8</v>
      </c>
      <c r="M319" s="61" t="s">
        <v>8</v>
      </c>
      <c r="N319" s="62" t="s">
        <v>608</v>
      </c>
      <c r="O319" s="62" t="s">
        <v>608</v>
      </c>
      <c r="P319" s="312" t="s">
        <v>608</v>
      </c>
      <c r="Q319" s="62" t="s">
        <v>608</v>
      </c>
      <c r="R319" s="62" t="s">
        <v>608</v>
      </c>
      <c r="S319" s="62" t="s">
        <v>608</v>
      </c>
      <c r="T319" s="62" t="s">
        <v>608</v>
      </c>
      <c r="U319" s="62" t="s">
        <v>608</v>
      </c>
      <c r="V319" s="62" t="s">
        <v>608</v>
      </c>
      <c r="W319" s="62" t="s">
        <v>608</v>
      </c>
      <c r="X319" s="71">
        <f t="shared" si="162"/>
        <v>0</v>
      </c>
      <c r="Y319" s="61"/>
      <c r="Z319" s="61"/>
      <c r="AA319" s="61"/>
      <c r="AB319" s="61"/>
      <c r="AC319" s="61"/>
      <c r="AD319" s="81"/>
      <c r="AE319" s="82"/>
      <c r="AF319" s="82"/>
      <c r="AG319" s="314"/>
      <c r="AH319" s="314"/>
      <c r="AI319" s="314"/>
      <c r="AJ319" s="82"/>
      <c r="AK319" s="82"/>
      <c r="AL319" s="82"/>
      <c r="AM319" s="82"/>
      <c r="AN319" s="82"/>
      <c r="AO319" s="82"/>
      <c r="AP319" s="82"/>
      <c r="AQ319" s="82"/>
      <c r="AR319" s="82"/>
      <c r="AS319" s="82"/>
      <c r="AT319" s="61"/>
      <c r="AU319" s="61"/>
      <c r="AV319" s="61"/>
      <c r="AW319" s="61"/>
      <c r="AX319" s="82"/>
      <c r="AY319" s="82"/>
      <c r="AZ319" s="82"/>
      <c r="BA319" s="82"/>
      <c r="BB319" s="82"/>
      <c r="BC319" s="82"/>
      <c r="BD319" s="82"/>
      <c r="BE319" s="82"/>
      <c r="BF319" s="82"/>
      <c r="BG319" s="82"/>
      <c r="BH319" s="82"/>
      <c r="BI319" s="62" t="s">
        <v>8</v>
      </c>
      <c r="BJ319" s="62" t="s">
        <v>8</v>
      </c>
      <c r="BK319" s="62" t="s">
        <v>8</v>
      </c>
      <c r="BL319" s="62" t="s">
        <v>8</v>
      </c>
      <c r="BM319" s="62" t="s">
        <v>8</v>
      </c>
      <c r="BN319" s="62" t="s">
        <v>8</v>
      </c>
      <c r="BO319" s="62" t="s">
        <v>8</v>
      </c>
      <c r="BP319" s="62" t="s">
        <v>8</v>
      </c>
      <c r="BQ319" s="62" t="s">
        <v>8</v>
      </c>
      <c r="BR319" s="62" t="s">
        <v>8</v>
      </c>
      <c r="BS319" s="62" t="s">
        <v>8</v>
      </c>
      <c r="BT319" s="62" t="s">
        <v>8</v>
      </c>
      <c r="BU319" s="62" t="s">
        <v>8</v>
      </c>
      <c r="BV319" s="62" t="s">
        <v>8</v>
      </c>
      <c r="BW319" s="62" t="s">
        <v>8</v>
      </c>
      <c r="BX319" s="62" t="s">
        <v>8</v>
      </c>
      <c r="BY319" s="62" t="s">
        <v>8</v>
      </c>
      <c r="BZ319" s="62" t="s">
        <v>8</v>
      </c>
      <c r="CA319" s="62" t="s">
        <v>8</v>
      </c>
      <c r="CB319" s="62" t="s">
        <v>8</v>
      </c>
      <c r="CC319" s="62" t="s">
        <v>8</v>
      </c>
      <c r="CD319" s="62" t="s">
        <v>8</v>
      </c>
      <c r="CE319" s="62" t="s">
        <v>8</v>
      </c>
      <c r="CF319" s="62" t="s">
        <v>8</v>
      </c>
      <c r="CG319" s="62" t="s">
        <v>8</v>
      </c>
      <c r="CH319" s="62" t="s">
        <v>8</v>
      </c>
      <c r="CI319" s="62" t="s">
        <v>8</v>
      </c>
      <c r="CJ319" s="62" t="s">
        <v>8</v>
      </c>
      <c r="CK319" s="62" t="s">
        <v>8</v>
      </c>
      <c r="CL319" s="62" t="s">
        <v>8</v>
      </c>
      <c r="CM319" s="62" t="s">
        <v>8</v>
      </c>
      <c r="CN319" s="62" t="s">
        <v>8</v>
      </c>
      <c r="CO319" s="62" t="s">
        <v>8</v>
      </c>
      <c r="CP319" s="62" t="s">
        <v>8</v>
      </c>
      <c r="CQ319" s="62" t="s">
        <v>8</v>
      </c>
      <c r="CR319" s="62" t="s">
        <v>8</v>
      </c>
      <c r="CS319" s="62" t="s">
        <v>8</v>
      </c>
      <c r="CT319" s="62" t="s">
        <v>8</v>
      </c>
      <c r="CU319" s="62" t="s">
        <v>8</v>
      </c>
      <c r="CV319" s="61" t="s">
        <v>8</v>
      </c>
      <c r="CW319" s="61" t="s">
        <v>8</v>
      </c>
      <c r="CX319" s="61" t="s">
        <v>8</v>
      </c>
      <c r="CY319" s="61" t="s">
        <v>8</v>
      </c>
      <c r="CZ319" s="61" t="s">
        <v>8</v>
      </c>
      <c r="DA319" s="61" t="s">
        <v>8</v>
      </c>
      <c r="DB319" s="61" t="s">
        <v>8</v>
      </c>
      <c r="DC319" s="61" t="s">
        <v>8</v>
      </c>
      <c r="DD319" s="250" t="s">
        <v>8</v>
      </c>
      <c r="DE319" s="61" t="s">
        <v>8</v>
      </c>
      <c r="DF319" s="2"/>
      <c r="DG319" s="2"/>
      <c r="DH319" s="2"/>
      <c r="DI319" s="2"/>
      <c r="DJ319" s="2"/>
      <c r="DK319" s="2"/>
      <c r="DL319" s="2"/>
      <c r="DM319" s="2"/>
      <c r="DN319" s="2"/>
      <c r="DO319" s="2"/>
      <c r="DP319" s="2"/>
      <c r="DQ319" s="2"/>
      <c r="DR319" s="2"/>
      <c r="DS319" s="2"/>
      <c r="DT319" s="2"/>
      <c r="DU319" s="2"/>
      <c r="DV319" s="2"/>
      <c r="DW319" s="2"/>
      <c r="DX319" s="2"/>
      <c r="DY319" s="2"/>
    </row>
    <row r="320" spans="1:129" ht="16.5" customHeight="1" x14ac:dyDescent="0.3">
      <c r="A320" s="53">
        <v>310</v>
      </c>
      <c r="B320" s="59">
        <v>446</v>
      </c>
      <c r="C320" s="60">
        <v>447</v>
      </c>
      <c r="D320" s="386" t="s">
        <v>399</v>
      </c>
      <c r="E320" s="387"/>
      <c r="F320" s="388"/>
      <c r="G320" s="312"/>
      <c r="H320" s="312"/>
      <c r="I320" s="314"/>
      <c r="J320" s="312"/>
      <c r="K320" s="61" t="s">
        <v>8</v>
      </c>
      <c r="L320" s="61" t="s">
        <v>8</v>
      </c>
      <c r="M320" s="61" t="s">
        <v>8</v>
      </c>
      <c r="N320" s="62" t="s">
        <v>608</v>
      </c>
      <c r="O320" s="62" t="s">
        <v>608</v>
      </c>
      <c r="P320" s="312" t="s">
        <v>608</v>
      </c>
      <c r="Q320" s="62" t="s">
        <v>608</v>
      </c>
      <c r="R320" s="62" t="s">
        <v>608</v>
      </c>
      <c r="S320" s="62" t="s">
        <v>608</v>
      </c>
      <c r="T320" s="62" t="s">
        <v>608</v>
      </c>
      <c r="U320" s="62" t="s">
        <v>608</v>
      </c>
      <c r="V320" s="62" t="s">
        <v>608</v>
      </c>
      <c r="W320" s="62" t="s">
        <v>608</v>
      </c>
      <c r="X320" s="71">
        <f t="shared" si="162"/>
        <v>0</v>
      </c>
      <c r="Y320" s="61"/>
      <c r="Z320" s="61"/>
      <c r="AA320" s="61"/>
      <c r="AB320" s="61"/>
      <c r="AC320" s="61"/>
      <c r="AD320" s="83"/>
      <c r="AE320" s="61"/>
      <c r="AF320" s="61"/>
      <c r="AG320" s="312"/>
      <c r="AH320" s="312"/>
      <c r="AI320" s="312"/>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2" t="s">
        <v>8</v>
      </c>
      <c r="BJ320" s="62" t="s">
        <v>8</v>
      </c>
      <c r="BK320" s="62" t="s">
        <v>8</v>
      </c>
      <c r="BL320" s="62" t="s">
        <v>8</v>
      </c>
      <c r="BM320" s="62" t="s">
        <v>8</v>
      </c>
      <c r="BN320" s="62" t="s">
        <v>8</v>
      </c>
      <c r="BO320" s="62" t="s">
        <v>8</v>
      </c>
      <c r="BP320" s="62" t="s">
        <v>8</v>
      </c>
      <c r="BQ320" s="62" t="s">
        <v>8</v>
      </c>
      <c r="BR320" s="62" t="s">
        <v>8</v>
      </c>
      <c r="BS320" s="62" t="s">
        <v>8</v>
      </c>
      <c r="BT320" s="62" t="s">
        <v>8</v>
      </c>
      <c r="BU320" s="62" t="s">
        <v>8</v>
      </c>
      <c r="BV320" s="62" t="s">
        <v>8</v>
      </c>
      <c r="BW320" s="62" t="s">
        <v>8</v>
      </c>
      <c r="BX320" s="62" t="s">
        <v>8</v>
      </c>
      <c r="BY320" s="62" t="s">
        <v>8</v>
      </c>
      <c r="BZ320" s="62" t="s">
        <v>8</v>
      </c>
      <c r="CA320" s="62" t="s">
        <v>8</v>
      </c>
      <c r="CB320" s="62" t="s">
        <v>8</v>
      </c>
      <c r="CC320" s="62" t="s">
        <v>8</v>
      </c>
      <c r="CD320" s="62" t="s">
        <v>8</v>
      </c>
      <c r="CE320" s="62" t="s">
        <v>8</v>
      </c>
      <c r="CF320" s="62" t="s">
        <v>8</v>
      </c>
      <c r="CG320" s="62" t="s">
        <v>8</v>
      </c>
      <c r="CH320" s="62" t="s">
        <v>8</v>
      </c>
      <c r="CI320" s="62" t="s">
        <v>8</v>
      </c>
      <c r="CJ320" s="62" t="s">
        <v>8</v>
      </c>
      <c r="CK320" s="62" t="s">
        <v>8</v>
      </c>
      <c r="CL320" s="62" t="s">
        <v>8</v>
      </c>
      <c r="CM320" s="62" t="s">
        <v>8</v>
      </c>
      <c r="CN320" s="62" t="s">
        <v>8</v>
      </c>
      <c r="CO320" s="62" t="s">
        <v>8</v>
      </c>
      <c r="CP320" s="62" t="s">
        <v>8</v>
      </c>
      <c r="CQ320" s="62" t="s">
        <v>8</v>
      </c>
      <c r="CR320" s="62" t="s">
        <v>8</v>
      </c>
      <c r="CS320" s="62" t="s">
        <v>8</v>
      </c>
      <c r="CT320" s="62" t="s">
        <v>8</v>
      </c>
      <c r="CU320" s="62" t="s">
        <v>8</v>
      </c>
      <c r="CV320" s="61" t="s">
        <v>8</v>
      </c>
      <c r="CW320" s="61" t="s">
        <v>8</v>
      </c>
      <c r="CX320" s="61" t="s">
        <v>8</v>
      </c>
      <c r="CY320" s="61" t="s">
        <v>8</v>
      </c>
      <c r="CZ320" s="61" t="s">
        <v>8</v>
      </c>
      <c r="DA320" s="61" t="s">
        <v>8</v>
      </c>
      <c r="DB320" s="61" t="s">
        <v>8</v>
      </c>
      <c r="DC320" s="61" t="s">
        <v>8</v>
      </c>
      <c r="DD320" s="250" t="s">
        <v>8</v>
      </c>
      <c r="DE320" s="61" t="s">
        <v>8</v>
      </c>
      <c r="DF320" s="2"/>
      <c r="DG320" s="2"/>
      <c r="DH320" s="2"/>
      <c r="DI320" s="2"/>
      <c r="DJ320" s="2"/>
      <c r="DK320" s="2"/>
      <c r="DL320" s="2"/>
      <c r="DM320" s="2"/>
      <c r="DN320" s="2"/>
      <c r="DO320" s="2"/>
      <c r="DP320" s="2"/>
      <c r="DQ320" s="2"/>
      <c r="DR320" s="2"/>
      <c r="DS320" s="2"/>
      <c r="DT320" s="2"/>
      <c r="DU320" s="2"/>
      <c r="DV320" s="2"/>
      <c r="DW320" s="2"/>
      <c r="DX320" s="2"/>
      <c r="DY320" s="2"/>
    </row>
    <row r="321" spans="1:129" ht="16.5" customHeight="1" x14ac:dyDescent="0.3">
      <c r="A321" s="53">
        <v>311</v>
      </c>
      <c r="B321" s="59">
        <v>447</v>
      </c>
      <c r="C321" s="60">
        <v>448</v>
      </c>
      <c r="D321" s="386" t="s">
        <v>400</v>
      </c>
      <c r="E321" s="387"/>
      <c r="F321" s="388"/>
      <c r="G321" s="312"/>
      <c r="H321" s="312"/>
      <c r="I321" s="312"/>
      <c r="J321" s="312"/>
      <c r="K321" s="61" t="s">
        <v>8</v>
      </c>
      <c r="L321" s="61" t="s">
        <v>8</v>
      </c>
      <c r="M321" s="61" t="s">
        <v>8</v>
      </c>
      <c r="N321" s="62" t="s">
        <v>608</v>
      </c>
      <c r="O321" s="62" t="s">
        <v>608</v>
      </c>
      <c r="P321" s="312" t="s">
        <v>608</v>
      </c>
      <c r="Q321" s="62" t="s">
        <v>608</v>
      </c>
      <c r="R321" s="62" t="s">
        <v>608</v>
      </c>
      <c r="S321" s="62" t="s">
        <v>608</v>
      </c>
      <c r="T321" s="62" t="s">
        <v>608</v>
      </c>
      <c r="U321" s="62" t="s">
        <v>608</v>
      </c>
      <c r="V321" s="62" t="s">
        <v>608</v>
      </c>
      <c r="W321" s="62" t="s">
        <v>608</v>
      </c>
      <c r="X321" s="71">
        <f t="shared" si="162"/>
        <v>0</v>
      </c>
      <c r="Y321" s="61"/>
      <c r="Z321" s="61"/>
      <c r="AA321" s="61"/>
      <c r="AB321" s="61"/>
      <c r="AC321" s="61"/>
      <c r="AD321" s="83"/>
      <c r="AE321" s="61"/>
      <c r="AF321" s="61"/>
      <c r="AG321" s="312"/>
      <c r="AH321" s="312"/>
      <c r="AI321" s="312"/>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2" t="s">
        <v>8</v>
      </c>
      <c r="BJ321" s="62" t="s">
        <v>8</v>
      </c>
      <c r="BK321" s="62" t="s">
        <v>8</v>
      </c>
      <c r="BL321" s="62" t="s">
        <v>8</v>
      </c>
      <c r="BM321" s="62" t="s">
        <v>8</v>
      </c>
      <c r="BN321" s="62" t="s">
        <v>8</v>
      </c>
      <c r="BO321" s="62" t="s">
        <v>8</v>
      </c>
      <c r="BP321" s="62" t="s">
        <v>8</v>
      </c>
      <c r="BQ321" s="62" t="s">
        <v>8</v>
      </c>
      <c r="BR321" s="62" t="s">
        <v>8</v>
      </c>
      <c r="BS321" s="62" t="s">
        <v>8</v>
      </c>
      <c r="BT321" s="62" t="s">
        <v>8</v>
      </c>
      <c r="BU321" s="62" t="s">
        <v>8</v>
      </c>
      <c r="BV321" s="62" t="s">
        <v>8</v>
      </c>
      <c r="BW321" s="62" t="s">
        <v>8</v>
      </c>
      <c r="BX321" s="62" t="s">
        <v>8</v>
      </c>
      <c r="BY321" s="62" t="s">
        <v>8</v>
      </c>
      <c r="BZ321" s="62" t="s">
        <v>8</v>
      </c>
      <c r="CA321" s="62" t="s">
        <v>8</v>
      </c>
      <c r="CB321" s="62" t="s">
        <v>8</v>
      </c>
      <c r="CC321" s="62" t="s">
        <v>8</v>
      </c>
      <c r="CD321" s="62" t="s">
        <v>8</v>
      </c>
      <c r="CE321" s="62" t="s">
        <v>8</v>
      </c>
      <c r="CF321" s="62" t="s">
        <v>8</v>
      </c>
      <c r="CG321" s="62" t="s">
        <v>8</v>
      </c>
      <c r="CH321" s="62" t="s">
        <v>8</v>
      </c>
      <c r="CI321" s="62" t="s">
        <v>8</v>
      </c>
      <c r="CJ321" s="62" t="s">
        <v>8</v>
      </c>
      <c r="CK321" s="62" t="s">
        <v>8</v>
      </c>
      <c r="CL321" s="62" t="s">
        <v>8</v>
      </c>
      <c r="CM321" s="62" t="s">
        <v>8</v>
      </c>
      <c r="CN321" s="62" t="s">
        <v>8</v>
      </c>
      <c r="CO321" s="62" t="s">
        <v>8</v>
      </c>
      <c r="CP321" s="62" t="s">
        <v>8</v>
      </c>
      <c r="CQ321" s="62" t="s">
        <v>8</v>
      </c>
      <c r="CR321" s="62" t="s">
        <v>8</v>
      </c>
      <c r="CS321" s="62" t="s">
        <v>8</v>
      </c>
      <c r="CT321" s="62" t="s">
        <v>8</v>
      </c>
      <c r="CU321" s="62" t="s">
        <v>8</v>
      </c>
      <c r="CV321" s="61" t="s">
        <v>8</v>
      </c>
      <c r="CW321" s="61" t="s">
        <v>8</v>
      </c>
      <c r="CX321" s="61" t="s">
        <v>8</v>
      </c>
      <c r="CY321" s="61" t="s">
        <v>8</v>
      </c>
      <c r="CZ321" s="61" t="s">
        <v>8</v>
      </c>
      <c r="DA321" s="61" t="s">
        <v>8</v>
      </c>
      <c r="DB321" s="61" t="s">
        <v>8</v>
      </c>
      <c r="DC321" s="61" t="s">
        <v>8</v>
      </c>
      <c r="DD321" s="250" t="s">
        <v>8</v>
      </c>
      <c r="DE321" s="61" t="s">
        <v>8</v>
      </c>
      <c r="DF321" s="2"/>
      <c r="DG321" s="2"/>
      <c r="DH321" s="2"/>
      <c r="DI321" s="2"/>
      <c r="DJ321" s="2"/>
      <c r="DK321" s="2"/>
      <c r="DL321" s="2"/>
      <c r="DM321" s="2"/>
      <c r="DN321" s="2"/>
      <c r="DO321" s="2"/>
      <c r="DP321" s="2"/>
      <c r="DQ321" s="2"/>
      <c r="DR321" s="2"/>
      <c r="DS321" s="2"/>
      <c r="DT321" s="2"/>
      <c r="DU321" s="2"/>
      <c r="DV321" s="2"/>
      <c r="DW321" s="2"/>
      <c r="DX321" s="2"/>
      <c r="DY321" s="2"/>
    </row>
    <row r="322" spans="1:129" ht="48" hidden="1" customHeight="1" x14ac:dyDescent="0.25">
      <c r="A322" s="53">
        <v>312</v>
      </c>
      <c r="B322" s="59">
        <v>448</v>
      </c>
      <c r="C322" s="60">
        <v>451</v>
      </c>
      <c r="D322" s="7" t="s">
        <v>402</v>
      </c>
      <c r="E322" s="14" t="s">
        <v>11</v>
      </c>
      <c r="F322" s="14" t="s">
        <v>403</v>
      </c>
      <c r="G322" s="68" t="s">
        <v>36</v>
      </c>
      <c r="H322" s="147" t="s">
        <v>853</v>
      </c>
      <c r="I322" s="68" t="s">
        <v>627</v>
      </c>
      <c r="J322" s="7" t="s">
        <v>401</v>
      </c>
      <c r="K322" s="11" t="s">
        <v>6</v>
      </c>
      <c r="L322" s="11" t="s">
        <v>15</v>
      </c>
      <c r="M322" s="10">
        <v>1</v>
      </c>
      <c r="N322" s="70"/>
      <c r="O322" s="70" t="s">
        <v>15</v>
      </c>
      <c r="P322" s="70"/>
      <c r="Q322" s="70"/>
      <c r="R322" s="70"/>
      <c r="S322" s="70"/>
      <c r="T322" s="70"/>
      <c r="U322" s="70"/>
      <c r="V322" s="70"/>
      <c r="W322" s="70"/>
      <c r="X322" s="71">
        <f t="shared" si="162"/>
        <v>1</v>
      </c>
      <c r="Y322" s="15" t="s">
        <v>1101</v>
      </c>
      <c r="Z322" s="11"/>
      <c r="AA322" s="11"/>
      <c r="AB322" s="11"/>
      <c r="AC322" s="11"/>
      <c r="AD322" s="72" t="s">
        <v>713</v>
      </c>
      <c r="AE322" s="72" t="s">
        <v>713</v>
      </c>
      <c r="AF322" s="72" t="s">
        <v>713</v>
      </c>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5">
        <v>2</v>
      </c>
      <c r="BJ322" s="15">
        <v>2</v>
      </c>
      <c r="BK322" s="15">
        <v>2</v>
      </c>
      <c r="BL322" s="15">
        <v>1</v>
      </c>
      <c r="BM322" s="15">
        <v>1</v>
      </c>
      <c r="BN322" s="15">
        <v>1</v>
      </c>
      <c r="BO322" s="15">
        <v>1</v>
      </c>
      <c r="BP322" s="15">
        <v>1</v>
      </c>
      <c r="BQ322" s="15">
        <v>1</v>
      </c>
      <c r="BR322" s="15">
        <v>1</v>
      </c>
      <c r="BS322" s="15">
        <v>1</v>
      </c>
      <c r="BT322" s="15">
        <v>1</v>
      </c>
      <c r="BU322" s="15">
        <v>1</v>
      </c>
      <c r="BV322" s="15">
        <v>1</v>
      </c>
      <c r="BW322" s="15">
        <v>1</v>
      </c>
      <c r="BX322" s="15">
        <v>1</v>
      </c>
      <c r="BY322" s="15">
        <v>1</v>
      </c>
      <c r="BZ322" s="15">
        <v>1</v>
      </c>
      <c r="CA322" s="15">
        <v>1</v>
      </c>
      <c r="CB322" s="15">
        <v>1</v>
      </c>
      <c r="CC322" s="15">
        <v>1</v>
      </c>
      <c r="CD322" s="15">
        <v>1</v>
      </c>
      <c r="CE322" s="15">
        <v>1</v>
      </c>
      <c r="CF322" s="15">
        <v>1</v>
      </c>
      <c r="CG322" s="15">
        <v>1</v>
      </c>
      <c r="CH322" s="15">
        <v>1</v>
      </c>
      <c r="CI322" s="15">
        <v>1</v>
      </c>
      <c r="CJ322" s="15">
        <v>1</v>
      </c>
      <c r="CK322" s="15">
        <v>1</v>
      </c>
      <c r="CL322" s="15">
        <v>1</v>
      </c>
      <c r="CM322" s="15">
        <v>1</v>
      </c>
      <c r="CN322" s="15">
        <v>1</v>
      </c>
      <c r="CO322" s="15">
        <v>1</v>
      </c>
      <c r="CP322" s="15">
        <v>1</v>
      </c>
      <c r="CQ322" s="15">
        <v>1</v>
      </c>
      <c r="CR322" s="15">
        <v>1</v>
      </c>
      <c r="CS322" s="15">
        <v>2</v>
      </c>
      <c r="CT322" s="15">
        <v>2</v>
      </c>
      <c r="CU322" s="15">
        <v>2</v>
      </c>
      <c r="CV322" s="73">
        <f>COUNTIF(BI322:CU322,"2")</f>
        <v>6</v>
      </c>
      <c r="CW322" s="74">
        <f>CV322/(CV322+CX322+CZ322+DB322)</f>
        <v>0.15384615384615385</v>
      </c>
      <c r="CX322" s="73">
        <f>COUNTIF(BI322:CU322,"1")</f>
        <v>33</v>
      </c>
      <c r="CY322" s="74">
        <f>CX322/(CV322+CX322+CZ322+DB322)</f>
        <v>0.84615384615384615</v>
      </c>
      <c r="CZ322" s="73">
        <f>COUNTIF(BI322:CU322,"0")</f>
        <v>0</v>
      </c>
      <c r="DA322" s="74">
        <f>CZ322/(CV322+CX322+CZ322+DB322)</f>
        <v>0</v>
      </c>
      <c r="DB322" s="73">
        <f>COUNTIF(BI322:CU322,"KĐG")</f>
        <v>0</v>
      </c>
      <c r="DC322" s="74">
        <f>DB322/(CV322+CX322+CZ322+DB322)</f>
        <v>0</v>
      </c>
      <c r="DD322" s="75">
        <f>(((CV322*2)+(CX322*1)+(CZ322*0)))/(CV322+CX322+CZ322)</f>
        <v>1.1538461538461537</v>
      </c>
      <c r="DE322" s="75" t="str">
        <f>IF(DC322&gt;=50%,"KĐG",IF(DD322&gt;=1.6,"Đạt mục tiêu",IF(DD322&gt;=1,"Cần cố gắng","Chưa đạt")))</f>
        <v>Cần cố gắng</v>
      </c>
      <c r="DF322" s="2"/>
      <c r="DG322" s="2"/>
      <c r="DH322" s="2"/>
      <c r="DI322" s="2"/>
      <c r="DJ322" s="2"/>
      <c r="DK322" s="2"/>
      <c r="DL322" s="2"/>
      <c r="DM322" s="2"/>
      <c r="DN322" s="2"/>
      <c r="DO322" s="2"/>
      <c r="DP322" s="2"/>
      <c r="DQ322" s="2"/>
      <c r="DR322" s="2"/>
      <c r="DS322" s="2"/>
      <c r="DT322" s="2"/>
      <c r="DU322" s="2"/>
      <c r="DV322" s="2"/>
      <c r="DW322" s="2"/>
      <c r="DX322" s="2"/>
      <c r="DY322" s="2"/>
    </row>
    <row r="323" spans="1:129" ht="54.75" hidden="1" customHeight="1" x14ac:dyDescent="0.25">
      <c r="A323" s="53">
        <v>313</v>
      </c>
      <c r="B323" s="59">
        <v>451</v>
      </c>
      <c r="C323" s="60"/>
      <c r="D323" s="7" t="s">
        <v>405</v>
      </c>
      <c r="E323" s="14" t="s">
        <v>11</v>
      </c>
      <c r="F323" s="14" t="s">
        <v>404</v>
      </c>
      <c r="G323" s="68" t="s">
        <v>19</v>
      </c>
      <c r="H323" s="148" t="s">
        <v>854</v>
      </c>
      <c r="I323" s="68" t="s">
        <v>627</v>
      </c>
      <c r="J323" s="7" t="s">
        <v>401</v>
      </c>
      <c r="K323" s="11"/>
      <c r="L323" s="11"/>
      <c r="M323" s="10"/>
      <c r="N323" s="70"/>
      <c r="O323" s="70" t="s">
        <v>15</v>
      </c>
      <c r="P323" s="70"/>
      <c r="Q323" s="70"/>
      <c r="R323" s="70"/>
      <c r="S323" s="70"/>
      <c r="T323" s="70"/>
      <c r="U323" s="70"/>
      <c r="V323" s="70"/>
      <c r="W323" s="70"/>
      <c r="X323" s="71">
        <f t="shared" si="162"/>
        <v>1</v>
      </c>
      <c r="Y323" s="15" t="s">
        <v>1101</v>
      </c>
      <c r="Z323" s="11"/>
      <c r="AA323" s="11"/>
      <c r="AB323" s="11"/>
      <c r="AC323" s="11"/>
      <c r="AD323" s="72"/>
      <c r="AE323" s="11" t="s">
        <v>653</v>
      </c>
      <c r="AF323" s="11" t="s">
        <v>625</v>
      </c>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5">
        <v>2</v>
      </c>
      <c r="BJ323" s="15">
        <v>2</v>
      </c>
      <c r="BK323" s="15">
        <v>2</v>
      </c>
      <c r="BL323" s="15">
        <v>2</v>
      </c>
      <c r="BM323" s="15">
        <v>2</v>
      </c>
      <c r="BN323" s="15">
        <v>2</v>
      </c>
      <c r="BO323" s="15">
        <v>2</v>
      </c>
      <c r="BP323" s="15">
        <v>2</v>
      </c>
      <c r="BQ323" s="15">
        <v>2</v>
      </c>
      <c r="BR323" s="15">
        <v>2</v>
      </c>
      <c r="BS323" s="15">
        <v>2</v>
      </c>
      <c r="BT323" s="15">
        <v>2</v>
      </c>
      <c r="BU323" s="15">
        <v>2</v>
      </c>
      <c r="BV323" s="15">
        <v>2</v>
      </c>
      <c r="BW323" s="15">
        <v>2</v>
      </c>
      <c r="BX323" s="15">
        <v>2</v>
      </c>
      <c r="BY323" s="15">
        <v>2</v>
      </c>
      <c r="BZ323" s="15">
        <v>2</v>
      </c>
      <c r="CA323" s="15">
        <v>2</v>
      </c>
      <c r="CB323" s="15">
        <v>2</v>
      </c>
      <c r="CC323" s="15">
        <v>2</v>
      </c>
      <c r="CD323" s="15">
        <v>2</v>
      </c>
      <c r="CE323" s="15">
        <v>2</v>
      </c>
      <c r="CF323" s="15">
        <v>2</v>
      </c>
      <c r="CG323" s="15">
        <v>2</v>
      </c>
      <c r="CH323" s="15">
        <v>2</v>
      </c>
      <c r="CI323" s="15">
        <v>2</v>
      </c>
      <c r="CJ323" s="15">
        <v>2</v>
      </c>
      <c r="CK323" s="15">
        <v>2</v>
      </c>
      <c r="CL323" s="15">
        <v>2</v>
      </c>
      <c r="CM323" s="15">
        <v>2</v>
      </c>
      <c r="CN323" s="15">
        <v>2</v>
      </c>
      <c r="CO323" s="15">
        <v>2</v>
      </c>
      <c r="CP323" s="15">
        <v>2</v>
      </c>
      <c r="CQ323" s="15">
        <v>2</v>
      </c>
      <c r="CR323" s="15">
        <v>2</v>
      </c>
      <c r="CS323" s="15">
        <v>2</v>
      </c>
      <c r="CT323" s="15">
        <v>2</v>
      </c>
      <c r="CU323" s="15">
        <v>2</v>
      </c>
      <c r="CV323" s="73"/>
      <c r="CW323" s="74"/>
      <c r="CX323" s="73"/>
      <c r="CY323" s="74"/>
      <c r="CZ323" s="73"/>
      <c r="DA323" s="74"/>
      <c r="DB323" s="73"/>
      <c r="DC323" s="74"/>
      <c r="DD323" s="75"/>
      <c r="DE323" s="75"/>
      <c r="DF323" s="2"/>
      <c r="DG323" s="2"/>
      <c r="DH323" s="2"/>
      <c r="DI323" s="2"/>
      <c r="DJ323" s="2"/>
      <c r="DK323" s="2"/>
      <c r="DL323" s="2"/>
      <c r="DM323" s="2"/>
      <c r="DN323" s="2"/>
      <c r="DO323" s="2"/>
      <c r="DP323" s="2"/>
      <c r="DQ323" s="2"/>
      <c r="DR323" s="2"/>
      <c r="DS323" s="2"/>
      <c r="DT323" s="2"/>
      <c r="DU323" s="2"/>
      <c r="DV323" s="2"/>
      <c r="DW323" s="2"/>
      <c r="DX323" s="2"/>
      <c r="DY323" s="2"/>
    </row>
    <row r="324" spans="1:129" ht="42.75" hidden="1" customHeight="1" x14ac:dyDescent="0.25">
      <c r="A324" s="53">
        <v>314</v>
      </c>
      <c r="B324" s="66">
        <v>452</v>
      </c>
      <c r="C324" s="60">
        <v>454</v>
      </c>
      <c r="D324" s="7" t="s">
        <v>405</v>
      </c>
      <c r="E324" s="14" t="s">
        <v>11</v>
      </c>
      <c r="F324" s="14" t="s">
        <v>404</v>
      </c>
      <c r="G324" s="68" t="s">
        <v>19</v>
      </c>
      <c r="H324" s="148" t="s">
        <v>855</v>
      </c>
      <c r="I324" s="68" t="s">
        <v>627</v>
      </c>
      <c r="J324" s="68" t="s">
        <v>401</v>
      </c>
      <c r="K324" s="15" t="s">
        <v>6</v>
      </c>
      <c r="L324" s="15" t="s">
        <v>15</v>
      </c>
      <c r="M324" s="10"/>
      <c r="N324" s="70"/>
      <c r="O324" s="70"/>
      <c r="P324" s="70"/>
      <c r="Q324" s="70"/>
      <c r="R324" s="70"/>
      <c r="S324" s="70"/>
      <c r="T324" s="70" t="s">
        <v>15</v>
      </c>
      <c r="U324" s="70"/>
      <c r="V324" s="70"/>
      <c r="W324" s="70"/>
      <c r="X324" s="71">
        <f t="shared" si="162"/>
        <v>1</v>
      </c>
      <c r="Y324" s="15"/>
      <c r="Z324" s="11"/>
      <c r="AA324" s="11"/>
      <c r="AB324" s="11"/>
      <c r="AC324" s="11"/>
      <c r="AD324" s="72"/>
      <c r="AE324" s="11"/>
      <c r="AF324" s="11"/>
      <c r="AG324" s="11"/>
      <c r="AH324" s="11"/>
      <c r="AI324" s="11"/>
      <c r="AJ324" s="11"/>
      <c r="AK324" s="11"/>
      <c r="AL324" s="11"/>
      <c r="AM324" s="11"/>
      <c r="AN324" s="11"/>
      <c r="AO324" s="11"/>
      <c r="AP324" s="11"/>
      <c r="AQ324" s="11"/>
      <c r="AR324" s="11"/>
      <c r="AS324" s="11"/>
      <c r="AT324" s="11"/>
      <c r="AU324" s="11"/>
      <c r="AV324" s="11"/>
      <c r="AW324" s="11"/>
      <c r="AX324" s="11" t="s">
        <v>622</v>
      </c>
      <c r="AY324" s="11"/>
      <c r="AZ324" s="11" t="s">
        <v>644</v>
      </c>
      <c r="BA324" s="11" t="s">
        <v>644</v>
      </c>
      <c r="BB324" s="11"/>
      <c r="BC324" s="11"/>
      <c r="BD324" s="11"/>
      <c r="BE324" s="11"/>
      <c r="BF324" s="11"/>
      <c r="BG324" s="11"/>
      <c r="BH324" s="11"/>
      <c r="BI324" s="15">
        <v>2</v>
      </c>
      <c r="BJ324" s="15">
        <v>2</v>
      </c>
      <c r="BK324" s="15">
        <v>2</v>
      </c>
      <c r="BL324" s="15">
        <v>2</v>
      </c>
      <c r="BM324" s="15"/>
      <c r="BN324" s="15"/>
      <c r="BO324" s="15"/>
      <c r="BP324" s="15"/>
      <c r="BQ324" s="15">
        <v>2</v>
      </c>
      <c r="BR324" s="15">
        <v>2</v>
      </c>
      <c r="BS324" s="15">
        <v>2</v>
      </c>
      <c r="BT324" s="15">
        <v>2</v>
      </c>
      <c r="BU324" s="15">
        <v>2</v>
      </c>
      <c r="BV324" s="15">
        <v>2</v>
      </c>
      <c r="BW324" s="15"/>
      <c r="BX324" s="15">
        <v>2</v>
      </c>
      <c r="BY324" s="15">
        <v>2</v>
      </c>
      <c r="BZ324" s="15">
        <v>2</v>
      </c>
      <c r="CA324" s="15">
        <v>2</v>
      </c>
      <c r="CB324" s="15">
        <v>2</v>
      </c>
      <c r="CC324" s="15">
        <v>2</v>
      </c>
      <c r="CD324" s="15">
        <v>2</v>
      </c>
      <c r="CE324" s="15">
        <v>2</v>
      </c>
      <c r="CF324" s="15">
        <v>2</v>
      </c>
      <c r="CG324" s="15">
        <v>2</v>
      </c>
      <c r="CH324" s="15">
        <v>2</v>
      </c>
      <c r="CI324" s="15">
        <v>2</v>
      </c>
      <c r="CJ324" s="15">
        <v>2</v>
      </c>
      <c r="CK324" s="15">
        <v>2</v>
      </c>
      <c r="CL324" s="15"/>
      <c r="CM324" s="15"/>
      <c r="CN324" s="15"/>
      <c r="CO324" s="15"/>
      <c r="CP324" s="15"/>
      <c r="CQ324" s="15"/>
      <c r="CR324" s="15"/>
      <c r="CS324" s="15">
        <v>2</v>
      </c>
      <c r="CT324" s="15">
        <v>2</v>
      </c>
      <c r="CU324" s="15">
        <v>2</v>
      </c>
      <c r="CV324" s="73">
        <f t="shared" ref="CV324:CV331" si="163">COUNTIF(BI324:CU324,"2")</f>
        <v>27</v>
      </c>
      <c r="CW324" s="74">
        <f t="shared" ref="CW324:CW331" si="164">CV324/(CV324+CX324+CZ324+DB324)</f>
        <v>1</v>
      </c>
      <c r="CX324" s="73">
        <f t="shared" ref="CX324:CX331" si="165">COUNTIF(BI324:CU324,"1")</f>
        <v>0</v>
      </c>
      <c r="CY324" s="74">
        <f t="shared" ref="CY324:CY331" si="166">CX324/(CV324+CX324+CZ324+DB324)</f>
        <v>0</v>
      </c>
      <c r="CZ324" s="73">
        <f t="shared" ref="CZ324:CZ331" si="167">COUNTIF(BI324:CU324,"0")</f>
        <v>0</v>
      </c>
      <c r="DA324" s="74">
        <f t="shared" ref="DA324:DA331" si="168">CZ324/(CV324+CX324+CZ324+DB324)</f>
        <v>0</v>
      </c>
      <c r="DB324" s="73">
        <f t="shared" ref="DB324:DB331" si="169">COUNTIF(BI324:CU324,"KĐG")</f>
        <v>0</v>
      </c>
      <c r="DC324" s="74">
        <f t="shared" ref="DC324:DC331" si="170">DB324/(CV324+CX324+CZ324+DB324)</f>
        <v>0</v>
      </c>
      <c r="DD324" s="75">
        <f t="shared" ref="DD324:DD331" si="171">(((CV324*2)+(CX324*1)+(CZ324*0)))/(CV324+CX324+CZ324)</f>
        <v>2</v>
      </c>
      <c r="DE324" s="75" t="str">
        <f t="shared" ref="DE324:DE331" si="172">IF(DC324&gt;=50%,"KĐG",IF(DD324&gt;=1.6,"Đạt mục tiêu",IF(DD324&gt;=1,"Cần cố gắng","Chưa đạt")))</f>
        <v>Đạt mục tiêu</v>
      </c>
      <c r="DF324" s="2"/>
      <c r="DG324" s="2"/>
      <c r="DH324" s="2"/>
      <c r="DI324" s="2"/>
      <c r="DJ324" s="2"/>
      <c r="DK324" s="2"/>
      <c r="DL324" s="2"/>
      <c r="DM324" s="2"/>
      <c r="DN324" s="2"/>
      <c r="DO324" s="2"/>
      <c r="DP324" s="2"/>
      <c r="DQ324" s="2"/>
      <c r="DR324" s="2"/>
      <c r="DS324" s="2"/>
      <c r="DT324" s="2"/>
      <c r="DU324" s="2"/>
      <c r="DV324" s="2"/>
      <c r="DW324" s="2"/>
      <c r="DX324" s="2"/>
      <c r="DY324" s="2"/>
    </row>
    <row r="325" spans="1:129" ht="70.5" hidden="1" customHeight="1" x14ac:dyDescent="0.25">
      <c r="A325" s="53">
        <v>315</v>
      </c>
      <c r="B325" s="66">
        <v>454</v>
      </c>
      <c r="C325" s="60">
        <v>455</v>
      </c>
      <c r="D325" s="7" t="s">
        <v>406</v>
      </c>
      <c r="E325" s="14" t="s">
        <v>11</v>
      </c>
      <c r="F325" s="14" t="s">
        <v>407</v>
      </c>
      <c r="G325" s="68" t="s">
        <v>19</v>
      </c>
      <c r="H325" s="148" t="s">
        <v>856</v>
      </c>
      <c r="I325" s="68" t="s">
        <v>627</v>
      </c>
      <c r="J325" s="68" t="s">
        <v>401</v>
      </c>
      <c r="K325" s="15" t="s">
        <v>6</v>
      </c>
      <c r="L325" s="15" t="s">
        <v>15</v>
      </c>
      <c r="M325" s="10">
        <v>1</v>
      </c>
      <c r="N325" s="70"/>
      <c r="O325" s="70" t="s">
        <v>15</v>
      </c>
      <c r="P325" s="70"/>
      <c r="Q325" s="70"/>
      <c r="R325" s="70"/>
      <c r="S325" s="70"/>
      <c r="T325" s="70"/>
      <c r="U325" s="70"/>
      <c r="V325" s="70"/>
      <c r="W325" s="70"/>
      <c r="X325" s="71">
        <f t="shared" si="162"/>
        <v>1</v>
      </c>
      <c r="Y325" s="15" t="s">
        <v>1101</v>
      </c>
      <c r="Z325" s="15" t="s">
        <v>653</v>
      </c>
      <c r="AA325" s="15" t="s">
        <v>622</v>
      </c>
      <c r="AB325" s="15"/>
      <c r="AC325" s="15" t="s">
        <v>644</v>
      </c>
      <c r="AD325" s="72"/>
      <c r="AE325" s="72"/>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5">
        <v>2</v>
      </c>
      <c r="BJ325" s="15">
        <v>2</v>
      </c>
      <c r="BK325" s="15">
        <v>2</v>
      </c>
      <c r="BL325" s="15">
        <v>2</v>
      </c>
      <c r="BM325" s="15">
        <v>2</v>
      </c>
      <c r="BN325" s="15">
        <v>2</v>
      </c>
      <c r="BO325" s="15">
        <v>2</v>
      </c>
      <c r="BP325" s="15">
        <v>2</v>
      </c>
      <c r="BQ325" s="15">
        <v>2</v>
      </c>
      <c r="BR325" s="15">
        <v>2</v>
      </c>
      <c r="BS325" s="15">
        <v>2</v>
      </c>
      <c r="BT325" s="15">
        <v>2</v>
      </c>
      <c r="BU325" s="15">
        <v>2</v>
      </c>
      <c r="BV325" s="15">
        <v>2</v>
      </c>
      <c r="BW325" s="15">
        <v>2</v>
      </c>
      <c r="BX325" s="15">
        <v>2</v>
      </c>
      <c r="BY325" s="15">
        <v>2</v>
      </c>
      <c r="BZ325" s="15">
        <v>2</v>
      </c>
      <c r="CA325" s="15">
        <v>2</v>
      </c>
      <c r="CB325" s="15">
        <v>2</v>
      </c>
      <c r="CC325" s="15">
        <v>2</v>
      </c>
      <c r="CD325" s="15">
        <v>2</v>
      </c>
      <c r="CE325" s="15">
        <v>2</v>
      </c>
      <c r="CF325" s="15">
        <v>2</v>
      </c>
      <c r="CG325" s="15">
        <v>2</v>
      </c>
      <c r="CH325" s="15">
        <v>2</v>
      </c>
      <c r="CI325" s="15">
        <v>2</v>
      </c>
      <c r="CJ325" s="15">
        <v>2</v>
      </c>
      <c r="CK325" s="15">
        <v>2</v>
      </c>
      <c r="CL325" s="15">
        <v>2</v>
      </c>
      <c r="CM325" s="15">
        <v>2</v>
      </c>
      <c r="CN325" s="15">
        <v>2</v>
      </c>
      <c r="CO325" s="15">
        <v>2</v>
      </c>
      <c r="CP325" s="15">
        <v>2</v>
      </c>
      <c r="CQ325" s="15">
        <v>2</v>
      </c>
      <c r="CR325" s="15">
        <v>2</v>
      </c>
      <c r="CS325" s="15">
        <v>2</v>
      </c>
      <c r="CT325" s="15">
        <v>2</v>
      </c>
      <c r="CU325" s="15">
        <v>2</v>
      </c>
      <c r="CV325" s="73">
        <f t="shared" si="163"/>
        <v>39</v>
      </c>
      <c r="CW325" s="74">
        <f t="shared" si="164"/>
        <v>1</v>
      </c>
      <c r="CX325" s="73">
        <f t="shared" si="165"/>
        <v>0</v>
      </c>
      <c r="CY325" s="74">
        <f t="shared" si="166"/>
        <v>0</v>
      </c>
      <c r="CZ325" s="73">
        <f t="shared" si="167"/>
        <v>0</v>
      </c>
      <c r="DA325" s="74">
        <f t="shared" si="168"/>
        <v>0</v>
      </c>
      <c r="DB325" s="73">
        <f t="shared" si="169"/>
        <v>0</v>
      </c>
      <c r="DC325" s="74">
        <f t="shared" si="170"/>
        <v>0</v>
      </c>
      <c r="DD325" s="75">
        <f t="shared" si="171"/>
        <v>2</v>
      </c>
      <c r="DE325" s="75" t="str">
        <f t="shared" si="172"/>
        <v>Đạt mục tiêu</v>
      </c>
      <c r="DF325" s="2"/>
      <c r="DG325" s="2"/>
      <c r="DH325" s="2"/>
      <c r="DI325" s="2"/>
      <c r="DJ325" s="2"/>
      <c r="DK325" s="2"/>
      <c r="DL325" s="2"/>
      <c r="DM325" s="2"/>
      <c r="DN325" s="2"/>
      <c r="DO325" s="2"/>
      <c r="DP325" s="2"/>
      <c r="DQ325" s="2"/>
      <c r="DR325" s="2"/>
      <c r="DS325" s="2"/>
      <c r="DT325" s="2"/>
      <c r="DU325" s="2"/>
      <c r="DV325" s="2"/>
      <c r="DW325" s="2"/>
      <c r="DX325" s="2"/>
      <c r="DY325" s="2"/>
    </row>
    <row r="326" spans="1:129" ht="40.5" customHeight="1" x14ac:dyDescent="0.25">
      <c r="A326" s="53">
        <v>316</v>
      </c>
      <c r="B326" s="66">
        <v>455</v>
      </c>
      <c r="C326" s="60">
        <v>456</v>
      </c>
      <c r="D326" s="306" t="s">
        <v>408</v>
      </c>
      <c r="E326" s="307" t="s">
        <v>11</v>
      </c>
      <c r="F326" s="307" t="s">
        <v>409</v>
      </c>
      <c r="G326" s="308" t="s">
        <v>19</v>
      </c>
      <c r="H326" s="307" t="s">
        <v>857</v>
      </c>
      <c r="I326" s="308" t="s">
        <v>627</v>
      </c>
      <c r="J326" s="308" t="s">
        <v>401</v>
      </c>
      <c r="K326" s="13"/>
      <c r="L326" s="13"/>
      <c r="M326" s="10"/>
      <c r="N326" s="70"/>
      <c r="O326" s="70"/>
      <c r="P326" s="323" t="s">
        <v>15</v>
      </c>
      <c r="Q326" s="70"/>
      <c r="R326" s="70"/>
      <c r="S326" s="70"/>
      <c r="T326" s="70"/>
      <c r="U326" s="70"/>
      <c r="V326" s="70"/>
      <c r="W326" s="70"/>
      <c r="X326" s="71">
        <f t="shared" si="162"/>
        <v>1</v>
      </c>
      <c r="Y326" s="15" t="s">
        <v>1105</v>
      </c>
      <c r="Z326" s="15"/>
      <c r="AA326" s="15"/>
      <c r="AB326" s="15"/>
      <c r="AC326" s="15"/>
      <c r="AD326" s="72"/>
      <c r="AE326" s="11"/>
      <c r="AF326" s="11"/>
      <c r="AG326" s="315"/>
      <c r="AH326" s="315" t="s">
        <v>713</v>
      </c>
      <c r="AI326" s="315" t="s">
        <v>644</v>
      </c>
      <c r="AJ326" s="11" t="s">
        <v>644</v>
      </c>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56">
        <v>2</v>
      </c>
      <c r="BJ326" s="56">
        <v>2</v>
      </c>
      <c r="BK326" s="56">
        <v>2</v>
      </c>
      <c r="BL326" s="56">
        <v>2</v>
      </c>
      <c r="BM326" s="56">
        <v>2</v>
      </c>
      <c r="BN326" s="56">
        <v>2</v>
      </c>
      <c r="BO326" s="56">
        <v>2</v>
      </c>
      <c r="BP326" s="56">
        <v>2</v>
      </c>
      <c r="BQ326" s="56">
        <v>2</v>
      </c>
      <c r="BR326" s="56">
        <v>2</v>
      </c>
      <c r="BS326" s="56">
        <v>2</v>
      </c>
      <c r="BT326" s="56">
        <v>2</v>
      </c>
      <c r="BU326" s="56">
        <v>2</v>
      </c>
      <c r="BV326" s="56">
        <v>2</v>
      </c>
      <c r="BW326" s="56">
        <v>2</v>
      </c>
      <c r="BX326" s="56">
        <v>2</v>
      </c>
      <c r="BY326" s="56">
        <v>2</v>
      </c>
      <c r="BZ326" s="56">
        <v>2</v>
      </c>
      <c r="CA326" s="56">
        <v>2</v>
      </c>
      <c r="CB326" s="56">
        <v>2</v>
      </c>
      <c r="CC326" s="56">
        <v>2</v>
      </c>
      <c r="CD326" s="56">
        <v>2</v>
      </c>
      <c r="CE326" s="56">
        <v>2</v>
      </c>
      <c r="CF326" s="56">
        <v>1</v>
      </c>
      <c r="CG326" s="56">
        <v>1</v>
      </c>
      <c r="CH326" s="56">
        <v>1</v>
      </c>
      <c r="CI326" s="56">
        <v>1</v>
      </c>
      <c r="CJ326" s="56">
        <v>1</v>
      </c>
      <c r="CK326" s="56">
        <v>1</v>
      </c>
      <c r="CL326" s="56">
        <v>1</v>
      </c>
      <c r="CM326" s="56">
        <v>1</v>
      </c>
      <c r="CN326" s="56">
        <v>1</v>
      </c>
      <c r="CO326" s="56">
        <v>1</v>
      </c>
      <c r="CP326" s="56">
        <v>1</v>
      </c>
      <c r="CQ326" s="56">
        <v>1</v>
      </c>
      <c r="CR326" s="56">
        <v>1</v>
      </c>
      <c r="CS326" s="56">
        <v>1</v>
      </c>
      <c r="CT326" s="56">
        <v>1</v>
      </c>
      <c r="CU326" s="56">
        <v>1</v>
      </c>
      <c r="CV326" s="73">
        <f t="shared" si="163"/>
        <v>23</v>
      </c>
      <c r="CW326" s="74">
        <f t="shared" si="164"/>
        <v>0.58974358974358976</v>
      </c>
      <c r="CX326" s="73">
        <f t="shared" si="165"/>
        <v>16</v>
      </c>
      <c r="CY326" s="74">
        <f t="shared" si="166"/>
        <v>0.41025641025641024</v>
      </c>
      <c r="CZ326" s="73">
        <f t="shared" si="167"/>
        <v>0</v>
      </c>
      <c r="DA326" s="74">
        <f t="shared" si="168"/>
        <v>0</v>
      </c>
      <c r="DB326" s="73">
        <f t="shared" si="169"/>
        <v>0</v>
      </c>
      <c r="DC326" s="74">
        <f t="shared" si="170"/>
        <v>0</v>
      </c>
      <c r="DD326" s="75">
        <f t="shared" si="171"/>
        <v>1.5897435897435896</v>
      </c>
      <c r="DE326" s="75" t="str">
        <f t="shared" si="172"/>
        <v>Cần cố gắng</v>
      </c>
      <c r="DF326" s="2"/>
      <c r="DG326" s="2"/>
      <c r="DH326" s="2"/>
      <c r="DI326" s="2"/>
      <c r="DJ326" s="2"/>
      <c r="DK326" s="2"/>
      <c r="DL326" s="2"/>
      <c r="DM326" s="2"/>
      <c r="DN326" s="2"/>
      <c r="DO326" s="2"/>
      <c r="DP326" s="2"/>
      <c r="DQ326" s="2"/>
      <c r="DR326" s="2"/>
      <c r="DS326" s="2"/>
      <c r="DT326" s="2"/>
      <c r="DU326" s="2"/>
      <c r="DV326" s="2"/>
      <c r="DW326" s="2"/>
      <c r="DX326" s="2"/>
      <c r="DY326" s="2"/>
    </row>
    <row r="327" spans="1:129" ht="50.25" customHeight="1" x14ac:dyDescent="0.25">
      <c r="A327" s="53">
        <v>317</v>
      </c>
      <c r="B327" s="66">
        <v>456</v>
      </c>
      <c r="C327" s="60">
        <v>457</v>
      </c>
      <c r="D327" s="306" t="s">
        <v>410</v>
      </c>
      <c r="E327" s="307" t="s">
        <v>11</v>
      </c>
      <c r="F327" s="307" t="s">
        <v>411</v>
      </c>
      <c r="G327" s="308" t="s">
        <v>19</v>
      </c>
      <c r="H327" s="306" t="s">
        <v>858</v>
      </c>
      <c r="I327" s="308" t="s">
        <v>627</v>
      </c>
      <c r="J327" s="308" t="s">
        <v>401</v>
      </c>
      <c r="K327" s="13"/>
      <c r="L327" s="13"/>
      <c r="M327" s="10"/>
      <c r="N327" s="70"/>
      <c r="O327" s="70"/>
      <c r="P327" s="310" t="s">
        <v>15</v>
      </c>
      <c r="Q327" s="70"/>
      <c r="R327" s="70"/>
      <c r="S327" s="70"/>
      <c r="T327" s="70"/>
      <c r="U327" s="70"/>
      <c r="V327" s="70"/>
      <c r="W327" s="70"/>
      <c r="X327" s="71">
        <f t="shared" si="162"/>
        <v>1</v>
      </c>
      <c r="Y327" s="15" t="s">
        <v>1105</v>
      </c>
      <c r="Z327" s="15"/>
      <c r="AA327" s="15"/>
      <c r="AB327" s="15"/>
      <c r="AC327" s="15"/>
      <c r="AD327" s="72"/>
      <c r="AE327" s="11"/>
      <c r="AF327" s="11"/>
      <c r="AG327" s="315" t="s">
        <v>688</v>
      </c>
      <c r="AH327" s="315" t="s">
        <v>688</v>
      </c>
      <c r="AI327" s="315" t="s">
        <v>688</v>
      </c>
      <c r="AJ327" s="11" t="s">
        <v>688</v>
      </c>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56">
        <v>2</v>
      </c>
      <c r="BJ327" s="56">
        <v>2</v>
      </c>
      <c r="BK327" s="56">
        <v>2</v>
      </c>
      <c r="BL327" s="56">
        <v>2</v>
      </c>
      <c r="BM327" s="56">
        <v>2</v>
      </c>
      <c r="BN327" s="56">
        <v>2</v>
      </c>
      <c r="BO327" s="56">
        <v>2</v>
      </c>
      <c r="BP327" s="56">
        <v>2</v>
      </c>
      <c r="BQ327" s="56">
        <v>2</v>
      </c>
      <c r="BR327" s="56">
        <v>2</v>
      </c>
      <c r="BS327" s="56">
        <v>2</v>
      </c>
      <c r="BT327" s="56">
        <v>2</v>
      </c>
      <c r="BU327" s="56">
        <v>2</v>
      </c>
      <c r="BV327" s="56">
        <v>2</v>
      </c>
      <c r="BW327" s="56">
        <v>2</v>
      </c>
      <c r="BX327" s="56">
        <v>2</v>
      </c>
      <c r="BY327" s="56">
        <v>2</v>
      </c>
      <c r="BZ327" s="56">
        <v>2</v>
      </c>
      <c r="CA327" s="56">
        <v>2</v>
      </c>
      <c r="CB327" s="56">
        <v>2</v>
      </c>
      <c r="CC327" s="56">
        <v>2</v>
      </c>
      <c r="CD327" s="56">
        <v>2</v>
      </c>
      <c r="CE327" s="56">
        <v>2</v>
      </c>
      <c r="CF327" s="56">
        <v>2</v>
      </c>
      <c r="CG327" s="56">
        <v>2</v>
      </c>
      <c r="CH327" s="56">
        <v>2</v>
      </c>
      <c r="CI327" s="56">
        <v>2</v>
      </c>
      <c r="CJ327" s="56">
        <v>2</v>
      </c>
      <c r="CK327" s="56">
        <v>2</v>
      </c>
      <c r="CL327" s="56">
        <v>2</v>
      </c>
      <c r="CM327" s="56">
        <v>2</v>
      </c>
      <c r="CN327" s="56">
        <v>2</v>
      </c>
      <c r="CO327" s="56">
        <v>2</v>
      </c>
      <c r="CP327" s="56">
        <v>2</v>
      </c>
      <c r="CQ327" s="56">
        <v>2</v>
      </c>
      <c r="CR327" s="56">
        <v>2</v>
      </c>
      <c r="CS327" s="56">
        <v>2</v>
      </c>
      <c r="CT327" s="56">
        <v>2</v>
      </c>
      <c r="CU327" s="56">
        <v>2</v>
      </c>
      <c r="CV327" s="73">
        <f t="shared" si="163"/>
        <v>39</v>
      </c>
      <c r="CW327" s="74">
        <f t="shared" si="164"/>
        <v>1</v>
      </c>
      <c r="CX327" s="73">
        <f t="shared" si="165"/>
        <v>0</v>
      </c>
      <c r="CY327" s="74">
        <f t="shared" si="166"/>
        <v>0</v>
      </c>
      <c r="CZ327" s="73">
        <f t="shared" si="167"/>
        <v>0</v>
      </c>
      <c r="DA327" s="74">
        <f t="shared" si="168"/>
        <v>0</v>
      </c>
      <c r="DB327" s="73">
        <f t="shared" si="169"/>
        <v>0</v>
      </c>
      <c r="DC327" s="74">
        <f t="shared" si="170"/>
        <v>0</v>
      </c>
      <c r="DD327" s="75">
        <f t="shared" si="171"/>
        <v>2</v>
      </c>
      <c r="DE327" s="75" t="str">
        <f t="shared" si="172"/>
        <v>Đạt mục tiêu</v>
      </c>
      <c r="DF327" s="2"/>
      <c r="DG327" s="2"/>
      <c r="DH327" s="2"/>
      <c r="DI327" s="2"/>
      <c r="DJ327" s="2"/>
      <c r="DK327" s="2"/>
      <c r="DL327" s="2"/>
      <c r="DM327" s="2"/>
      <c r="DN327" s="2"/>
      <c r="DO327" s="2"/>
      <c r="DP327" s="2"/>
      <c r="DQ327" s="2"/>
      <c r="DR327" s="2"/>
      <c r="DS327" s="2"/>
      <c r="DT327" s="2"/>
      <c r="DU327" s="2"/>
      <c r="DV327" s="2"/>
      <c r="DW327" s="2"/>
      <c r="DX327" s="2"/>
      <c r="DY327" s="2"/>
    </row>
    <row r="328" spans="1:129" ht="48.75" hidden="1" customHeight="1" x14ac:dyDescent="0.25">
      <c r="A328" s="53">
        <v>318</v>
      </c>
      <c r="B328" s="66">
        <v>457</v>
      </c>
      <c r="C328" s="60">
        <v>458</v>
      </c>
      <c r="D328" s="7" t="s">
        <v>412</v>
      </c>
      <c r="E328" s="14" t="s">
        <v>36</v>
      </c>
      <c r="F328" s="14" t="s">
        <v>413</v>
      </c>
      <c r="G328" s="68" t="s">
        <v>19</v>
      </c>
      <c r="H328" s="14" t="s">
        <v>413</v>
      </c>
      <c r="I328" s="68" t="s">
        <v>627</v>
      </c>
      <c r="J328" s="68" t="s">
        <v>401</v>
      </c>
      <c r="K328" s="15" t="s">
        <v>6</v>
      </c>
      <c r="L328" s="15" t="s">
        <v>15</v>
      </c>
      <c r="M328" s="10"/>
      <c r="N328" s="70"/>
      <c r="O328" s="70"/>
      <c r="P328" s="70"/>
      <c r="Q328" s="70"/>
      <c r="R328" s="70" t="s">
        <v>15</v>
      </c>
      <c r="S328" s="70"/>
      <c r="T328" s="70"/>
      <c r="U328" s="70"/>
      <c r="V328" s="70"/>
      <c r="W328" s="70"/>
      <c r="X328" s="71">
        <f t="shared" si="162"/>
        <v>1</v>
      </c>
      <c r="Y328" s="15"/>
      <c r="Z328" s="15"/>
      <c r="AA328" s="15"/>
      <c r="AB328" s="15"/>
      <c r="AC328" s="15"/>
      <c r="AD328" s="72"/>
      <c r="AE328" s="11"/>
      <c r="AF328" s="11"/>
      <c r="AG328" s="11"/>
      <c r="AH328" s="11"/>
      <c r="AI328" s="11"/>
      <c r="AJ328" s="11"/>
      <c r="AK328" s="11"/>
      <c r="AL328" s="11"/>
      <c r="AM328" s="11"/>
      <c r="AN328" s="11"/>
      <c r="AO328" s="11"/>
      <c r="AP328" s="11"/>
      <c r="AQ328" s="11"/>
      <c r="AR328" s="11"/>
      <c r="AS328" s="11"/>
      <c r="AT328" s="11"/>
      <c r="AU328" s="11"/>
      <c r="AV328" s="11" t="s">
        <v>688</v>
      </c>
      <c r="AW328" s="11"/>
      <c r="AX328" s="11"/>
      <c r="AY328" s="11"/>
      <c r="AZ328" s="11"/>
      <c r="BA328" s="11"/>
      <c r="BB328" s="11"/>
      <c r="BC328" s="11"/>
      <c r="BD328" s="11"/>
      <c r="BE328" s="11"/>
      <c r="BF328" s="11"/>
      <c r="BG328" s="11"/>
      <c r="BH328" s="11"/>
      <c r="BI328" s="15">
        <v>2</v>
      </c>
      <c r="BJ328" s="15">
        <v>2</v>
      </c>
      <c r="BK328" s="15">
        <v>2</v>
      </c>
      <c r="BL328" s="15">
        <v>2</v>
      </c>
      <c r="BM328" s="15"/>
      <c r="BN328" s="15"/>
      <c r="BO328" s="15"/>
      <c r="BP328" s="15"/>
      <c r="BQ328" s="15">
        <v>2</v>
      </c>
      <c r="BR328" s="15">
        <v>2</v>
      </c>
      <c r="BS328" s="15">
        <v>2</v>
      </c>
      <c r="BT328" s="15">
        <v>2</v>
      </c>
      <c r="BU328" s="15">
        <v>2</v>
      </c>
      <c r="BV328" s="15">
        <v>2</v>
      </c>
      <c r="BW328" s="15"/>
      <c r="BX328" s="15">
        <v>2</v>
      </c>
      <c r="BY328" s="15">
        <v>2</v>
      </c>
      <c r="BZ328" s="15">
        <v>2</v>
      </c>
      <c r="CA328" s="15">
        <v>2</v>
      </c>
      <c r="CB328" s="15">
        <v>2</v>
      </c>
      <c r="CC328" s="15">
        <v>2</v>
      </c>
      <c r="CD328" s="15">
        <v>2</v>
      </c>
      <c r="CE328" s="15">
        <v>2</v>
      </c>
      <c r="CF328" s="15">
        <v>2</v>
      </c>
      <c r="CG328" s="15">
        <v>2</v>
      </c>
      <c r="CH328" s="15">
        <v>2</v>
      </c>
      <c r="CI328" s="15">
        <v>2</v>
      </c>
      <c r="CJ328" s="15">
        <v>2</v>
      </c>
      <c r="CK328" s="15">
        <v>2</v>
      </c>
      <c r="CL328" s="15"/>
      <c r="CM328" s="15"/>
      <c r="CN328" s="15"/>
      <c r="CO328" s="15"/>
      <c r="CP328" s="15"/>
      <c r="CQ328" s="15"/>
      <c r="CR328" s="15"/>
      <c r="CS328" s="15">
        <v>2</v>
      </c>
      <c r="CT328" s="15">
        <v>2</v>
      </c>
      <c r="CU328" s="15">
        <v>2</v>
      </c>
      <c r="CV328" s="73">
        <f t="shared" si="163"/>
        <v>27</v>
      </c>
      <c r="CW328" s="74">
        <f t="shared" si="164"/>
        <v>1</v>
      </c>
      <c r="CX328" s="73">
        <f t="shared" si="165"/>
        <v>0</v>
      </c>
      <c r="CY328" s="74">
        <f t="shared" si="166"/>
        <v>0</v>
      </c>
      <c r="CZ328" s="73">
        <f t="shared" si="167"/>
        <v>0</v>
      </c>
      <c r="DA328" s="74">
        <f t="shared" si="168"/>
        <v>0</v>
      </c>
      <c r="DB328" s="73">
        <f t="shared" si="169"/>
        <v>0</v>
      </c>
      <c r="DC328" s="74">
        <f t="shared" si="170"/>
        <v>0</v>
      </c>
      <c r="DD328" s="75">
        <f t="shared" si="171"/>
        <v>2</v>
      </c>
      <c r="DE328" s="75" t="str">
        <f t="shared" si="172"/>
        <v>Đạt mục tiêu</v>
      </c>
      <c r="DF328" s="2"/>
      <c r="DG328" s="2"/>
      <c r="DH328" s="2"/>
      <c r="DI328" s="2"/>
      <c r="DJ328" s="2"/>
      <c r="DK328" s="2"/>
      <c r="DL328" s="2"/>
      <c r="DM328" s="2"/>
      <c r="DN328" s="2"/>
      <c r="DO328" s="2"/>
      <c r="DP328" s="2"/>
      <c r="DQ328" s="2"/>
      <c r="DR328" s="2"/>
      <c r="DS328" s="2"/>
      <c r="DT328" s="2"/>
      <c r="DU328" s="2"/>
      <c r="DV328" s="2"/>
      <c r="DW328" s="2"/>
      <c r="DX328" s="2"/>
      <c r="DY328" s="2"/>
    </row>
    <row r="329" spans="1:129" ht="32.25" hidden="1" customHeight="1" x14ac:dyDescent="0.25">
      <c r="A329" s="53">
        <v>319</v>
      </c>
      <c r="B329" s="66">
        <v>458</v>
      </c>
      <c r="C329" s="60">
        <v>459</v>
      </c>
      <c r="D329" s="7" t="s">
        <v>414</v>
      </c>
      <c r="E329" s="14" t="s">
        <v>36</v>
      </c>
      <c r="F329" s="14" t="s">
        <v>415</v>
      </c>
      <c r="G329" s="68" t="s">
        <v>36</v>
      </c>
      <c r="H329" s="7" t="s">
        <v>859</v>
      </c>
      <c r="I329" s="68" t="s">
        <v>627</v>
      </c>
      <c r="J329" s="68" t="s">
        <v>401</v>
      </c>
      <c r="K329" s="15" t="s">
        <v>6</v>
      </c>
      <c r="L329" s="15" t="s">
        <v>15</v>
      </c>
      <c r="M329" s="10"/>
      <c r="N329" s="70"/>
      <c r="O329" s="70"/>
      <c r="P329" s="70"/>
      <c r="Q329" s="70" t="s">
        <v>15</v>
      </c>
      <c r="R329" s="70"/>
      <c r="S329" s="70"/>
      <c r="T329" s="70"/>
      <c r="U329" s="70"/>
      <c r="V329" s="70"/>
      <c r="W329" s="70"/>
      <c r="X329" s="71">
        <f t="shared" si="162"/>
        <v>1</v>
      </c>
      <c r="Y329" s="15"/>
      <c r="Z329" s="15"/>
      <c r="AA329" s="15"/>
      <c r="AB329" s="15"/>
      <c r="AC329" s="15"/>
      <c r="AD329" s="72"/>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5">
        <v>2</v>
      </c>
      <c r="BJ329" s="15">
        <v>2</v>
      </c>
      <c r="BK329" s="15">
        <v>2</v>
      </c>
      <c r="BL329" s="15">
        <v>2</v>
      </c>
      <c r="BM329" s="15"/>
      <c r="BN329" s="15"/>
      <c r="BO329" s="15"/>
      <c r="BP329" s="15"/>
      <c r="BQ329" s="15">
        <v>2</v>
      </c>
      <c r="BR329" s="15">
        <v>2</v>
      </c>
      <c r="BS329" s="15">
        <v>2</v>
      </c>
      <c r="BT329" s="15">
        <v>2</v>
      </c>
      <c r="BU329" s="15">
        <v>2</v>
      </c>
      <c r="BV329" s="15">
        <v>2</v>
      </c>
      <c r="BW329" s="15"/>
      <c r="BX329" s="15">
        <v>2</v>
      </c>
      <c r="BY329" s="15">
        <v>2</v>
      </c>
      <c r="BZ329" s="15">
        <v>2</v>
      </c>
      <c r="CA329" s="15">
        <v>2</v>
      </c>
      <c r="CB329" s="15">
        <v>2</v>
      </c>
      <c r="CC329" s="15">
        <v>2</v>
      </c>
      <c r="CD329" s="15">
        <v>2</v>
      </c>
      <c r="CE329" s="15">
        <v>2</v>
      </c>
      <c r="CF329" s="15">
        <v>2</v>
      </c>
      <c r="CG329" s="15">
        <v>2</v>
      </c>
      <c r="CH329" s="15">
        <v>2</v>
      </c>
      <c r="CI329" s="15">
        <v>2</v>
      </c>
      <c r="CJ329" s="15">
        <v>2</v>
      </c>
      <c r="CK329" s="15">
        <v>2</v>
      </c>
      <c r="CL329" s="15"/>
      <c r="CM329" s="15"/>
      <c r="CN329" s="15"/>
      <c r="CO329" s="15"/>
      <c r="CP329" s="15"/>
      <c r="CQ329" s="15"/>
      <c r="CR329" s="15"/>
      <c r="CS329" s="15">
        <v>2</v>
      </c>
      <c r="CT329" s="15">
        <v>2</v>
      </c>
      <c r="CU329" s="15">
        <v>2</v>
      </c>
      <c r="CV329" s="73">
        <f t="shared" si="163"/>
        <v>27</v>
      </c>
      <c r="CW329" s="74">
        <f t="shared" si="164"/>
        <v>1</v>
      </c>
      <c r="CX329" s="73">
        <f t="shared" si="165"/>
        <v>0</v>
      </c>
      <c r="CY329" s="74">
        <f t="shared" si="166"/>
        <v>0</v>
      </c>
      <c r="CZ329" s="73">
        <f t="shared" si="167"/>
        <v>0</v>
      </c>
      <c r="DA329" s="74">
        <f t="shared" si="168"/>
        <v>0</v>
      </c>
      <c r="DB329" s="73">
        <f t="shared" si="169"/>
        <v>0</v>
      </c>
      <c r="DC329" s="74">
        <f t="shared" si="170"/>
        <v>0</v>
      </c>
      <c r="DD329" s="75">
        <f t="shared" si="171"/>
        <v>2</v>
      </c>
      <c r="DE329" s="75" t="str">
        <f t="shared" si="172"/>
        <v>Đạt mục tiêu</v>
      </c>
      <c r="DF329" s="2"/>
      <c r="DG329" s="2"/>
      <c r="DH329" s="2"/>
      <c r="DI329" s="2"/>
      <c r="DJ329" s="2"/>
      <c r="DK329" s="2"/>
      <c r="DL329" s="2"/>
      <c r="DM329" s="2"/>
      <c r="DN329" s="2"/>
      <c r="DO329" s="2"/>
      <c r="DP329" s="2"/>
      <c r="DQ329" s="2"/>
      <c r="DR329" s="2"/>
      <c r="DS329" s="2"/>
      <c r="DT329" s="2"/>
      <c r="DU329" s="2"/>
      <c r="DV329" s="2"/>
      <c r="DW329" s="2"/>
      <c r="DX329" s="2"/>
      <c r="DY329" s="2"/>
    </row>
    <row r="330" spans="1:129" ht="31.5" hidden="1" customHeight="1" x14ac:dyDescent="0.25">
      <c r="A330" s="53">
        <v>320</v>
      </c>
      <c r="B330" s="59">
        <v>459</v>
      </c>
      <c r="C330" s="60">
        <v>460</v>
      </c>
      <c r="D330" s="7" t="s">
        <v>416</v>
      </c>
      <c r="E330" s="14" t="s">
        <v>36</v>
      </c>
      <c r="F330" s="14" t="s">
        <v>417</v>
      </c>
      <c r="G330" s="68" t="s">
        <v>36</v>
      </c>
      <c r="H330" s="148" t="s">
        <v>860</v>
      </c>
      <c r="I330" s="68" t="s">
        <v>627</v>
      </c>
      <c r="J330" s="68" t="s">
        <v>401</v>
      </c>
      <c r="K330" s="15" t="s">
        <v>6</v>
      </c>
      <c r="L330" s="15" t="s">
        <v>15</v>
      </c>
      <c r="M330" s="10">
        <v>1</v>
      </c>
      <c r="N330" s="70"/>
      <c r="O330" s="70" t="s">
        <v>15</v>
      </c>
      <c r="P330" s="70"/>
      <c r="Q330" s="70"/>
      <c r="R330" s="70"/>
      <c r="S330" s="70"/>
      <c r="T330" s="70"/>
      <c r="U330" s="70"/>
      <c r="V330" s="70"/>
      <c r="W330" s="70"/>
      <c r="X330" s="71">
        <f t="shared" si="162"/>
        <v>1</v>
      </c>
      <c r="Y330" s="15" t="s">
        <v>1101</v>
      </c>
      <c r="Z330" s="11"/>
      <c r="AA330" s="11"/>
      <c r="AB330" s="11"/>
      <c r="AC330" s="11"/>
      <c r="AD330" s="72"/>
      <c r="AE330" s="11" t="s">
        <v>653</v>
      </c>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5">
        <v>2</v>
      </c>
      <c r="BJ330" s="15">
        <v>2</v>
      </c>
      <c r="BK330" s="15">
        <v>2</v>
      </c>
      <c r="BL330" s="15">
        <v>2</v>
      </c>
      <c r="BM330" s="15">
        <v>2</v>
      </c>
      <c r="BN330" s="15">
        <v>2</v>
      </c>
      <c r="BO330" s="15">
        <v>2</v>
      </c>
      <c r="BP330" s="15">
        <v>2</v>
      </c>
      <c r="BQ330" s="15">
        <v>2</v>
      </c>
      <c r="BR330" s="15">
        <v>2</v>
      </c>
      <c r="BS330" s="15">
        <v>2</v>
      </c>
      <c r="BT330" s="15">
        <v>2</v>
      </c>
      <c r="BU330" s="15">
        <v>2</v>
      </c>
      <c r="BV330" s="15">
        <v>2</v>
      </c>
      <c r="BW330" s="15">
        <v>2</v>
      </c>
      <c r="BX330" s="15">
        <v>2</v>
      </c>
      <c r="BY330" s="15">
        <v>2</v>
      </c>
      <c r="BZ330" s="15">
        <v>2</v>
      </c>
      <c r="CA330" s="15">
        <v>2</v>
      </c>
      <c r="CB330" s="15">
        <v>2</v>
      </c>
      <c r="CC330" s="15">
        <v>2</v>
      </c>
      <c r="CD330" s="15">
        <v>2</v>
      </c>
      <c r="CE330" s="15">
        <v>2</v>
      </c>
      <c r="CF330" s="15">
        <v>2</v>
      </c>
      <c r="CG330" s="15">
        <v>2</v>
      </c>
      <c r="CH330" s="15">
        <v>2</v>
      </c>
      <c r="CI330" s="15">
        <v>2</v>
      </c>
      <c r="CJ330" s="15">
        <v>2</v>
      </c>
      <c r="CK330" s="15">
        <v>2</v>
      </c>
      <c r="CL330" s="15">
        <v>2</v>
      </c>
      <c r="CM330" s="15">
        <v>2</v>
      </c>
      <c r="CN330" s="15">
        <v>2</v>
      </c>
      <c r="CO330" s="15">
        <v>2</v>
      </c>
      <c r="CP330" s="15">
        <v>2</v>
      </c>
      <c r="CQ330" s="15">
        <v>2</v>
      </c>
      <c r="CR330" s="15">
        <v>2</v>
      </c>
      <c r="CS330" s="15">
        <v>2</v>
      </c>
      <c r="CT330" s="15">
        <v>2</v>
      </c>
      <c r="CU330" s="15">
        <v>2</v>
      </c>
      <c r="CV330" s="73">
        <f t="shared" si="163"/>
        <v>39</v>
      </c>
      <c r="CW330" s="74">
        <f t="shared" si="164"/>
        <v>1</v>
      </c>
      <c r="CX330" s="73">
        <f t="shared" si="165"/>
        <v>0</v>
      </c>
      <c r="CY330" s="74">
        <f t="shared" si="166"/>
        <v>0</v>
      </c>
      <c r="CZ330" s="73">
        <f t="shared" si="167"/>
        <v>0</v>
      </c>
      <c r="DA330" s="74">
        <f t="shared" si="168"/>
        <v>0</v>
      </c>
      <c r="DB330" s="73">
        <f t="shared" si="169"/>
        <v>0</v>
      </c>
      <c r="DC330" s="74">
        <f t="shared" si="170"/>
        <v>0</v>
      </c>
      <c r="DD330" s="75">
        <f t="shared" si="171"/>
        <v>2</v>
      </c>
      <c r="DE330" s="75" t="str">
        <f t="shared" si="172"/>
        <v>Đạt mục tiêu</v>
      </c>
      <c r="DF330" s="2"/>
      <c r="DG330" s="2"/>
      <c r="DH330" s="2"/>
      <c r="DI330" s="2"/>
      <c r="DJ330" s="2"/>
      <c r="DK330" s="2"/>
      <c r="DL330" s="2"/>
      <c r="DM330" s="2"/>
      <c r="DN330" s="2"/>
      <c r="DO330" s="2"/>
      <c r="DP330" s="2"/>
      <c r="DQ330" s="2"/>
      <c r="DR330" s="2"/>
      <c r="DS330" s="2"/>
      <c r="DT330" s="2"/>
      <c r="DU330" s="2"/>
      <c r="DV330" s="2"/>
      <c r="DW330" s="2"/>
      <c r="DX330" s="2"/>
      <c r="DY330" s="2"/>
    </row>
    <row r="331" spans="1:129" ht="66.75" hidden="1" customHeight="1" x14ac:dyDescent="0.25">
      <c r="A331" s="53">
        <v>321</v>
      </c>
      <c r="B331" s="66">
        <v>460</v>
      </c>
      <c r="C331" s="60">
        <v>461</v>
      </c>
      <c r="D331" s="7" t="s">
        <v>418</v>
      </c>
      <c r="E331" s="14" t="s">
        <v>36</v>
      </c>
      <c r="F331" s="14" t="s">
        <v>419</v>
      </c>
      <c r="G331" s="68" t="s">
        <v>13</v>
      </c>
      <c r="H331" s="14" t="s">
        <v>419</v>
      </c>
      <c r="I331" s="68" t="s">
        <v>627</v>
      </c>
      <c r="J331" s="68" t="s">
        <v>401</v>
      </c>
      <c r="K331" s="15" t="s">
        <v>6</v>
      </c>
      <c r="L331" s="15" t="s">
        <v>15</v>
      </c>
      <c r="M331" s="10"/>
      <c r="N331" s="70" t="s">
        <v>15</v>
      </c>
      <c r="O331" s="70"/>
      <c r="P331" s="70"/>
      <c r="Q331" s="70"/>
      <c r="R331" s="70"/>
      <c r="S331" s="70"/>
      <c r="T331" s="70"/>
      <c r="U331" s="70"/>
      <c r="V331" s="70"/>
      <c r="W331" s="70"/>
      <c r="X331" s="71">
        <f t="shared" si="162"/>
        <v>1</v>
      </c>
      <c r="Y331" s="15" t="s">
        <v>1100</v>
      </c>
      <c r="Z331" s="15"/>
      <c r="AA331" s="15" t="s">
        <v>653</v>
      </c>
      <c r="AB331" s="15"/>
      <c r="AC331" s="15" t="s">
        <v>653</v>
      </c>
      <c r="AD331" s="80"/>
      <c r="AE331" s="15"/>
      <c r="AF331" s="15"/>
      <c r="AG331" s="15"/>
      <c r="AH331" s="15"/>
      <c r="AI331" s="15"/>
      <c r="AJ331" s="15"/>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v>2</v>
      </c>
      <c r="BJ331" s="15">
        <v>2</v>
      </c>
      <c r="BK331" s="15">
        <v>2</v>
      </c>
      <c r="BL331" s="15">
        <v>2</v>
      </c>
      <c r="BM331" s="15">
        <v>2</v>
      </c>
      <c r="BN331" s="15">
        <v>2</v>
      </c>
      <c r="BO331" s="15">
        <v>2</v>
      </c>
      <c r="BP331" s="15">
        <v>2</v>
      </c>
      <c r="BQ331" s="15">
        <v>2</v>
      </c>
      <c r="BR331" s="15">
        <v>2</v>
      </c>
      <c r="BS331" s="15">
        <v>2</v>
      </c>
      <c r="BT331" s="15">
        <v>2</v>
      </c>
      <c r="BU331" s="15">
        <v>2</v>
      </c>
      <c r="BV331" s="15">
        <v>2</v>
      </c>
      <c r="BW331" s="15">
        <v>2</v>
      </c>
      <c r="BX331" s="15">
        <v>2</v>
      </c>
      <c r="BY331" s="15">
        <v>2</v>
      </c>
      <c r="BZ331" s="15">
        <v>2</v>
      </c>
      <c r="CA331" s="15">
        <v>2</v>
      </c>
      <c r="CB331" s="15">
        <v>2</v>
      </c>
      <c r="CC331" s="15">
        <v>2</v>
      </c>
      <c r="CD331" s="15">
        <v>2</v>
      </c>
      <c r="CE331" s="15">
        <v>2</v>
      </c>
      <c r="CF331" s="15">
        <v>2</v>
      </c>
      <c r="CG331" s="15">
        <v>2</v>
      </c>
      <c r="CH331" s="15">
        <v>2</v>
      </c>
      <c r="CI331" s="15">
        <v>2</v>
      </c>
      <c r="CJ331" s="15">
        <v>2</v>
      </c>
      <c r="CK331" s="15">
        <v>1</v>
      </c>
      <c r="CL331" s="15">
        <v>1</v>
      </c>
      <c r="CM331" s="15">
        <v>1</v>
      </c>
      <c r="CN331" s="15">
        <v>1</v>
      </c>
      <c r="CO331" s="15">
        <v>1</v>
      </c>
      <c r="CP331" s="15">
        <v>1</v>
      </c>
      <c r="CQ331" s="15">
        <v>1</v>
      </c>
      <c r="CR331" s="15">
        <v>1</v>
      </c>
      <c r="CS331" s="15">
        <v>1</v>
      </c>
      <c r="CT331" s="15">
        <v>2</v>
      </c>
      <c r="CU331" s="15">
        <v>2</v>
      </c>
      <c r="CV331" s="73">
        <f t="shared" si="163"/>
        <v>30</v>
      </c>
      <c r="CW331" s="74">
        <f t="shared" si="164"/>
        <v>0.76923076923076927</v>
      </c>
      <c r="CX331" s="73">
        <f t="shared" si="165"/>
        <v>9</v>
      </c>
      <c r="CY331" s="74">
        <f t="shared" si="166"/>
        <v>0.23076923076923078</v>
      </c>
      <c r="CZ331" s="73">
        <f t="shared" si="167"/>
        <v>0</v>
      </c>
      <c r="DA331" s="74">
        <f t="shared" si="168"/>
        <v>0</v>
      </c>
      <c r="DB331" s="73">
        <f t="shared" si="169"/>
        <v>0</v>
      </c>
      <c r="DC331" s="74">
        <f t="shared" si="170"/>
        <v>0</v>
      </c>
      <c r="DD331" s="249">
        <f t="shared" si="171"/>
        <v>1.7692307692307692</v>
      </c>
      <c r="DE331" s="75" t="str">
        <f t="shared" si="172"/>
        <v>Đạt mục tiêu</v>
      </c>
      <c r="DF331" s="2"/>
      <c r="DG331" s="2"/>
      <c r="DH331" s="2"/>
      <c r="DI331" s="2"/>
      <c r="DJ331" s="2"/>
      <c r="DK331" s="2"/>
      <c r="DL331" s="2"/>
      <c r="DM331" s="2"/>
      <c r="DN331" s="2"/>
      <c r="DO331" s="2"/>
      <c r="DP331" s="2"/>
      <c r="DQ331" s="2"/>
      <c r="DR331" s="2"/>
      <c r="DS331" s="2"/>
      <c r="DT331" s="2"/>
      <c r="DU331" s="2"/>
      <c r="DV331" s="2"/>
      <c r="DW331" s="2"/>
      <c r="DX331" s="2"/>
      <c r="DY331" s="2"/>
    </row>
    <row r="332" spans="1:129" ht="19.5" customHeight="1" x14ac:dyDescent="0.3">
      <c r="A332" s="53">
        <v>322</v>
      </c>
      <c r="B332" s="59">
        <v>461</v>
      </c>
      <c r="C332" s="60">
        <v>462</v>
      </c>
      <c r="D332" s="386" t="s">
        <v>420</v>
      </c>
      <c r="E332" s="387"/>
      <c r="F332" s="388"/>
      <c r="G332" s="312"/>
      <c r="H332" s="312"/>
      <c r="I332" s="308"/>
      <c r="J332" s="312"/>
      <c r="K332" s="61" t="s">
        <v>8</v>
      </c>
      <c r="L332" s="61" t="s">
        <v>8</v>
      </c>
      <c r="M332" s="61" t="s">
        <v>8</v>
      </c>
      <c r="N332" s="62" t="s">
        <v>608</v>
      </c>
      <c r="O332" s="62" t="s">
        <v>608</v>
      </c>
      <c r="P332" s="312" t="s">
        <v>608</v>
      </c>
      <c r="Q332" s="62" t="s">
        <v>608</v>
      </c>
      <c r="R332" s="62" t="s">
        <v>608</v>
      </c>
      <c r="S332" s="62" t="s">
        <v>608</v>
      </c>
      <c r="T332" s="62" t="s">
        <v>608</v>
      </c>
      <c r="U332" s="62" t="s">
        <v>608</v>
      </c>
      <c r="V332" s="62" t="s">
        <v>608</v>
      </c>
      <c r="W332" s="62" t="s">
        <v>608</v>
      </c>
      <c r="X332" s="71">
        <f t="shared" si="162"/>
        <v>0</v>
      </c>
      <c r="Y332" s="61"/>
      <c r="Z332" s="61" t="s">
        <v>8</v>
      </c>
      <c r="AA332" s="61" t="s">
        <v>8</v>
      </c>
      <c r="AB332" s="61" t="s">
        <v>8</v>
      </c>
      <c r="AC332" s="61" t="s">
        <v>8</v>
      </c>
      <c r="AD332" s="61" t="s">
        <v>608</v>
      </c>
      <c r="AE332" s="61" t="s">
        <v>608</v>
      </c>
      <c r="AF332" s="61" t="s">
        <v>608</v>
      </c>
      <c r="AG332" s="312" t="s">
        <v>8</v>
      </c>
      <c r="AH332" s="312" t="s">
        <v>8</v>
      </c>
      <c r="AI332" s="312" t="s">
        <v>8</v>
      </c>
      <c r="AJ332" s="61" t="s">
        <v>8</v>
      </c>
      <c r="AK332" s="61" t="s">
        <v>8</v>
      </c>
      <c r="AL332" s="61" t="s">
        <v>8</v>
      </c>
      <c r="AM332" s="61"/>
      <c r="AN332" s="61" t="s">
        <v>8</v>
      </c>
      <c r="AO332" s="61" t="s">
        <v>8</v>
      </c>
      <c r="AP332" s="61" t="s">
        <v>8</v>
      </c>
      <c r="AQ332" s="61" t="s">
        <v>8</v>
      </c>
      <c r="AR332" s="61" t="s">
        <v>8</v>
      </c>
      <c r="AS332" s="61" t="s">
        <v>8</v>
      </c>
      <c r="AT332" s="61" t="s">
        <v>8</v>
      </c>
      <c r="AU332" s="61" t="s">
        <v>8</v>
      </c>
      <c r="AV332" s="61" t="s">
        <v>8</v>
      </c>
      <c r="AW332" s="61" t="s">
        <v>8</v>
      </c>
      <c r="AX332" s="61" t="s">
        <v>8</v>
      </c>
      <c r="AY332" s="61"/>
      <c r="AZ332" s="61" t="s">
        <v>8</v>
      </c>
      <c r="BA332" s="61" t="s">
        <v>8</v>
      </c>
      <c r="BB332" s="61" t="s">
        <v>8</v>
      </c>
      <c r="BC332" s="61" t="s">
        <v>8</v>
      </c>
      <c r="BD332" s="61" t="s">
        <v>8</v>
      </c>
      <c r="BE332" s="61" t="s">
        <v>8</v>
      </c>
      <c r="BF332" s="61" t="s">
        <v>8</v>
      </c>
      <c r="BG332" s="61" t="s">
        <v>8</v>
      </c>
      <c r="BH332" s="61"/>
      <c r="BI332" s="62" t="s">
        <v>8</v>
      </c>
      <c r="BJ332" s="62" t="s">
        <v>8</v>
      </c>
      <c r="BK332" s="62" t="s">
        <v>8</v>
      </c>
      <c r="BL332" s="62" t="s">
        <v>8</v>
      </c>
      <c r="BM332" s="62" t="s">
        <v>8</v>
      </c>
      <c r="BN332" s="62" t="s">
        <v>8</v>
      </c>
      <c r="BO332" s="62" t="s">
        <v>8</v>
      </c>
      <c r="BP332" s="62" t="s">
        <v>8</v>
      </c>
      <c r="BQ332" s="62" t="s">
        <v>8</v>
      </c>
      <c r="BR332" s="62" t="s">
        <v>8</v>
      </c>
      <c r="BS332" s="62" t="s">
        <v>8</v>
      </c>
      <c r="BT332" s="62" t="s">
        <v>8</v>
      </c>
      <c r="BU332" s="62" t="s">
        <v>8</v>
      </c>
      <c r="BV332" s="62" t="s">
        <v>8</v>
      </c>
      <c r="BW332" s="62" t="s">
        <v>8</v>
      </c>
      <c r="BX332" s="62" t="s">
        <v>8</v>
      </c>
      <c r="BY332" s="62" t="s">
        <v>8</v>
      </c>
      <c r="BZ332" s="62" t="s">
        <v>8</v>
      </c>
      <c r="CA332" s="62" t="s">
        <v>8</v>
      </c>
      <c r="CB332" s="62" t="s">
        <v>8</v>
      </c>
      <c r="CC332" s="62" t="s">
        <v>8</v>
      </c>
      <c r="CD332" s="62" t="s">
        <v>8</v>
      </c>
      <c r="CE332" s="62" t="s">
        <v>8</v>
      </c>
      <c r="CF332" s="62" t="s">
        <v>8</v>
      </c>
      <c r="CG332" s="62" t="s">
        <v>8</v>
      </c>
      <c r="CH332" s="62" t="s">
        <v>8</v>
      </c>
      <c r="CI332" s="62" t="s">
        <v>8</v>
      </c>
      <c r="CJ332" s="62" t="s">
        <v>8</v>
      </c>
      <c r="CK332" s="62" t="s">
        <v>8</v>
      </c>
      <c r="CL332" s="62" t="s">
        <v>8</v>
      </c>
      <c r="CM332" s="62" t="s">
        <v>8</v>
      </c>
      <c r="CN332" s="62" t="s">
        <v>8</v>
      </c>
      <c r="CO332" s="62" t="s">
        <v>8</v>
      </c>
      <c r="CP332" s="62" t="s">
        <v>8</v>
      </c>
      <c r="CQ332" s="62" t="s">
        <v>8</v>
      </c>
      <c r="CR332" s="62" t="s">
        <v>8</v>
      </c>
      <c r="CS332" s="62" t="s">
        <v>8</v>
      </c>
      <c r="CT332" s="62" t="s">
        <v>8</v>
      </c>
      <c r="CU332" s="62" t="s">
        <v>8</v>
      </c>
      <c r="CV332" s="61" t="s">
        <v>8</v>
      </c>
      <c r="CW332" s="61" t="s">
        <v>8</v>
      </c>
      <c r="CX332" s="61" t="s">
        <v>8</v>
      </c>
      <c r="CY332" s="61" t="s">
        <v>8</v>
      </c>
      <c r="CZ332" s="61" t="s">
        <v>8</v>
      </c>
      <c r="DA332" s="61" t="s">
        <v>8</v>
      </c>
      <c r="DB332" s="61" t="s">
        <v>8</v>
      </c>
      <c r="DC332" s="61" t="s">
        <v>8</v>
      </c>
      <c r="DD332" s="250" t="s">
        <v>8</v>
      </c>
      <c r="DE332" s="61" t="s">
        <v>8</v>
      </c>
      <c r="DF332" s="2"/>
      <c r="DG332" s="2"/>
      <c r="DH332" s="2"/>
      <c r="DI332" s="2"/>
      <c r="DJ332" s="2"/>
      <c r="DK332" s="2"/>
      <c r="DL332" s="2"/>
      <c r="DM332" s="2"/>
      <c r="DN332" s="2"/>
      <c r="DO332" s="2"/>
      <c r="DP332" s="2"/>
      <c r="DQ332" s="2"/>
      <c r="DR332" s="2"/>
      <c r="DS332" s="2"/>
      <c r="DT332" s="2"/>
      <c r="DU332" s="2"/>
      <c r="DV332" s="2"/>
      <c r="DW332" s="2"/>
      <c r="DX332" s="2"/>
      <c r="DY332" s="2"/>
    </row>
    <row r="333" spans="1:129" ht="42" hidden="1" customHeight="1" x14ac:dyDescent="0.25">
      <c r="A333" s="53">
        <v>323</v>
      </c>
      <c r="B333" s="66">
        <v>465</v>
      </c>
      <c r="C333" s="113">
        <v>465</v>
      </c>
      <c r="D333" s="7" t="s">
        <v>421</v>
      </c>
      <c r="E333" s="14" t="s">
        <v>11</v>
      </c>
      <c r="F333" s="106" t="s">
        <v>1081</v>
      </c>
      <c r="G333" s="68" t="s">
        <v>13</v>
      </c>
      <c r="H333" s="14" t="s">
        <v>422</v>
      </c>
      <c r="I333" s="68" t="s">
        <v>627</v>
      </c>
      <c r="J333" s="68" t="s">
        <v>401</v>
      </c>
      <c r="K333" s="15" t="s">
        <v>6</v>
      </c>
      <c r="L333" s="15" t="s">
        <v>15</v>
      </c>
      <c r="M333" s="10">
        <v>1</v>
      </c>
      <c r="N333" s="70" t="s">
        <v>15</v>
      </c>
      <c r="O333" s="70"/>
      <c r="P333" s="70"/>
      <c r="Q333" s="70"/>
      <c r="R333" s="70"/>
      <c r="S333" s="70"/>
      <c r="T333" s="70"/>
      <c r="U333" s="70"/>
      <c r="V333" s="70"/>
      <c r="W333" s="70"/>
      <c r="X333" s="71">
        <f t="shared" si="162"/>
        <v>1</v>
      </c>
      <c r="Y333" s="15" t="s">
        <v>1100</v>
      </c>
      <c r="Z333" s="15" t="s">
        <v>688</v>
      </c>
      <c r="AA333" s="15" t="s">
        <v>688</v>
      </c>
      <c r="AB333" s="15" t="s">
        <v>625</v>
      </c>
      <c r="AC333" s="15" t="s">
        <v>688</v>
      </c>
      <c r="AD333" s="72"/>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5">
        <v>2</v>
      </c>
      <c r="BJ333" s="15">
        <v>2</v>
      </c>
      <c r="BK333" s="15">
        <v>2</v>
      </c>
      <c r="BL333" s="15">
        <v>2</v>
      </c>
      <c r="BM333" s="15">
        <v>2</v>
      </c>
      <c r="BN333" s="15">
        <v>2</v>
      </c>
      <c r="BO333" s="15">
        <v>2</v>
      </c>
      <c r="BP333" s="15">
        <v>2</v>
      </c>
      <c r="BQ333" s="15">
        <v>2</v>
      </c>
      <c r="BR333" s="15">
        <v>2</v>
      </c>
      <c r="BS333" s="15">
        <v>2</v>
      </c>
      <c r="BT333" s="15">
        <v>2</v>
      </c>
      <c r="BU333" s="15">
        <v>2</v>
      </c>
      <c r="BV333" s="15">
        <v>2</v>
      </c>
      <c r="BW333" s="15">
        <v>2</v>
      </c>
      <c r="BX333" s="15">
        <v>2</v>
      </c>
      <c r="BY333" s="15">
        <v>2</v>
      </c>
      <c r="BZ333" s="15">
        <v>2</v>
      </c>
      <c r="CA333" s="15">
        <v>0</v>
      </c>
      <c r="CB333" s="15">
        <v>2</v>
      </c>
      <c r="CC333" s="15">
        <v>2</v>
      </c>
      <c r="CD333" s="15">
        <v>2</v>
      </c>
      <c r="CE333" s="15">
        <v>2</v>
      </c>
      <c r="CF333" s="15">
        <v>2</v>
      </c>
      <c r="CG333" s="15">
        <v>2</v>
      </c>
      <c r="CH333" s="15">
        <v>2</v>
      </c>
      <c r="CI333" s="15">
        <v>2</v>
      </c>
      <c r="CJ333" s="15">
        <v>2</v>
      </c>
      <c r="CK333" s="15">
        <v>2</v>
      </c>
      <c r="CL333" s="15">
        <v>2</v>
      </c>
      <c r="CM333" s="15">
        <v>2</v>
      </c>
      <c r="CN333" s="15">
        <v>2</v>
      </c>
      <c r="CO333" s="15">
        <v>2</v>
      </c>
      <c r="CP333" s="15">
        <v>2</v>
      </c>
      <c r="CQ333" s="15">
        <v>2</v>
      </c>
      <c r="CR333" s="15">
        <v>2</v>
      </c>
      <c r="CS333" s="15">
        <v>2</v>
      </c>
      <c r="CT333" s="15">
        <v>2</v>
      </c>
      <c r="CU333" s="15">
        <v>2</v>
      </c>
      <c r="CV333" s="73">
        <f t="shared" ref="CV333:CV341" si="173">COUNTIF(BI333:CU333,"2")</f>
        <v>38</v>
      </c>
      <c r="CW333" s="74">
        <f t="shared" ref="CW333:CW341" si="174">CV333/(CV333+CX333+CZ333+DB333)</f>
        <v>0.97435897435897434</v>
      </c>
      <c r="CX333" s="73">
        <f t="shared" ref="CX333:CX341" si="175">COUNTIF(BI333:CU333,"1")</f>
        <v>0</v>
      </c>
      <c r="CY333" s="74">
        <f t="shared" ref="CY333:CY341" si="176">CX333/(CV333+CX333+CZ333+DB333)</f>
        <v>0</v>
      </c>
      <c r="CZ333" s="73">
        <f t="shared" ref="CZ333:CZ341" si="177">COUNTIF(BI333:CU333,"0")</f>
        <v>1</v>
      </c>
      <c r="DA333" s="74">
        <f t="shared" ref="DA333:DA341" si="178">CZ333/(CV333+CX333+CZ333+DB333)</f>
        <v>2.564102564102564E-2</v>
      </c>
      <c r="DB333" s="73">
        <f t="shared" ref="DB333:DB341" si="179">COUNTIF(BI333:CU333,"KĐG")</f>
        <v>0</v>
      </c>
      <c r="DC333" s="74">
        <f t="shared" ref="DC333:DC341" si="180">DB333/(CV333+CX333+CZ333+DB333)</f>
        <v>0</v>
      </c>
      <c r="DD333" s="249">
        <f t="shared" ref="DD333:DD341" si="181">(((CV333*2)+(CX333*1)+(CZ333*0)))/(CV333+CX333+CZ333)</f>
        <v>1.9487179487179487</v>
      </c>
      <c r="DE333" s="75" t="str">
        <f t="shared" ref="DE333:DE341" si="182">IF(DC333&gt;=50%,"KĐG",IF(DD333&gt;=1.6,"Đạt mục tiêu",IF(DD333&gt;=1,"Cần cố gắng","Chưa đạt")))</f>
        <v>Đạt mục tiêu</v>
      </c>
      <c r="DF333" s="2"/>
      <c r="DG333" s="2"/>
      <c r="DH333" s="2"/>
      <c r="DI333" s="2"/>
      <c r="DJ333" s="2"/>
      <c r="DK333" s="2"/>
      <c r="DL333" s="2"/>
      <c r="DM333" s="2"/>
      <c r="DN333" s="2"/>
      <c r="DO333" s="2"/>
      <c r="DP333" s="2"/>
      <c r="DQ333" s="2"/>
      <c r="DR333" s="2"/>
      <c r="DS333" s="2"/>
      <c r="DT333" s="2"/>
      <c r="DU333" s="2"/>
      <c r="DV333" s="2"/>
      <c r="DW333" s="2"/>
      <c r="DX333" s="2"/>
      <c r="DY333" s="2"/>
    </row>
    <row r="334" spans="1:129" ht="46.5" hidden="1" customHeight="1" x14ac:dyDescent="0.25">
      <c r="A334" s="53">
        <v>324</v>
      </c>
      <c r="B334" s="116">
        <v>465</v>
      </c>
      <c r="C334" s="117"/>
      <c r="D334" s="7" t="s">
        <v>421</v>
      </c>
      <c r="E334" s="14" t="s">
        <v>11</v>
      </c>
      <c r="F334" s="106" t="s">
        <v>423</v>
      </c>
      <c r="G334" s="68" t="s">
        <v>13</v>
      </c>
      <c r="H334" s="14" t="s">
        <v>861</v>
      </c>
      <c r="I334" s="68" t="s">
        <v>627</v>
      </c>
      <c r="J334" s="68" t="s">
        <v>401</v>
      </c>
      <c r="K334" s="15" t="s">
        <v>6</v>
      </c>
      <c r="L334" s="15" t="s">
        <v>15</v>
      </c>
      <c r="M334" s="10">
        <v>1</v>
      </c>
      <c r="N334" s="70"/>
      <c r="O334" s="70"/>
      <c r="P334" s="70"/>
      <c r="Q334" s="70"/>
      <c r="R334" s="70"/>
      <c r="S334" s="70"/>
      <c r="T334" s="70"/>
      <c r="U334" s="70"/>
      <c r="V334" s="70" t="s">
        <v>15</v>
      </c>
      <c r="W334" s="70"/>
      <c r="X334" s="71">
        <f t="shared" si="162"/>
        <v>1</v>
      </c>
      <c r="Y334" s="15"/>
      <c r="Z334" s="15"/>
      <c r="AA334" s="15"/>
      <c r="AB334" s="15"/>
      <c r="AC334" s="15"/>
      <c r="AD334" s="72"/>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t="s">
        <v>653</v>
      </c>
      <c r="BH334" s="11"/>
      <c r="BI334" s="15">
        <v>2</v>
      </c>
      <c r="BJ334" s="15">
        <v>2</v>
      </c>
      <c r="BK334" s="15">
        <v>2</v>
      </c>
      <c r="BL334" s="15">
        <v>2</v>
      </c>
      <c r="BM334" s="15"/>
      <c r="BN334" s="15"/>
      <c r="BO334" s="15"/>
      <c r="BP334" s="15"/>
      <c r="BQ334" s="15">
        <v>2</v>
      </c>
      <c r="BR334" s="15">
        <v>2</v>
      </c>
      <c r="BS334" s="15">
        <v>2</v>
      </c>
      <c r="BT334" s="15">
        <v>2</v>
      </c>
      <c r="BU334" s="15">
        <v>2</v>
      </c>
      <c r="BV334" s="15">
        <v>2</v>
      </c>
      <c r="BW334" s="15"/>
      <c r="BX334" s="15">
        <v>2</v>
      </c>
      <c r="BY334" s="15">
        <v>2</v>
      </c>
      <c r="BZ334" s="15">
        <v>2</v>
      </c>
      <c r="CA334" s="15">
        <v>2</v>
      </c>
      <c r="CB334" s="15">
        <v>2</v>
      </c>
      <c r="CC334" s="15">
        <v>2</v>
      </c>
      <c r="CD334" s="15">
        <v>2</v>
      </c>
      <c r="CE334" s="15">
        <v>2</v>
      </c>
      <c r="CF334" s="15">
        <v>2</v>
      </c>
      <c r="CG334" s="15">
        <v>2</v>
      </c>
      <c r="CH334" s="15">
        <v>2</v>
      </c>
      <c r="CI334" s="15">
        <v>2</v>
      </c>
      <c r="CJ334" s="15">
        <v>2</v>
      </c>
      <c r="CK334" s="15">
        <v>2</v>
      </c>
      <c r="CL334" s="15"/>
      <c r="CM334" s="15"/>
      <c r="CN334" s="15"/>
      <c r="CO334" s="15"/>
      <c r="CP334" s="15"/>
      <c r="CQ334" s="15"/>
      <c r="CR334" s="15"/>
      <c r="CS334" s="15">
        <v>2</v>
      </c>
      <c r="CT334" s="15">
        <v>2</v>
      </c>
      <c r="CU334" s="15">
        <v>2</v>
      </c>
      <c r="CV334" s="73">
        <f t="shared" si="173"/>
        <v>27</v>
      </c>
      <c r="CW334" s="74">
        <f t="shared" si="174"/>
        <v>1</v>
      </c>
      <c r="CX334" s="73">
        <f t="shared" si="175"/>
        <v>0</v>
      </c>
      <c r="CY334" s="74">
        <f t="shared" si="176"/>
        <v>0</v>
      </c>
      <c r="CZ334" s="73">
        <f t="shared" si="177"/>
        <v>0</v>
      </c>
      <c r="DA334" s="74">
        <f t="shared" si="178"/>
        <v>0</v>
      </c>
      <c r="DB334" s="73">
        <f t="shared" si="179"/>
        <v>0</v>
      </c>
      <c r="DC334" s="74">
        <f t="shared" si="180"/>
        <v>0</v>
      </c>
      <c r="DD334" s="75">
        <f t="shared" si="181"/>
        <v>2</v>
      </c>
      <c r="DE334" s="75" t="str">
        <f t="shared" si="182"/>
        <v>Đạt mục tiêu</v>
      </c>
      <c r="DF334" s="2"/>
      <c r="DG334" s="2"/>
      <c r="DH334" s="2"/>
      <c r="DI334" s="2"/>
      <c r="DJ334" s="2"/>
      <c r="DK334" s="2"/>
      <c r="DL334" s="2"/>
      <c r="DM334" s="2"/>
      <c r="DN334" s="2"/>
      <c r="DO334" s="2"/>
      <c r="DP334" s="2"/>
      <c r="DQ334" s="2"/>
      <c r="DR334" s="2"/>
      <c r="DS334" s="2"/>
      <c r="DT334" s="2"/>
      <c r="DU334" s="2"/>
      <c r="DV334" s="2"/>
      <c r="DW334" s="2"/>
      <c r="DX334" s="2"/>
      <c r="DY334" s="2"/>
    </row>
    <row r="335" spans="1:129" ht="53.25" hidden="1" customHeight="1" x14ac:dyDescent="0.25">
      <c r="A335" s="53">
        <v>325</v>
      </c>
      <c r="B335" s="116">
        <v>465</v>
      </c>
      <c r="C335" s="117"/>
      <c r="D335" s="7" t="s">
        <v>421</v>
      </c>
      <c r="E335" s="14" t="s">
        <v>11</v>
      </c>
      <c r="F335" s="106" t="s">
        <v>424</v>
      </c>
      <c r="G335" s="68" t="s">
        <v>13</v>
      </c>
      <c r="H335" s="14" t="s">
        <v>862</v>
      </c>
      <c r="I335" s="68" t="s">
        <v>627</v>
      </c>
      <c r="J335" s="68" t="s">
        <v>401</v>
      </c>
      <c r="K335" s="15" t="s">
        <v>6</v>
      </c>
      <c r="L335" s="15" t="s">
        <v>15</v>
      </c>
      <c r="M335" s="10">
        <v>1</v>
      </c>
      <c r="N335" s="70" t="s">
        <v>15</v>
      </c>
      <c r="O335" s="70"/>
      <c r="P335" s="70"/>
      <c r="Q335" s="70"/>
      <c r="R335" s="70"/>
      <c r="S335" s="70"/>
      <c r="T335" s="70"/>
      <c r="U335" s="70"/>
      <c r="V335" s="70"/>
      <c r="W335" s="70"/>
      <c r="X335" s="71">
        <f t="shared" si="162"/>
        <v>1</v>
      </c>
      <c r="Y335" s="15" t="s">
        <v>1100</v>
      </c>
      <c r="Z335" s="15" t="s">
        <v>653</v>
      </c>
      <c r="AA335" s="15"/>
      <c r="AB335" s="15" t="s">
        <v>653</v>
      </c>
      <c r="AC335" s="15"/>
      <c r="AD335" s="72"/>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5">
        <v>2</v>
      </c>
      <c r="BJ335" s="15">
        <v>2</v>
      </c>
      <c r="BK335" s="15">
        <v>2</v>
      </c>
      <c r="BL335" s="15">
        <v>2</v>
      </c>
      <c r="BM335" s="15">
        <v>2</v>
      </c>
      <c r="BN335" s="15">
        <v>2</v>
      </c>
      <c r="BO335" s="15">
        <v>2</v>
      </c>
      <c r="BP335" s="15">
        <v>2</v>
      </c>
      <c r="BQ335" s="15">
        <v>2</v>
      </c>
      <c r="BR335" s="15">
        <v>2</v>
      </c>
      <c r="BS335" s="15">
        <v>2</v>
      </c>
      <c r="BT335" s="15">
        <v>2</v>
      </c>
      <c r="BU335" s="15">
        <v>2</v>
      </c>
      <c r="BV335" s="15">
        <v>2</v>
      </c>
      <c r="BW335" s="15">
        <v>2</v>
      </c>
      <c r="BX335" s="15">
        <v>2</v>
      </c>
      <c r="BY335" s="15">
        <v>2</v>
      </c>
      <c r="BZ335" s="15">
        <v>2</v>
      </c>
      <c r="CA335" s="15">
        <v>0</v>
      </c>
      <c r="CB335" s="15">
        <v>2</v>
      </c>
      <c r="CC335" s="15">
        <v>2</v>
      </c>
      <c r="CD335" s="15">
        <v>2</v>
      </c>
      <c r="CE335" s="15">
        <v>2</v>
      </c>
      <c r="CF335" s="15">
        <v>2</v>
      </c>
      <c r="CG335" s="15">
        <v>2</v>
      </c>
      <c r="CH335" s="15">
        <v>2</v>
      </c>
      <c r="CI335" s="15">
        <v>2</v>
      </c>
      <c r="CJ335" s="15">
        <v>2</v>
      </c>
      <c r="CK335" s="15">
        <v>2</v>
      </c>
      <c r="CL335" s="15">
        <v>2</v>
      </c>
      <c r="CM335" s="15">
        <v>2</v>
      </c>
      <c r="CN335" s="15">
        <v>2</v>
      </c>
      <c r="CO335" s="15">
        <v>2</v>
      </c>
      <c r="CP335" s="15">
        <v>2</v>
      </c>
      <c r="CQ335" s="15">
        <v>2</v>
      </c>
      <c r="CR335" s="15">
        <v>2</v>
      </c>
      <c r="CS335" s="15">
        <v>2</v>
      </c>
      <c r="CT335" s="15">
        <v>2</v>
      </c>
      <c r="CU335" s="15">
        <v>2</v>
      </c>
      <c r="CV335" s="73">
        <f t="shared" si="173"/>
        <v>38</v>
      </c>
      <c r="CW335" s="74">
        <f t="shared" si="174"/>
        <v>0.97435897435897434</v>
      </c>
      <c r="CX335" s="73">
        <f t="shared" si="175"/>
        <v>0</v>
      </c>
      <c r="CY335" s="74">
        <f t="shared" si="176"/>
        <v>0</v>
      </c>
      <c r="CZ335" s="73">
        <f t="shared" si="177"/>
        <v>1</v>
      </c>
      <c r="DA335" s="74">
        <f t="shared" si="178"/>
        <v>2.564102564102564E-2</v>
      </c>
      <c r="DB335" s="73">
        <f t="shared" si="179"/>
        <v>0</v>
      </c>
      <c r="DC335" s="74">
        <f t="shared" si="180"/>
        <v>0</v>
      </c>
      <c r="DD335" s="249">
        <f t="shared" si="181"/>
        <v>1.9487179487179487</v>
      </c>
      <c r="DE335" s="75" t="str">
        <f t="shared" si="182"/>
        <v>Đạt mục tiêu</v>
      </c>
      <c r="DF335" s="2"/>
      <c r="DG335" s="2"/>
      <c r="DH335" s="2"/>
      <c r="DI335" s="2"/>
      <c r="DJ335" s="2"/>
      <c r="DK335" s="2"/>
      <c r="DL335" s="2"/>
      <c r="DM335" s="2"/>
      <c r="DN335" s="2"/>
      <c r="DO335" s="2"/>
      <c r="DP335" s="2"/>
      <c r="DQ335" s="2"/>
      <c r="DR335" s="2"/>
      <c r="DS335" s="2"/>
      <c r="DT335" s="2"/>
      <c r="DU335" s="2"/>
      <c r="DV335" s="2"/>
      <c r="DW335" s="2"/>
      <c r="DX335" s="2"/>
      <c r="DY335" s="2"/>
    </row>
    <row r="336" spans="1:129" ht="43.5" hidden="1" customHeight="1" x14ac:dyDescent="0.25">
      <c r="A336" s="53">
        <v>326</v>
      </c>
      <c r="B336" s="116">
        <v>465</v>
      </c>
      <c r="C336" s="117"/>
      <c r="D336" s="7" t="s">
        <v>421</v>
      </c>
      <c r="E336" s="14" t="s">
        <v>11</v>
      </c>
      <c r="F336" s="106" t="s">
        <v>425</v>
      </c>
      <c r="G336" s="68" t="s">
        <v>13</v>
      </c>
      <c r="H336" s="14" t="s">
        <v>863</v>
      </c>
      <c r="I336" s="68" t="s">
        <v>627</v>
      </c>
      <c r="J336" s="68" t="s">
        <v>401</v>
      </c>
      <c r="K336" s="15" t="s">
        <v>6</v>
      </c>
      <c r="L336" s="15" t="s">
        <v>15</v>
      </c>
      <c r="M336" s="10">
        <v>1</v>
      </c>
      <c r="N336" s="70"/>
      <c r="O336" s="70"/>
      <c r="P336" s="70"/>
      <c r="Q336" s="70" t="s">
        <v>15</v>
      </c>
      <c r="R336" s="70"/>
      <c r="S336" s="70"/>
      <c r="T336" s="70"/>
      <c r="U336" s="70"/>
      <c r="V336" s="70"/>
      <c r="W336" s="70"/>
      <c r="X336" s="71">
        <f t="shared" si="162"/>
        <v>1</v>
      </c>
      <c r="Y336" s="15"/>
      <c r="Z336" s="15"/>
      <c r="AA336" s="15"/>
      <c r="AB336" s="15"/>
      <c r="AC336" s="15"/>
      <c r="AD336" s="72"/>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5">
        <v>2</v>
      </c>
      <c r="BJ336" s="15">
        <v>2</v>
      </c>
      <c r="BK336" s="15">
        <v>2</v>
      </c>
      <c r="BL336" s="15">
        <v>2</v>
      </c>
      <c r="BM336" s="15"/>
      <c r="BN336" s="15"/>
      <c r="BO336" s="15"/>
      <c r="BP336" s="15"/>
      <c r="BQ336" s="15">
        <v>2</v>
      </c>
      <c r="BR336" s="15">
        <v>2</v>
      </c>
      <c r="BS336" s="15">
        <v>2</v>
      </c>
      <c r="BT336" s="15">
        <v>2</v>
      </c>
      <c r="BU336" s="15">
        <v>2</v>
      </c>
      <c r="BV336" s="15">
        <v>2</v>
      </c>
      <c r="BW336" s="15"/>
      <c r="BX336" s="15">
        <v>2</v>
      </c>
      <c r="BY336" s="15">
        <v>2</v>
      </c>
      <c r="BZ336" s="15">
        <v>2</v>
      </c>
      <c r="CA336" s="15">
        <v>2</v>
      </c>
      <c r="CB336" s="15">
        <v>2</v>
      </c>
      <c r="CC336" s="15">
        <v>2</v>
      </c>
      <c r="CD336" s="15">
        <v>2</v>
      </c>
      <c r="CE336" s="15">
        <v>2</v>
      </c>
      <c r="CF336" s="15">
        <v>2</v>
      </c>
      <c r="CG336" s="15">
        <v>2</v>
      </c>
      <c r="CH336" s="15">
        <v>2</v>
      </c>
      <c r="CI336" s="15">
        <v>2</v>
      </c>
      <c r="CJ336" s="15">
        <v>2</v>
      </c>
      <c r="CK336" s="15">
        <v>2</v>
      </c>
      <c r="CL336" s="15"/>
      <c r="CM336" s="15"/>
      <c r="CN336" s="15"/>
      <c r="CO336" s="15"/>
      <c r="CP336" s="15"/>
      <c r="CQ336" s="15"/>
      <c r="CR336" s="15"/>
      <c r="CS336" s="15">
        <v>2</v>
      </c>
      <c r="CT336" s="15">
        <v>2</v>
      </c>
      <c r="CU336" s="15">
        <v>2</v>
      </c>
      <c r="CV336" s="73">
        <f t="shared" si="173"/>
        <v>27</v>
      </c>
      <c r="CW336" s="74">
        <f t="shared" si="174"/>
        <v>1</v>
      </c>
      <c r="CX336" s="73">
        <f t="shared" si="175"/>
        <v>0</v>
      </c>
      <c r="CY336" s="74">
        <f t="shared" si="176"/>
        <v>0</v>
      </c>
      <c r="CZ336" s="73">
        <f t="shared" si="177"/>
        <v>0</v>
      </c>
      <c r="DA336" s="74">
        <f t="shared" si="178"/>
        <v>0</v>
      </c>
      <c r="DB336" s="73">
        <f t="shared" si="179"/>
        <v>0</v>
      </c>
      <c r="DC336" s="74">
        <f t="shared" si="180"/>
        <v>0</v>
      </c>
      <c r="DD336" s="75">
        <f t="shared" si="181"/>
        <v>2</v>
      </c>
      <c r="DE336" s="75" t="str">
        <f t="shared" si="182"/>
        <v>Đạt mục tiêu</v>
      </c>
      <c r="DF336" s="2"/>
      <c r="DG336" s="2"/>
      <c r="DH336" s="2"/>
      <c r="DI336" s="2"/>
      <c r="DJ336" s="2"/>
      <c r="DK336" s="2"/>
      <c r="DL336" s="2"/>
      <c r="DM336" s="2"/>
      <c r="DN336" s="2"/>
      <c r="DO336" s="2"/>
      <c r="DP336" s="2"/>
      <c r="DQ336" s="2"/>
      <c r="DR336" s="2"/>
      <c r="DS336" s="2"/>
      <c r="DT336" s="2"/>
      <c r="DU336" s="2"/>
      <c r="DV336" s="2"/>
      <c r="DW336" s="2"/>
      <c r="DX336" s="2"/>
      <c r="DY336" s="2"/>
    </row>
    <row r="337" spans="1:129" ht="41.25" hidden="1" customHeight="1" x14ac:dyDescent="0.25">
      <c r="A337" s="53">
        <v>327</v>
      </c>
      <c r="B337" s="116">
        <v>465</v>
      </c>
      <c r="C337" s="117"/>
      <c r="D337" s="7" t="s">
        <v>421</v>
      </c>
      <c r="E337" s="14" t="s">
        <v>11</v>
      </c>
      <c r="F337" s="106" t="s">
        <v>426</v>
      </c>
      <c r="G337" s="68" t="s">
        <v>13</v>
      </c>
      <c r="H337" s="14" t="s">
        <v>864</v>
      </c>
      <c r="I337" s="68" t="s">
        <v>627</v>
      </c>
      <c r="J337" s="68" t="s">
        <v>401</v>
      </c>
      <c r="K337" s="15" t="s">
        <v>6</v>
      </c>
      <c r="L337" s="15" t="s">
        <v>15</v>
      </c>
      <c r="M337" s="10">
        <v>1</v>
      </c>
      <c r="N337" s="70"/>
      <c r="O337" s="70"/>
      <c r="P337" s="70"/>
      <c r="Q337" s="84" t="s">
        <v>15</v>
      </c>
      <c r="R337" s="70"/>
      <c r="S337" s="70"/>
      <c r="T337" s="70"/>
      <c r="U337" s="70"/>
      <c r="V337" s="70"/>
      <c r="W337" s="70"/>
      <c r="X337" s="71">
        <f t="shared" si="162"/>
        <v>1</v>
      </c>
      <c r="Y337" s="15"/>
      <c r="Z337" s="15"/>
      <c r="AA337" s="15"/>
      <c r="AB337" s="15"/>
      <c r="AC337" s="15"/>
      <c r="AD337" s="72"/>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5">
        <v>2</v>
      </c>
      <c r="BJ337" s="15">
        <v>2</v>
      </c>
      <c r="BK337" s="15">
        <v>2</v>
      </c>
      <c r="BL337" s="15">
        <v>2</v>
      </c>
      <c r="BM337" s="15"/>
      <c r="BN337" s="15"/>
      <c r="BO337" s="15"/>
      <c r="BP337" s="15"/>
      <c r="BQ337" s="15">
        <v>2</v>
      </c>
      <c r="BR337" s="15">
        <v>2</v>
      </c>
      <c r="BS337" s="15">
        <v>2</v>
      </c>
      <c r="BT337" s="15">
        <v>2</v>
      </c>
      <c r="BU337" s="15">
        <v>2</v>
      </c>
      <c r="BV337" s="15">
        <v>2</v>
      </c>
      <c r="BW337" s="15"/>
      <c r="BX337" s="15">
        <v>2</v>
      </c>
      <c r="BY337" s="15">
        <v>2</v>
      </c>
      <c r="BZ337" s="15">
        <v>2</v>
      </c>
      <c r="CA337" s="15">
        <v>2</v>
      </c>
      <c r="CB337" s="15">
        <v>2</v>
      </c>
      <c r="CC337" s="15">
        <v>2</v>
      </c>
      <c r="CD337" s="15">
        <v>2</v>
      </c>
      <c r="CE337" s="15">
        <v>2</v>
      </c>
      <c r="CF337" s="15">
        <v>2</v>
      </c>
      <c r="CG337" s="15">
        <v>2</v>
      </c>
      <c r="CH337" s="15">
        <v>2</v>
      </c>
      <c r="CI337" s="15">
        <v>2</v>
      </c>
      <c r="CJ337" s="15">
        <v>2</v>
      </c>
      <c r="CK337" s="15">
        <v>2</v>
      </c>
      <c r="CL337" s="15"/>
      <c r="CM337" s="15"/>
      <c r="CN337" s="15"/>
      <c r="CO337" s="15"/>
      <c r="CP337" s="15"/>
      <c r="CQ337" s="15"/>
      <c r="CR337" s="15"/>
      <c r="CS337" s="15">
        <v>2</v>
      </c>
      <c r="CT337" s="15">
        <v>2</v>
      </c>
      <c r="CU337" s="15">
        <v>2</v>
      </c>
      <c r="CV337" s="73">
        <f t="shared" si="173"/>
        <v>27</v>
      </c>
      <c r="CW337" s="74">
        <f t="shared" si="174"/>
        <v>1</v>
      </c>
      <c r="CX337" s="73">
        <f t="shared" si="175"/>
        <v>0</v>
      </c>
      <c r="CY337" s="74">
        <f t="shared" si="176"/>
        <v>0</v>
      </c>
      <c r="CZ337" s="73">
        <f t="shared" si="177"/>
        <v>0</v>
      </c>
      <c r="DA337" s="74">
        <f t="shared" si="178"/>
        <v>0</v>
      </c>
      <c r="DB337" s="73">
        <f t="shared" si="179"/>
        <v>0</v>
      </c>
      <c r="DC337" s="74">
        <f t="shared" si="180"/>
        <v>0</v>
      </c>
      <c r="DD337" s="75">
        <f t="shared" si="181"/>
        <v>2</v>
      </c>
      <c r="DE337" s="75" t="str">
        <f t="shared" si="182"/>
        <v>Đạt mục tiêu</v>
      </c>
      <c r="DF337" s="2"/>
      <c r="DG337" s="2"/>
      <c r="DH337" s="2"/>
      <c r="DI337" s="2"/>
      <c r="DJ337" s="2"/>
      <c r="DK337" s="2"/>
      <c r="DL337" s="2"/>
      <c r="DM337" s="2"/>
      <c r="DN337" s="2"/>
      <c r="DO337" s="2"/>
      <c r="DP337" s="2"/>
      <c r="DQ337" s="2"/>
      <c r="DR337" s="2"/>
      <c r="DS337" s="2"/>
      <c r="DT337" s="2"/>
      <c r="DU337" s="2"/>
      <c r="DV337" s="2"/>
      <c r="DW337" s="2"/>
      <c r="DX337" s="2"/>
      <c r="DY337" s="2"/>
    </row>
    <row r="338" spans="1:129" ht="49.5" hidden="1" customHeight="1" x14ac:dyDescent="0.25">
      <c r="A338" s="53">
        <v>328</v>
      </c>
      <c r="B338" s="116">
        <v>465</v>
      </c>
      <c r="C338" s="117"/>
      <c r="D338" s="7" t="s">
        <v>421</v>
      </c>
      <c r="E338" s="14" t="s">
        <v>11</v>
      </c>
      <c r="F338" s="14" t="s">
        <v>427</v>
      </c>
      <c r="G338" s="68" t="s">
        <v>13</v>
      </c>
      <c r="H338" s="106" t="s">
        <v>865</v>
      </c>
      <c r="I338" s="68" t="s">
        <v>627</v>
      </c>
      <c r="J338" s="68" t="s">
        <v>401</v>
      </c>
      <c r="K338" s="15" t="s">
        <v>6</v>
      </c>
      <c r="L338" s="15" t="s">
        <v>15</v>
      </c>
      <c r="M338" s="10">
        <v>1</v>
      </c>
      <c r="N338" s="70"/>
      <c r="O338" s="70"/>
      <c r="P338" s="70"/>
      <c r="Q338" s="70"/>
      <c r="R338" s="84" t="s">
        <v>15</v>
      </c>
      <c r="S338" s="70"/>
      <c r="T338" s="70"/>
      <c r="U338" s="70"/>
      <c r="V338" s="70"/>
      <c r="W338" s="70"/>
      <c r="X338" s="71">
        <f t="shared" si="162"/>
        <v>1</v>
      </c>
      <c r="Y338" s="15"/>
      <c r="Z338" s="15"/>
      <c r="AA338" s="15"/>
      <c r="AB338" s="15"/>
      <c r="AC338" s="15"/>
      <c r="AD338" s="72"/>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5">
        <v>2</v>
      </c>
      <c r="BJ338" s="15">
        <v>2</v>
      </c>
      <c r="BK338" s="15">
        <v>2</v>
      </c>
      <c r="BL338" s="15">
        <v>2</v>
      </c>
      <c r="BM338" s="15"/>
      <c r="BN338" s="15"/>
      <c r="BO338" s="15"/>
      <c r="BP338" s="15"/>
      <c r="BQ338" s="15">
        <v>2</v>
      </c>
      <c r="BR338" s="15">
        <v>2</v>
      </c>
      <c r="BS338" s="15">
        <v>2</v>
      </c>
      <c r="BT338" s="15">
        <v>2</v>
      </c>
      <c r="BU338" s="15">
        <v>2</v>
      </c>
      <c r="BV338" s="15">
        <v>2</v>
      </c>
      <c r="BW338" s="15"/>
      <c r="BX338" s="15">
        <v>2</v>
      </c>
      <c r="BY338" s="15">
        <v>2</v>
      </c>
      <c r="BZ338" s="15">
        <v>2</v>
      </c>
      <c r="CA338" s="15">
        <v>2</v>
      </c>
      <c r="CB338" s="15">
        <v>2</v>
      </c>
      <c r="CC338" s="15">
        <v>2</v>
      </c>
      <c r="CD338" s="15">
        <v>2</v>
      </c>
      <c r="CE338" s="15">
        <v>2</v>
      </c>
      <c r="CF338" s="15">
        <v>2</v>
      </c>
      <c r="CG338" s="15">
        <v>2</v>
      </c>
      <c r="CH338" s="15">
        <v>2</v>
      </c>
      <c r="CI338" s="15">
        <v>2</v>
      </c>
      <c r="CJ338" s="15">
        <v>2</v>
      </c>
      <c r="CK338" s="15">
        <v>2</v>
      </c>
      <c r="CL338" s="15"/>
      <c r="CM338" s="15"/>
      <c r="CN338" s="15"/>
      <c r="CO338" s="15"/>
      <c r="CP338" s="15"/>
      <c r="CQ338" s="15"/>
      <c r="CR338" s="15"/>
      <c r="CS338" s="15">
        <v>2</v>
      </c>
      <c r="CT338" s="15">
        <v>2</v>
      </c>
      <c r="CU338" s="15">
        <v>2</v>
      </c>
      <c r="CV338" s="73">
        <f t="shared" si="173"/>
        <v>27</v>
      </c>
      <c r="CW338" s="74">
        <f t="shared" si="174"/>
        <v>1</v>
      </c>
      <c r="CX338" s="73">
        <f t="shared" si="175"/>
        <v>0</v>
      </c>
      <c r="CY338" s="74">
        <f t="shared" si="176"/>
        <v>0</v>
      </c>
      <c r="CZ338" s="73">
        <f t="shared" si="177"/>
        <v>0</v>
      </c>
      <c r="DA338" s="74">
        <f t="shared" si="178"/>
        <v>0</v>
      </c>
      <c r="DB338" s="73">
        <f t="shared" si="179"/>
        <v>0</v>
      </c>
      <c r="DC338" s="74">
        <f t="shared" si="180"/>
        <v>0</v>
      </c>
      <c r="DD338" s="75">
        <f t="shared" si="181"/>
        <v>2</v>
      </c>
      <c r="DE338" s="75" t="str">
        <f t="shared" si="182"/>
        <v>Đạt mục tiêu</v>
      </c>
      <c r="DF338" s="2"/>
      <c r="DG338" s="2"/>
      <c r="DH338" s="2"/>
      <c r="DI338" s="2"/>
      <c r="DJ338" s="2"/>
      <c r="DK338" s="2"/>
      <c r="DL338" s="2"/>
      <c r="DM338" s="2"/>
      <c r="DN338" s="2"/>
      <c r="DO338" s="2"/>
      <c r="DP338" s="2"/>
      <c r="DQ338" s="2"/>
      <c r="DR338" s="2"/>
      <c r="DS338" s="2"/>
      <c r="DT338" s="2"/>
      <c r="DU338" s="2"/>
      <c r="DV338" s="2"/>
      <c r="DW338" s="2"/>
      <c r="DX338" s="2"/>
      <c r="DY338" s="2"/>
    </row>
    <row r="339" spans="1:129" ht="60.75" hidden="1" customHeight="1" x14ac:dyDescent="0.25">
      <c r="A339" s="53">
        <v>329</v>
      </c>
      <c r="B339" s="116">
        <v>465</v>
      </c>
      <c r="C339" s="117"/>
      <c r="D339" s="7" t="s">
        <v>421</v>
      </c>
      <c r="E339" s="14" t="s">
        <v>11</v>
      </c>
      <c r="F339" s="7" t="s">
        <v>421</v>
      </c>
      <c r="G339" s="68" t="s">
        <v>13</v>
      </c>
      <c r="H339" s="106" t="s">
        <v>866</v>
      </c>
      <c r="I339" s="68" t="s">
        <v>627</v>
      </c>
      <c r="J339" s="68" t="s">
        <v>401</v>
      </c>
      <c r="K339" s="15" t="s">
        <v>6</v>
      </c>
      <c r="L339" s="15" t="s">
        <v>15</v>
      </c>
      <c r="M339" s="10">
        <v>1</v>
      </c>
      <c r="N339" s="70"/>
      <c r="O339" s="70"/>
      <c r="P339" s="70"/>
      <c r="Q339" s="70"/>
      <c r="R339" s="70"/>
      <c r="S339" s="70"/>
      <c r="T339" s="70" t="s">
        <v>15</v>
      </c>
      <c r="U339" s="70"/>
      <c r="V339" s="70"/>
      <c r="W339" s="70"/>
      <c r="X339" s="71">
        <f t="shared" si="162"/>
        <v>1</v>
      </c>
      <c r="Y339" s="15"/>
      <c r="Z339" s="15"/>
      <c r="AA339" s="15"/>
      <c r="AB339" s="15"/>
      <c r="AC339" s="15"/>
      <c r="AD339" s="72"/>
      <c r="AE339" s="11"/>
      <c r="AF339" s="11"/>
      <c r="AG339" s="11"/>
      <c r="AH339" s="11"/>
      <c r="AI339" s="11"/>
      <c r="AJ339" s="11"/>
      <c r="AK339" s="11"/>
      <c r="AL339" s="11"/>
      <c r="AM339" s="11"/>
      <c r="AN339" s="11"/>
      <c r="AO339" s="11"/>
      <c r="AP339" s="11"/>
      <c r="AQ339" s="11"/>
      <c r="AR339" s="11"/>
      <c r="AS339" s="11"/>
      <c r="AT339" s="11"/>
      <c r="AU339" s="11"/>
      <c r="AV339" s="11"/>
      <c r="AW339" s="11"/>
      <c r="AX339" s="11" t="s">
        <v>622</v>
      </c>
      <c r="AY339" s="11"/>
      <c r="AZ339" s="11" t="s">
        <v>644</v>
      </c>
      <c r="BA339" s="11" t="s">
        <v>625</v>
      </c>
      <c r="BB339" s="11"/>
      <c r="BC339" s="11"/>
      <c r="BD339" s="11"/>
      <c r="BE339" s="11"/>
      <c r="BF339" s="11"/>
      <c r="BG339" s="11"/>
      <c r="BH339" s="11"/>
      <c r="BI339" s="15">
        <v>2</v>
      </c>
      <c r="BJ339" s="15">
        <v>2</v>
      </c>
      <c r="BK339" s="15">
        <v>2</v>
      </c>
      <c r="BL339" s="15">
        <v>2</v>
      </c>
      <c r="BM339" s="15"/>
      <c r="BN339" s="15"/>
      <c r="BO339" s="15"/>
      <c r="BP339" s="15"/>
      <c r="BQ339" s="15">
        <v>2</v>
      </c>
      <c r="BR339" s="15">
        <v>2</v>
      </c>
      <c r="BS339" s="15">
        <v>2</v>
      </c>
      <c r="BT339" s="15">
        <v>2</v>
      </c>
      <c r="BU339" s="15">
        <v>2</v>
      </c>
      <c r="BV339" s="15">
        <v>2</v>
      </c>
      <c r="BW339" s="15"/>
      <c r="BX339" s="15">
        <v>2</v>
      </c>
      <c r="BY339" s="15">
        <v>2</v>
      </c>
      <c r="BZ339" s="15">
        <v>2</v>
      </c>
      <c r="CA339" s="15">
        <v>2</v>
      </c>
      <c r="CB339" s="15">
        <v>2</v>
      </c>
      <c r="CC339" s="15">
        <v>2</v>
      </c>
      <c r="CD339" s="15">
        <v>2</v>
      </c>
      <c r="CE339" s="15">
        <v>2</v>
      </c>
      <c r="CF339" s="15">
        <v>2</v>
      </c>
      <c r="CG339" s="15">
        <v>2</v>
      </c>
      <c r="CH339" s="15">
        <v>2</v>
      </c>
      <c r="CI339" s="15">
        <v>2</v>
      </c>
      <c r="CJ339" s="15">
        <v>2</v>
      </c>
      <c r="CK339" s="15">
        <v>2</v>
      </c>
      <c r="CL339" s="15"/>
      <c r="CM339" s="15"/>
      <c r="CN339" s="15"/>
      <c r="CO339" s="15"/>
      <c r="CP339" s="15"/>
      <c r="CQ339" s="15"/>
      <c r="CR339" s="15"/>
      <c r="CS339" s="15">
        <v>2</v>
      </c>
      <c r="CT339" s="15">
        <v>2</v>
      </c>
      <c r="CU339" s="15">
        <v>2</v>
      </c>
      <c r="CV339" s="73">
        <f t="shared" si="173"/>
        <v>27</v>
      </c>
      <c r="CW339" s="74">
        <f t="shared" si="174"/>
        <v>1</v>
      </c>
      <c r="CX339" s="73">
        <f t="shared" si="175"/>
        <v>0</v>
      </c>
      <c r="CY339" s="74">
        <f t="shared" si="176"/>
        <v>0</v>
      </c>
      <c r="CZ339" s="73">
        <f t="shared" si="177"/>
        <v>0</v>
      </c>
      <c r="DA339" s="74">
        <f t="shared" si="178"/>
        <v>0</v>
      </c>
      <c r="DB339" s="73">
        <f t="shared" si="179"/>
        <v>0</v>
      </c>
      <c r="DC339" s="74">
        <f t="shared" si="180"/>
        <v>0</v>
      </c>
      <c r="DD339" s="75">
        <f t="shared" si="181"/>
        <v>2</v>
      </c>
      <c r="DE339" s="75" t="str">
        <f t="shared" si="182"/>
        <v>Đạt mục tiêu</v>
      </c>
      <c r="DF339" s="2"/>
      <c r="DG339" s="2"/>
      <c r="DH339" s="2"/>
      <c r="DI339" s="2"/>
      <c r="DJ339" s="2"/>
      <c r="DK339" s="2"/>
      <c r="DL339" s="2"/>
      <c r="DM339" s="2"/>
      <c r="DN339" s="2"/>
      <c r="DO339" s="2"/>
      <c r="DP339" s="2"/>
      <c r="DQ339" s="2"/>
      <c r="DR339" s="2"/>
      <c r="DS339" s="2"/>
      <c r="DT339" s="2"/>
      <c r="DU339" s="2"/>
      <c r="DV339" s="2"/>
      <c r="DW339" s="2"/>
      <c r="DX339" s="2"/>
      <c r="DY339" s="2"/>
    </row>
    <row r="340" spans="1:129" ht="40.5" hidden="1" customHeight="1" x14ac:dyDescent="0.25">
      <c r="A340" s="53">
        <v>330</v>
      </c>
      <c r="B340" s="116">
        <v>465</v>
      </c>
      <c r="C340" s="119"/>
      <c r="D340" s="7" t="s">
        <v>421</v>
      </c>
      <c r="E340" s="14" t="s">
        <v>11</v>
      </c>
      <c r="F340" s="106" t="s">
        <v>428</v>
      </c>
      <c r="G340" s="68" t="s">
        <v>13</v>
      </c>
      <c r="H340" s="14" t="s">
        <v>867</v>
      </c>
      <c r="I340" s="68" t="s">
        <v>627</v>
      </c>
      <c r="J340" s="68" t="s">
        <v>401</v>
      </c>
      <c r="K340" s="15" t="s">
        <v>6</v>
      </c>
      <c r="L340" s="15" t="s">
        <v>15</v>
      </c>
      <c r="M340" s="10">
        <v>1</v>
      </c>
      <c r="N340" s="70"/>
      <c r="O340" s="70"/>
      <c r="P340" s="70"/>
      <c r="Q340" s="70"/>
      <c r="R340" s="70"/>
      <c r="S340" s="70"/>
      <c r="T340" s="70"/>
      <c r="U340" s="70" t="s">
        <v>15</v>
      </c>
      <c r="V340" s="70"/>
      <c r="W340" s="70"/>
      <c r="X340" s="71">
        <f t="shared" si="162"/>
        <v>1</v>
      </c>
      <c r="Y340" s="15"/>
      <c r="Z340" s="15"/>
      <c r="AA340" s="15"/>
      <c r="AB340" s="15"/>
      <c r="AC340" s="15"/>
      <c r="AD340" s="72"/>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5"/>
      <c r="BC340" s="15" t="s">
        <v>688</v>
      </c>
      <c r="BD340" s="15" t="s">
        <v>653</v>
      </c>
      <c r="BE340" s="11"/>
      <c r="BF340" s="11"/>
      <c r="BG340" s="11"/>
      <c r="BH340" s="11"/>
      <c r="BI340" s="15">
        <v>2</v>
      </c>
      <c r="BJ340" s="15">
        <v>2</v>
      </c>
      <c r="BK340" s="15">
        <v>2</v>
      </c>
      <c r="BL340" s="15">
        <v>2</v>
      </c>
      <c r="BM340" s="15"/>
      <c r="BN340" s="15"/>
      <c r="BO340" s="15"/>
      <c r="BP340" s="15"/>
      <c r="BQ340" s="15">
        <v>2</v>
      </c>
      <c r="BR340" s="15">
        <v>2</v>
      </c>
      <c r="BS340" s="15">
        <v>2</v>
      </c>
      <c r="BT340" s="15">
        <v>2</v>
      </c>
      <c r="BU340" s="15">
        <v>2</v>
      </c>
      <c r="BV340" s="15">
        <v>2</v>
      </c>
      <c r="BW340" s="15"/>
      <c r="BX340" s="15">
        <v>2</v>
      </c>
      <c r="BY340" s="15">
        <v>2</v>
      </c>
      <c r="BZ340" s="15">
        <v>2</v>
      </c>
      <c r="CA340" s="15">
        <v>2</v>
      </c>
      <c r="CB340" s="15">
        <v>2</v>
      </c>
      <c r="CC340" s="15">
        <v>2</v>
      </c>
      <c r="CD340" s="15">
        <v>2</v>
      </c>
      <c r="CE340" s="15">
        <v>2</v>
      </c>
      <c r="CF340" s="15">
        <v>2</v>
      </c>
      <c r="CG340" s="15">
        <v>2</v>
      </c>
      <c r="CH340" s="15">
        <v>2</v>
      </c>
      <c r="CI340" s="15">
        <v>2</v>
      </c>
      <c r="CJ340" s="15">
        <v>2</v>
      </c>
      <c r="CK340" s="15">
        <v>2</v>
      </c>
      <c r="CL340" s="15"/>
      <c r="CM340" s="15"/>
      <c r="CN340" s="15"/>
      <c r="CO340" s="15"/>
      <c r="CP340" s="15"/>
      <c r="CQ340" s="15"/>
      <c r="CR340" s="15"/>
      <c r="CS340" s="15">
        <v>2</v>
      </c>
      <c r="CT340" s="15">
        <v>2</v>
      </c>
      <c r="CU340" s="15">
        <v>2</v>
      </c>
      <c r="CV340" s="73">
        <f t="shared" si="173"/>
        <v>27</v>
      </c>
      <c r="CW340" s="74">
        <f t="shared" si="174"/>
        <v>1</v>
      </c>
      <c r="CX340" s="73">
        <f t="shared" si="175"/>
        <v>0</v>
      </c>
      <c r="CY340" s="74">
        <f t="shared" si="176"/>
        <v>0</v>
      </c>
      <c r="CZ340" s="73">
        <f t="shared" si="177"/>
        <v>0</v>
      </c>
      <c r="DA340" s="74">
        <f t="shared" si="178"/>
        <v>0</v>
      </c>
      <c r="DB340" s="73">
        <f t="shared" si="179"/>
        <v>0</v>
      </c>
      <c r="DC340" s="74">
        <f t="shared" si="180"/>
        <v>0</v>
      </c>
      <c r="DD340" s="75">
        <f t="shared" si="181"/>
        <v>2</v>
      </c>
      <c r="DE340" s="75" t="str">
        <f t="shared" si="182"/>
        <v>Đạt mục tiêu</v>
      </c>
      <c r="DF340" s="2"/>
      <c r="DG340" s="2"/>
      <c r="DH340" s="2"/>
      <c r="DI340" s="2"/>
      <c r="DJ340" s="2"/>
      <c r="DK340" s="2"/>
      <c r="DL340" s="2"/>
      <c r="DM340" s="2"/>
      <c r="DN340" s="2"/>
      <c r="DO340" s="2"/>
      <c r="DP340" s="2"/>
      <c r="DQ340" s="2"/>
      <c r="DR340" s="2"/>
      <c r="DS340" s="2"/>
      <c r="DT340" s="2"/>
      <c r="DU340" s="2"/>
      <c r="DV340" s="2"/>
      <c r="DW340" s="2"/>
      <c r="DX340" s="2"/>
      <c r="DY340" s="2"/>
    </row>
    <row r="341" spans="1:129" ht="79.5" hidden="1" customHeight="1" x14ac:dyDescent="0.25">
      <c r="A341" s="53">
        <v>331</v>
      </c>
      <c r="B341" s="116">
        <v>465</v>
      </c>
      <c r="C341" s="60">
        <v>468</v>
      </c>
      <c r="D341" s="7" t="s">
        <v>429</v>
      </c>
      <c r="E341" s="14" t="s">
        <v>11</v>
      </c>
      <c r="F341" s="14" t="s">
        <v>430</v>
      </c>
      <c r="G341" s="68" t="s">
        <v>13</v>
      </c>
      <c r="H341" s="14" t="s">
        <v>430</v>
      </c>
      <c r="I341" s="68" t="s">
        <v>627</v>
      </c>
      <c r="J341" s="68" t="s">
        <v>401</v>
      </c>
      <c r="K341" s="15" t="s">
        <v>6</v>
      </c>
      <c r="L341" s="15" t="s">
        <v>15</v>
      </c>
      <c r="M341" s="10"/>
      <c r="N341" s="70"/>
      <c r="O341" s="70"/>
      <c r="P341" s="70"/>
      <c r="Q341" s="70"/>
      <c r="R341" s="70"/>
      <c r="S341" s="70"/>
      <c r="T341" s="70" t="s">
        <v>15</v>
      </c>
      <c r="U341" s="70"/>
      <c r="V341" s="70"/>
      <c r="W341" s="70"/>
      <c r="X341" s="71">
        <f t="shared" si="162"/>
        <v>1</v>
      </c>
      <c r="Y341" s="15"/>
      <c r="Z341" s="15"/>
      <c r="AA341" s="15"/>
      <c r="AB341" s="15"/>
      <c r="AC341" s="15"/>
      <c r="AD341" s="80"/>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t="s">
        <v>625</v>
      </c>
      <c r="BA341" s="15" t="s">
        <v>622</v>
      </c>
      <c r="BB341" s="15"/>
      <c r="BC341" s="15"/>
      <c r="BD341" s="15"/>
      <c r="BE341" s="15"/>
      <c r="BF341" s="15"/>
      <c r="BG341" s="15"/>
      <c r="BH341" s="15"/>
      <c r="BI341" s="15">
        <v>2</v>
      </c>
      <c r="BJ341" s="15">
        <v>2</v>
      </c>
      <c r="BK341" s="15">
        <v>2</v>
      </c>
      <c r="BL341" s="15">
        <v>2</v>
      </c>
      <c r="BM341" s="15"/>
      <c r="BN341" s="15"/>
      <c r="BO341" s="15"/>
      <c r="BP341" s="15"/>
      <c r="BQ341" s="15">
        <v>2</v>
      </c>
      <c r="BR341" s="15">
        <v>2</v>
      </c>
      <c r="BS341" s="15">
        <v>2</v>
      </c>
      <c r="BT341" s="15">
        <v>2</v>
      </c>
      <c r="BU341" s="15">
        <v>2</v>
      </c>
      <c r="BV341" s="15">
        <v>2</v>
      </c>
      <c r="BW341" s="15"/>
      <c r="BX341" s="15">
        <v>2</v>
      </c>
      <c r="BY341" s="15">
        <v>2</v>
      </c>
      <c r="BZ341" s="15">
        <v>2</v>
      </c>
      <c r="CA341" s="15">
        <v>2</v>
      </c>
      <c r="CB341" s="15">
        <v>2</v>
      </c>
      <c r="CC341" s="15">
        <v>2</v>
      </c>
      <c r="CD341" s="15">
        <v>2</v>
      </c>
      <c r="CE341" s="15">
        <v>2</v>
      </c>
      <c r="CF341" s="15">
        <v>2</v>
      </c>
      <c r="CG341" s="15">
        <v>2</v>
      </c>
      <c r="CH341" s="15">
        <v>2</v>
      </c>
      <c r="CI341" s="15">
        <v>2</v>
      </c>
      <c r="CJ341" s="15">
        <v>2</v>
      </c>
      <c r="CK341" s="15">
        <v>2</v>
      </c>
      <c r="CL341" s="15"/>
      <c r="CM341" s="15"/>
      <c r="CN341" s="15"/>
      <c r="CO341" s="15"/>
      <c r="CP341" s="15"/>
      <c r="CQ341" s="15"/>
      <c r="CR341" s="15"/>
      <c r="CS341" s="15">
        <v>2</v>
      </c>
      <c r="CT341" s="15">
        <v>2</v>
      </c>
      <c r="CU341" s="15">
        <v>2</v>
      </c>
      <c r="CV341" s="73">
        <f t="shared" si="173"/>
        <v>27</v>
      </c>
      <c r="CW341" s="74">
        <f t="shared" si="174"/>
        <v>1</v>
      </c>
      <c r="CX341" s="73">
        <f t="shared" si="175"/>
        <v>0</v>
      </c>
      <c r="CY341" s="74">
        <f t="shared" si="176"/>
        <v>0</v>
      </c>
      <c r="CZ341" s="73">
        <f t="shared" si="177"/>
        <v>0</v>
      </c>
      <c r="DA341" s="74">
        <f t="shared" si="178"/>
        <v>0</v>
      </c>
      <c r="DB341" s="73">
        <f t="shared" si="179"/>
        <v>0</v>
      </c>
      <c r="DC341" s="74">
        <f t="shared" si="180"/>
        <v>0</v>
      </c>
      <c r="DD341" s="75">
        <f t="shared" si="181"/>
        <v>2</v>
      </c>
      <c r="DE341" s="75" t="str">
        <f t="shared" si="182"/>
        <v>Đạt mục tiêu</v>
      </c>
      <c r="DF341" s="2"/>
      <c r="DG341" s="2"/>
      <c r="DH341" s="2"/>
      <c r="DI341" s="2"/>
      <c r="DJ341" s="2"/>
      <c r="DK341" s="2"/>
      <c r="DL341" s="2"/>
      <c r="DM341" s="2"/>
      <c r="DN341" s="2"/>
      <c r="DO341" s="2"/>
      <c r="DP341" s="2"/>
      <c r="DQ341" s="2"/>
      <c r="DR341" s="2"/>
      <c r="DS341" s="2"/>
      <c r="DT341" s="2"/>
      <c r="DU341" s="2"/>
      <c r="DV341" s="2"/>
      <c r="DW341" s="2"/>
      <c r="DX341" s="2"/>
      <c r="DY341" s="2"/>
    </row>
    <row r="342" spans="1:129" ht="24.75" customHeight="1" x14ac:dyDescent="0.3">
      <c r="A342" s="53">
        <v>332</v>
      </c>
      <c r="B342" s="59">
        <v>468</v>
      </c>
      <c r="C342" s="60">
        <v>469</v>
      </c>
      <c r="D342" s="386" t="s">
        <v>431</v>
      </c>
      <c r="E342" s="387"/>
      <c r="F342" s="387"/>
      <c r="G342" s="387"/>
      <c r="H342" s="388"/>
      <c r="I342" s="308"/>
      <c r="J342" s="312"/>
      <c r="K342" s="61" t="s">
        <v>8</v>
      </c>
      <c r="L342" s="61" t="s">
        <v>8</v>
      </c>
      <c r="M342" s="107">
        <f>SUM(M343:M352)</f>
        <v>3</v>
      </c>
      <c r="N342" s="86" t="s">
        <v>608</v>
      </c>
      <c r="O342" s="86" t="s">
        <v>608</v>
      </c>
      <c r="P342" s="313" t="s">
        <v>608</v>
      </c>
      <c r="Q342" s="86" t="s">
        <v>608</v>
      </c>
      <c r="R342" s="86" t="s">
        <v>608</v>
      </c>
      <c r="S342" s="86" t="s">
        <v>608</v>
      </c>
      <c r="T342" s="86" t="s">
        <v>608</v>
      </c>
      <c r="U342" s="86" t="s">
        <v>608</v>
      </c>
      <c r="V342" s="86" t="s">
        <v>608</v>
      </c>
      <c r="W342" s="86" t="s">
        <v>608</v>
      </c>
      <c r="X342" s="71">
        <f t="shared" si="162"/>
        <v>0</v>
      </c>
      <c r="Y342" s="61" t="s">
        <v>8</v>
      </c>
      <c r="Z342" s="61"/>
      <c r="AA342" s="61"/>
      <c r="AB342" s="61"/>
      <c r="AC342" s="61"/>
      <c r="AD342" s="61" t="s">
        <v>608</v>
      </c>
      <c r="AE342" s="61" t="s">
        <v>608</v>
      </c>
      <c r="AF342" s="61" t="s">
        <v>608</v>
      </c>
      <c r="AG342" s="314"/>
      <c r="AH342" s="314"/>
      <c r="AI342" s="314"/>
      <c r="AJ342" s="82"/>
      <c r="AK342" s="82"/>
      <c r="AL342" s="82"/>
      <c r="AM342" s="82"/>
      <c r="AN342" s="82"/>
      <c r="AO342" s="82"/>
      <c r="AP342" s="82"/>
      <c r="AQ342" s="82"/>
      <c r="AR342" s="82"/>
      <c r="AS342" s="82"/>
      <c r="AT342" s="82"/>
      <c r="AU342" s="82"/>
      <c r="AV342" s="82"/>
      <c r="AW342" s="82"/>
      <c r="AX342" s="82"/>
      <c r="AY342" s="82"/>
      <c r="AZ342" s="82"/>
      <c r="BA342" s="82"/>
      <c r="BB342" s="82"/>
      <c r="BC342" s="82"/>
      <c r="BD342" s="82"/>
      <c r="BE342" s="82"/>
      <c r="BF342" s="82"/>
      <c r="BG342" s="82"/>
      <c r="BH342" s="82"/>
      <c r="BI342" s="62" t="s">
        <v>8</v>
      </c>
      <c r="BJ342" s="62" t="s">
        <v>8</v>
      </c>
      <c r="BK342" s="62" t="s">
        <v>8</v>
      </c>
      <c r="BL342" s="62" t="s">
        <v>8</v>
      </c>
      <c r="BM342" s="62" t="s">
        <v>8</v>
      </c>
      <c r="BN342" s="62" t="s">
        <v>8</v>
      </c>
      <c r="BO342" s="62" t="s">
        <v>8</v>
      </c>
      <c r="BP342" s="62" t="s">
        <v>8</v>
      </c>
      <c r="BQ342" s="62" t="s">
        <v>8</v>
      </c>
      <c r="BR342" s="62" t="s">
        <v>8</v>
      </c>
      <c r="BS342" s="62" t="s">
        <v>8</v>
      </c>
      <c r="BT342" s="62" t="s">
        <v>8</v>
      </c>
      <c r="BU342" s="62" t="s">
        <v>8</v>
      </c>
      <c r="BV342" s="62" t="s">
        <v>8</v>
      </c>
      <c r="BW342" s="62" t="s">
        <v>8</v>
      </c>
      <c r="BX342" s="62" t="s">
        <v>8</v>
      </c>
      <c r="BY342" s="62" t="s">
        <v>8</v>
      </c>
      <c r="BZ342" s="62" t="s">
        <v>8</v>
      </c>
      <c r="CA342" s="62" t="s">
        <v>8</v>
      </c>
      <c r="CB342" s="62" t="s">
        <v>8</v>
      </c>
      <c r="CC342" s="62" t="s">
        <v>8</v>
      </c>
      <c r="CD342" s="62" t="s">
        <v>8</v>
      </c>
      <c r="CE342" s="62" t="s">
        <v>8</v>
      </c>
      <c r="CF342" s="62" t="s">
        <v>8</v>
      </c>
      <c r="CG342" s="62" t="s">
        <v>8</v>
      </c>
      <c r="CH342" s="62" t="s">
        <v>8</v>
      </c>
      <c r="CI342" s="62" t="s">
        <v>8</v>
      </c>
      <c r="CJ342" s="62" t="s">
        <v>8</v>
      </c>
      <c r="CK342" s="62" t="s">
        <v>8</v>
      </c>
      <c r="CL342" s="62" t="s">
        <v>8</v>
      </c>
      <c r="CM342" s="62" t="s">
        <v>8</v>
      </c>
      <c r="CN342" s="62" t="s">
        <v>8</v>
      </c>
      <c r="CO342" s="62" t="s">
        <v>8</v>
      </c>
      <c r="CP342" s="62" t="s">
        <v>8</v>
      </c>
      <c r="CQ342" s="62" t="s">
        <v>8</v>
      </c>
      <c r="CR342" s="62" t="s">
        <v>8</v>
      </c>
      <c r="CS342" s="62" t="s">
        <v>8</v>
      </c>
      <c r="CT342" s="62" t="s">
        <v>8</v>
      </c>
      <c r="CU342" s="62" t="s">
        <v>8</v>
      </c>
      <c r="CV342" s="61" t="s">
        <v>8</v>
      </c>
      <c r="CW342" s="61" t="s">
        <v>8</v>
      </c>
      <c r="CX342" s="61" t="s">
        <v>8</v>
      </c>
      <c r="CY342" s="61" t="s">
        <v>8</v>
      </c>
      <c r="CZ342" s="61" t="s">
        <v>8</v>
      </c>
      <c r="DA342" s="61" t="s">
        <v>8</v>
      </c>
      <c r="DB342" s="61" t="s">
        <v>8</v>
      </c>
      <c r="DC342" s="61" t="s">
        <v>8</v>
      </c>
      <c r="DD342" s="250" t="s">
        <v>8</v>
      </c>
      <c r="DE342" s="61" t="s">
        <v>8</v>
      </c>
      <c r="DF342" s="2"/>
      <c r="DG342" s="2"/>
      <c r="DH342" s="2"/>
      <c r="DI342" s="2"/>
      <c r="DJ342" s="2"/>
      <c r="DK342" s="2"/>
      <c r="DL342" s="2"/>
      <c r="DM342" s="2"/>
      <c r="DN342" s="2"/>
      <c r="DO342" s="2"/>
      <c r="DP342" s="2"/>
      <c r="DQ342" s="2"/>
      <c r="DR342" s="2"/>
      <c r="DS342" s="2"/>
      <c r="DT342" s="2"/>
      <c r="DU342" s="2"/>
      <c r="DV342" s="2"/>
      <c r="DW342" s="2"/>
      <c r="DX342" s="2"/>
      <c r="DY342" s="2"/>
    </row>
    <row r="343" spans="1:129" ht="72" hidden="1" customHeight="1" x14ac:dyDescent="0.25">
      <c r="A343" s="53">
        <v>333</v>
      </c>
      <c r="B343" s="66">
        <v>469</v>
      </c>
      <c r="C343" s="60">
        <v>471</v>
      </c>
      <c r="D343" s="7" t="s">
        <v>432</v>
      </c>
      <c r="E343" s="14" t="s">
        <v>11</v>
      </c>
      <c r="F343" s="14" t="s">
        <v>433</v>
      </c>
      <c r="G343" s="68" t="s">
        <v>19</v>
      </c>
      <c r="H343" s="149" t="s">
        <v>868</v>
      </c>
      <c r="I343" s="68" t="s">
        <v>627</v>
      </c>
      <c r="J343" s="68" t="s">
        <v>401</v>
      </c>
      <c r="K343" s="15" t="s">
        <v>6</v>
      </c>
      <c r="L343" s="15" t="s">
        <v>15</v>
      </c>
      <c r="M343" s="10">
        <v>1</v>
      </c>
      <c r="N343" s="70"/>
      <c r="O343" s="84"/>
      <c r="P343" s="70"/>
      <c r="Q343" s="70" t="s">
        <v>15</v>
      </c>
      <c r="R343" s="70"/>
      <c r="S343" s="70"/>
      <c r="T343" s="70"/>
      <c r="U343" s="70"/>
      <c r="V343" s="70"/>
      <c r="W343" s="70"/>
      <c r="X343" s="71">
        <f t="shared" si="162"/>
        <v>1</v>
      </c>
      <c r="Y343" s="15"/>
      <c r="Z343" s="11"/>
      <c r="AA343" s="11"/>
      <c r="AB343" s="11"/>
      <c r="AC343" s="11"/>
      <c r="AD343" s="72"/>
      <c r="AE343" s="72"/>
      <c r="AF343" s="72"/>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5">
        <v>2</v>
      </c>
      <c r="BJ343" s="15">
        <v>2</v>
      </c>
      <c r="BK343" s="15">
        <v>2</v>
      </c>
      <c r="BL343" s="15">
        <v>2</v>
      </c>
      <c r="BM343" s="15"/>
      <c r="BN343" s="15"/>
      <c r="BO343" s="15"/>
      <c r="BP343" s="15"/>
      <c r="BQ343" s="15">
        <v>2</v>
      </c>
      <c r="BR343" s="15">
        <v>2</v>
      </c>
      <c r="BS343" s="15">
        <v>2</v>
      </c>
      <c r="BT343" s="15">
        <v>2</v>
      </c>
      <c r="BU343" s="15">
        <v>2</v>
      </c>
      <c r="BV343" s="15">
        <v>2</v>
      </c>
      <c r="BW343" s="15"/>
      <c r="BX343" s="15">
        <v>2</v>
      </c>
      <c r="BY343" s="15">
        <v>2</v>
      </c>
      <c r="BZ343" s="15">
        <v>2</v>
      </c>
      <c r="CA343" s="15">
        <v>2</v>
      </c>
      <c r="CB343" s="15">
        <v>2</v>
      </c>
      <c r="CC343" s="15">
        <v>2</v>
      </c>
      <c r="CD343" s="15">
        <v>2</v>
      </c>
      <c r="CE343" s="15">
        <v>2</v>
      </c>
      <c r="CF343" s="15">
        <v>2</v>
      </c>
      <c r="CG343" s="15">
        <v>2</v>
      </c>
      <c r="CH343" s="15">
        <v>2</v>
      </c>
      <c r="CI343" s="15">
        <v>2</v>
      </c>
      <c r="CJ343" s="15">
        <v>2</v>
      </c>
      <c r="CK343" s="15">
        <v>2</v>
      </c>
      <c r="CL343" s="15"/>
      <c r="CM343" s="15"/>
      <c r="CN343" s="15"/>
      <c r="CO343" s="15"/>
      <c r="CP343" s="15"/>
      <c r="CQ343" s="15"/>
      <c r="CR343" s="15"/>
      <c r="CS343" s="15">
        <v>2</v>
      </c>
      <c r="CT343" s="15">
        <v>2</v>
      </c>
      <c r="CU343" s="15">
        <v>2</v>
      </c>
      <c r="CV343" s="73">
        <f t="shared" ref="CV343:CV359" si="183">COUNTIF(BI343:CU343,"2")</f>
        <v>27</v>
      </c>
      <c r="CW343" s="74">
        <f t="shared" ref="CW343:CW359" si="184">CV343/(CV343+CX343+CZ343+DB343)</f>
        <v>1</v>
      </c>
      <c r="CX343" s="73">
        <f t="shared" ref="CX343:CX359" si="185">COUNTIF(BI343:CU343,"1")</f>
        <v>0</v>
      </c>
      <c r="CY343" s="74">
        <f t="shared" ref="CY343:CY359" si="186">CX343/(CV343+CX343+CZ343+DB343)</f>
        <v>0</v>
      </c>
      <c r="CZ343" s="73">
        <f t="shared" ref="CZ343:CZ359" si="187">COUNTIF(BI343:CU343,"0")</f>
        <v>0</v>
      </c>
      <c r="DA343" s="74">
        <f t="shared" ref="DA343:DA359" si="188">CZ343/(CV343+CX343+CZ343+DB343)</f>
        <v>0</v>
      </c>
      <c r="DB343" s="73">
        <f t="shared" ref="DB343:DB359" si="189">COUNTIF(BI343:CU343,"KĐG")</f>
        <v>0</v>
      </c>
      <c r="DC343" s="74">
        <f t="shared" ref="DC343:DC359" si="190">DB343/(CV343+CX343+CZ343+DB343)</f>
        <v>0</v>
      </c>
      <c r="DD343" s="75">
        <f t="shared" ref="DD343:DD359" si="191">(((CV343*2)+(CX343*1)+(CZ343*0)))/(CV343+CX343+CZ343)</f>
        <v>2</v>
      </c>
      <c r="DE343" s="75" t="str">
        <f t="shared" ref="DE343:DE359" si="192">IF(DC343&gt;=50%,"KĐG",IF(DD343&gt;=1.6,"Đạt mục tiêu",IF(DD343&gt;=1,"Cần cố gắng","Chưa đạt")))</f>
        <v>Đạt mục tiêu</v>
      </c>
      <c r="DF343" s="2"/>
      <c r="DG343" s="2"/>
      <c r="DH343" s="2"/>
      <c r="DI343" s="2"/>
      <c r="DJ343" s="2"/>
      <c r="DK343" s="2"/>
      <c r="DL343" s="2"/>
      <c r="DM343" s="2"/>
      <c r="DN343" s="2"/>
      <c r="DO343" s="2"/>
      <c r="DP343" s="2"/>
      <c r="DQ343" s="2"/>
      <c r="DR343" s="2"/>
      <c r="DS343" s="2"/>
      <c r="DT343" s="2"/>
      <c r="DU343" s="2"/>
      <c r="DV343" s="2"/>
      <c r="DW343" s="2"/>
      <c r="DX343" s="2"/>
      <c r="DY343" s="2"/>
    </row>
    <row r="344" spans="1:129" ht="63.75" hidden="1" customHeight="1" x14ac:dyDescent="0.25">
      <c r="A344" s="53">
        <v>334</v>
      </c>
      <c r="B344" s="66">
        <v>471</v>
      </c>
      <c r="C344" s="60">
        <v>474</v>
      </c>
      <c r="D344" s="7" t="s">
        <v>434</v>
      </c>
      <c r="E344" s="14" t="s">
        <v>11</v>
      </c>
      <c r="F344" s="14" t="s">
        <v>435</v>
      </c>
      <c r="G344" s="68" t="s">
        <v>19</v>
      </c>
      <c r="H344" s="147" t="s">
        <v>869</v>
      </c>
      <c r="I344" s="68" t="s">
        <v>627</v>
      </c>
      <c r="J344" s="68" t="s">
        <v>401</v>
      </c>
      <c r="K344" s="15" t="s">
        <v>6</v>
      </c>
      <c r="L344" s="15" t="s">
        <v>15</v>
      </c>
      <c r="M344" s="10"/>
      <c r="N344" s="70"/>
      <c r="O344" s="70"/>
      <c r="P344" s="70"/>
      <c r="Q344" s="70" t="s">
        <v>15</v>
      </c>
      <c r="R344" s="70"/>
      <c r="S344" s="70"/>
      <c r="T344" s="70"/>
      <c r="U344" s="70"/>
      <c r="V344" s="70"/>
      <c r="W344" s="70"/>
      <c r="X344" s="71">
        <f t="shared" si="162"/>
        <v>1</v>
      </c>
      <c r="Y344" s="15"/>
      <c r="Z344" s="11"/>
      <c r="AA344" s="11"/>
      <c r="AB344" s="11"/>
      <c r="AC344" s="11"/>
      <c r="AD344" s="72"/>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5">
        <v>2</v>
      </c>
      <c r="BJ344" s="15">
        <v>2</v>
      </c>
      <c r="BK344" s="15">
        <v>2</v>
      </c>
      <c r="BL344" s="15">
        <v>2</v>
      </c>
      <c r="BM344" s="15"/>
      <c r="BN344" s="15"/>
      <c r="BO344" s="15"/>
      <c r="BP344" s="15"/>
      <c r="BQ344" s="15">
        <v>2</v>
      </c>
      <c r="BR344" s="15">
        <v>2</v>
      </c>
      <c r="BS344" s="15">
        <v>2</v>
      </c>
      <c r="BT344" s="15">
        <v>2</v>
      </c>
      <c r="BU344" s="15">
        <v>2</v>
      </c>
      <c r="BV344" s="15">
        <v>2</v>
      </c>
      <c r="BW344" s="15"/>
      <c r="BX344" s="15">
        <v>2</v>
      </c>
      <c r="BY344" s="15">
        <v>2</v>
      </c>
      <c r="BZ344" s="15">
        <v>2</v>
      </c>
      <c r="CA344" s="15">
        <v>2</v>
      </c>
      <c r="CB344" s="15">
        <v>2</v>
      </c>
      <c r="CC344" s="15">
        <v>2</v>
      </c>
      <c r="CD344" s="15">
        <v>2</v>
      </c>
      <c r="CE344" s="15">
        <v>2</v>
      </c>
      <c r="CF344" s="15">
        <v>2</v>
      </c>
      <c r="CG344" s="15">
        <v>2</v>
      </c>
      <c r="CH344" s="15">
        <v>2</v>
      </c>
      <c r="CI344" s="15">
        <v>2</v>
      </c>
      <c r="CJ344" s="15">
        <v>2</v>
      </c>
      <c r="CK344" s="15">
        <v>2</v>
      </c>
      <c r="CL344" s="15"/>
      <c r="CM344" s="15"/>
      <c r="CN344" s="15"/>
      <c r="CO344" s="15"/>
      <c r="CP344" s="15"/>
      <c r="CQ344" s="15"/>
      <c r="CR344" s="15"/>
      <c r="CS344" s="15">
        <v>2</v>
      </c>
      <c r="CT344" s="15">
        <v>2</v>
      </c>
      <c r="CU344" s="15">
        <v>2</v>
      </c>
      <c r="CV344" s="73">
        <f t="shared" si="183"/>
        <v>27</v>
      </c>
      <c r="CW344" s="74">
        <f t="shared" si="184"/>
        <v>1</v>
      </c>
      <c r="CX344" s="73">
        <f t="shared" si="185"/>
        <v>0</v>
      </c>
      <c r="CY344" s="74">
        <f t="shared" si="186"/>
        <v>0</v>
      </c>
      <c r="CZ344" s="73">
        <f t="shared" si="187"/>
        <v>0</v>
      </c>
      <c r="DA344" s="74">
        <f t="shared" si="188"/>
        <v>0</v>
      </c>
      <c r="DB344" s="73">
        <f t="shared" si="189"/>
        <v>0</v>
      </c>
      <c r="DC344" s="74">
        <f t="shared" si="190"/>
        <v>0</v>
      </c>
      <c r="DD344" s="75">
        <f t="shared" si="191"/>
        <v>2</v>
      </c>
      <c r="DE344" s="75" t="str">
        <f t="shared" si="192"/>
        <v>Đạt mục tiêu</v>
      </c>
      <c r="DF344" s="2"/>
      <c r="DG344" s="2"/>
      <c r="DH344" s="2"/>
      <c r="DI344" s="2"/>
      <c r="DJ344" s="2"/>
      <c r="DK344" s="2"/>
      <c r="DL344" s="2"/>
      <c r="DM344" s="2"/>
      <c r="DN344" s="2"/>
      <c r="DO344" s="2"/>
      <c r="DP344" s="2"/>
      <c r="DQ344" s="2"/>
      <c r="DR344" s="2"/>
      <c r="DS344" s="2"/>
      <c r="DT344" s="2"/>
      <c r="DU344" s="2"/>
      <c r="DV344" s="2"/>
      <c r="DW344" s="2"/>
      <c r="DX344" s="2"/>
      <c r="DY344" s="2"/>
    </row>
    <row r="345" spans="1:129" ht="61.5" hidden="1" customHeight="1" x14ac:dyDescent="0.25">
      <c r="A345" s="53">
        <v>335</v>
      </c>
      <c r="B345" s="66">
        <v>474</v>
      </c>
      <c r="C345" s="60">
        <v>475</v>
      </c>
      <c r="D345" s="7" t="s">
        <v>436</v>
      </c>
      <c r="E345" s="14" t="s">
        <v>11</v>
      </c>
      <c r="F345" s="14" t="s">
        <v>437</v>
      </c>
      <c r="G345" s="68" t="s">
        <v>19</v>
      </c>
      <c r="H345" s="14" t="s">
        <v>437</v>
      </c>
      <c r="I345" s="68" t="s">
        <v>627</v>
      </c>
      <c r="J345" s="68" t="s">
        <v>401</v>
      </c>
      <c r="K345" s="15" t="s">
        <v>6</v>
      </c>
      <c r="L345" s="15" t="s">
        <v>15</v>
      </c>
      <c r="M345" s="10"/>
      <c r="N345" s="120"/>
      <c r="O345" s="70"/>
      <c r="P345" s="70"/>
      <c r="Q345" s="70"/>
      <c r="R345" s="70" t="s">
        <v>15</v>
      </c>
      <c r="S345" s="70"/>
      <c r="T345" s="70"/>
      <c r="U345" s="70"/>
      <c r="V345" s="70"/>
      <c r="W345" s="70"/>
      <c r="X345" s="71">
        <f t="shared" si="162"/>
        <v>1</v>
      </c>
      <c r="Y345" s="15"/>
      <c r="Z345" s="15"/>
      <c r="AA345" s="15"/>
      <c r="AB345" s="15"/>
      <c r="AC345" s="15"/>
      <c r="AD345" s="72"/>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5">
        <v>2</v>
      </c>
      <c r="BJ345" s="15">
        <v>2</v>
      </c>
      <c r="BK345" s="15">
        <v>2</v>
      </c>
      <c r="BL345" s="15">
        <v>2</v>
      </c>
      <c r="BM345" s="15"/>
      <c r="BN345" s="15"/>
      <c r="BO345" s="15"/>
      <c r="BP345" s="15"/>
      <c r="BQ345" s="15">
        <v>2</v>
      </c>
      <c r="BR345" s="15">
        <v>2</v>
      </c>
      <c r="BS345" s="15">
        <v>2</v>
      </c>
      <c r="BT345" s="15">
        <v>2</v>
      </c>
      <c r="BU345" s="15">
        <v>2</v>
      </c>
      <c r="BV345" s="15">
        <v>2</v>
      </c>
      <c r="BW345" s="15"/>
      <c r="BX345" s="15">
        <v>2</v>
      </c>
      <c r="BY345" s="15">
        <v>2</v>
      </c>
      <c r="BZ345" s="15">
        <v>2</v>
      </c>
      <c r="CA345" s="15">
        <v>2</v>
      </c>
      <c r="CB345" s="15">
        <v>2</v>
      </c>
      <c r="CC345" s="15">
        <v>2</v>
      </c>
      <c r="CD345" s="15">
        <v>2</v>
      </c>
      <c r="CE345" s="15">
        <v>2</v>
      </c>
      <c r="CF345" s="15">
        <v>2</v>
      </c>
      <c r="CG345" s="15">
        <v>2</v>
      </c>
      <c r="CH345" s="15">
        <v>2</v>
      </c>
      <c r="CI345" s="15">
        <v>2</v>
      </c>
      <c r="CJ345" s="15">
        <v>2</v>
      </c>
      <c r="CK345" s="15">
        <v>2</v>
      </c>
      <c r="CL345" s="15"/>
      <c r="CM345" s="15"/>
      <c r="CN345" s="15"/>
      <c r="CO345" s="15"/>
      <c r="CP345" s="15"/>
      <c r="CQ345" s="15"/>
      <c r="CR345" s="15"/>
      <c r="CS345" s="15">
        <v>2</v>
      </c>
      <c r="CT345" s="15">
        <v>2</v>
      </c>
      <c r="CU345" s="15">
        <v>2</v>
      </c>
      <c r="CV345" s="73">
        <f t="shared" si="183"/>
        <v>27</v>
      </c>
      <c r="CW345" s="74">
        <f t="shared" si="184"/>
        <v>1</v>
      </c>
      <c r="CX345" s="73">
        <f t="shared" si="185"/>
        <v>0</v>
      </c>
      <c r="CY345" s="74">
        <f t="shared" si="186"/>
        <v>0</v>
      </c>
      <c r="CZ345" s="73">
        <f t="shared" si="187"/>
        <v>0</v>
      </c>
      <c r="DA345" s="74">
        <f t="shared" si="188"/>
        <v>0</v>
      </c>
      <c r="DB345" s="73">
        <f t="shared" si="189"/>
        <v>0</v>
      </c>
      <c r="DC345" s="74">
        <f t="shared" si="190"/>
        <v>0</v>
      </c>
      <c r="DD345" s="75">
        <f t="shared" si="191"/>
        <v>2</v>
      </c>
      <c r="DE345" s="75" t="str">
        <f t="shared" si="192"/>
        <v>Đạt mục tiêu</v>
      </c>
      <c r="DF345" s="2"/>
      <c r="DG345" s="2"/>
      <c r="DH345" s="2"/>
      <c r="DI345" s="2"/>
      <c r="DJ345" s="2"/>
      <c r="DK345" s="2"/>
      <c r="DL345" s="2"/>
      <c r="DM345" s="2"/>
      <c r="DN345" s="2"/>
      <c r="DO345" s="2"/>
      <c r="DP345" s="2"/>
      <c r="DQ345" s="2"/>
      <c r="DR345" s="2"/>
      <c r="DS345" s="2"/>
      <c r="DT345" s="2"/>
      <c r="DU345" s="2"/>
      <c r="DV345" s="2"/>
      <c r="DW345" s="2"/>
      <c r="DX345" s="2"/>
      <c r="DY345" s="2"/>
    </row>
    <row r="346" spans="1:129" ht="68.25" customHeight="1" x14ac:dyDescent="0.25">
      <c r="A346" s="53">
        <v>336</v>
      </c>
      <c r="B346" s="66">
        <v>475</v>
      </c>
      <c r="C346" s="60">
        <v>476</v>
      </c>
      <c r="D346" s="306" t="s">
        <v>438</v>
      </c>
      <c r="E346" s="307" t="s">
        <v>36</v>
      </c>
      <c r="F346" s="307" t="s">
        <v>1117</v>
      </c>
      <c r="G346" s="308" t="s">
        <v>11</v>
      </c>
      <c r="H346" s="307" t="s">
        <v>870</v>
      </c>
      <c r="I346" s="308" t="s">
        <v>627</v>
      </c>
      <c r="J346" s="318" t="s">
        <v>401</v>
      </c>
      <c r="K346" s="11" t="s">
        <v>6</v>
      </c>
      <c r="L346" s="11" t="s">
        <v>15</v>
      </c>
      <c r="M346" s="10"/>
      <c r="N346" s="70"/>
      <c r="O346" s="70"/>
      <c r="P346" s="310" t="s">
        <v>15</v>
      </c>
      <c r="Q346" s="70"/>
      <c r="R346" s="70"/>
      <c r="S346" s="70"/>
      <c r="T346" s="70"/>
      <c r="U346" s="70"/>
      <c r="V346" s="70"/>
      <c r="W346" s="70"/>
      <c r="X346" s="71">
        <f t="shared" si="162"/>
        <v>1</v>
      </c>
      <c r="Y346" s="15" t="s">
        <v>1105</v>
      </c>
      <c r="Z346" s="15"/>
      <c r="AA346" s="15"/>
      <c r="AB346" s="15"/>
      <c r="AC346" s="15"/>
      <c r="AD346" s="72"/>
      <c r="AE346" s="11"/>
      <c r="AF346" s="11"/>
      <c r="AG346" s="311"/>
      <c r="AH346" s="311"/>
      <c r="AI346" s="311"/>
      <c r="AJ346" s="15" t="s">
        <v>625</v>
      </c>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56">
        <v>2</v>
      </c>
      <c r="BJ346" s="56">
        <v>2</v>
      </c>
      <c r="BK346" s="56">
        <v>2</v>
      </c>
      <c r="BL346" s="56">
        <v>2</v>
      </c>
      <c r="BM346" s="56">
        <v>2</v>
      </c>
      <c r="BN346" s="56">
        <v>2</v>
      </c>
      <c r="BO346" s="56">
        <v>2</v>
      </c>
      <c r="BP346" s="56">
        <v>2</v>
      </c>
      <c r="BQ346" s="56">
        <v>2</v>
      </c>
      <c r="BR346" s="56">
        <v>2</v>
      </c>
      <c r="BS346" s="56">
        <v>2</v>
      </c>
      <c r="BT346" s="56">
        <v>2</v>
      </c>
      <c r="BU346" s="56">
        <v>1</v>
      </c>
      <c r="BV346" s="56">
        <v>1</v>
      </c>
      <c r="BW346" s="56">
        <v>1</v>
      </c>
      <c r="BX346" s="56">
        <v>1</v>
      </c>
      <c r="BY346" s="56">
        <v>1</v>
      </c>
      <c r="BZ346" s="56">
        <v>1</v>
      </c>
      <c r="CA346" s="56">
        <v>1</v>
      </c>
      <c r="CB346" s="56">
        <v>1</v>
      </c>
      <c r="CC346" s="56">
        <v>1</v>
      </c>
      <c r="CD346" s="56">
        <v>1</v>
      </c>
      <c r="CE346" s="56">
        <v>1</v>
      </c>
      <c r="CF346" s="56">
        <v>1</v>
      </c>
      <c r="CG346" s="56">
        <v>2</v>
      </c>
      <c r="CH346" s="56">
        <v>2</v>
      </c>
      <c r="CI346" s="56">
        <v>2</v>
      </c>
      <c r="CJ346" s="56">
        <v>2</v>
      </c>
      <c r="CK346" s="56">
        <v>2</v>
      </c>
      <c r="CL346" s="56">
        <v>2</v>
      </c>
      <c r="CM346" s="56">
        <v>2</v>
      </c>
      <c r="CN346" s="56">
        <v>2</v>
      </c>
      <c r="CO346" s="56">
        <v>2</v>
      </c>
      <c r="CP346" s="56">
        <v>2</v>
      </c>
      <c r="CQ346" s="56">
        <v>2</v>
      </c>
      <c r="CR346" s="56">
        <v>2</v>
      </c>
      <c r="CS346" s="56">
        <v>2</v>
      </c>
      <c r="CT346" s="56">
        <v>2</v>
      </c>
      <c r="CU346" s="56">
        <v>2</v>
      </c>
      <c r="CV346" s="73">
        <f t="shared" si="183"/>
        <v>27</v>
      </c>
      <c r="CW346" s="74">
        <f t="shared" si="184"/>
        <v>0.69230769230769229</v>
      </c>
      <c r="CX346" s="73">
        <f t="shared" si="185"/>
        <v>12</v>
      </c>
      <c r="CY346" s="74">
        <f t="shared" si="186"/>
        <v>0.30769230769230771</v>
      </c>
      <c r="CZ346" s="73">
        <f t="shared" si="187"/>
        <v>0</v>
      </c>
      <c r="DA346" s="74">
        <f t="shared" si="188"/>
        <v>0</v>
      </c>
      <c r="DB346" s="73">
        <f t="shared" si="189"/>
        <v>0</v>
      </c>
      <c r="DC346" s="74">
        <f t="shared" si="190"/>
        <v>0</v>
      </c>
      <c r="DD346" s="75">
        <f t="shared" si="191"/>
        <v>1.6923076923076923</v>
      </c>
      <c r="DE346" s="75" t="str">
        <f t="shared" si="192"/>
        <v>Đạt mục tiêu</v>
      </c>
      <c r="DF346" s="2"/>
      <c r="DG346" s="2"/>
      <c r="DH346" s="2"/>
      <c r="DI346" s="2"/>
      <c r="DJ346" s="2"/>
      <c r="DK346" s="2"/>
      <c r="DL346" s="2"/>
      <c r="DM346" s="2"/>
      <c r="DN346" s="2"/>
      <c r="DO346" s="2"/>
      <c r="DP346" s="2"/>
      <c r="DQ346" s="2"/>
      <c r="DR346" s="2"/>
      <c r="DS346" s="2"/>
      <c r="DT346" s="2"/>
      <c r="DU346" s="2"/>
      <c r="DV346" s="2"/>
      <c r="DW346" s="2"/>
      <c r="DX346" s="2"/>
      <c r="DY346" s="2"/>
    </row>
    <row r="347" spans="1:129" ht="51" hidden="1" customHeight="1" x14ac:dyDescent="0.25">
      <c r="A347" s="53">
        <v>337</v>
      </c>
      <c r="B347" s="59">
        <v>476</v>
      </c>
      <c r="C347" s="60">
        <v>477</v>
      </c>
      <c r="D347" s="7" t="s">
        <v>439</v>
      </c>
      <c r="E347" s="14" t="s">
        <v>36</v>
      </c>
      <c r="F347" s="14" t="s">
        <v>440</v>
      </c>
      <c r="G347" s="68" t="s">
        <v>36</v>
      </c>
      <c r="H347" s="14" t="s">
        <v>871</v>
      </c>
      <c r="I347" s="68" t="s">
        <v>627</v>
      </c>
      <c r="J347" s="68" t="s">
        <v>401</v>
      </c>
      <c r="K347" s="15" t="s">
        <v>6</v>
      </c>
      <c r="L347" s="15" t="s">
        <v>15</v>
      </c>
      <c r="M347" s="10"/>
      <c r="N347" s="70"/>
      <c r="O347" s="70" t="s">
        <v>15</v>
      </c>
      <c r="P347" s="70"/>
      <c r="Q347" s="84"/>
      <c r="R347" s="70"/>
      <c r="S347" s="70"/>
      <c r="T347" s="70"/>
      <c r="U347" s="70"/>
      <c r="V347" s="70"/>
      <c r="W347" s="70"/>
      <c r="X347" s="71">
        <f t="shared" si="162"/>
        <v>1</v>
      </c>
      <c r="Y347" s="15" t="s">
        <v>1101</v>
      </c>
      <c r="Z347" s="15"/>
      <c r="AA347" s="15"/>
      <c r="AB347" s="15"/>
      <c r="AC347" s="15"/>
      <c r="AD347" s="72" t="s">
        <v>611</v>
      </c>
      <c r="AE347" s="72" t="s">
        <v>611</v>
      </c>
      <c r="AF347" s="72" t="s">
        <v>611</v>
      </c>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5">
        <v>2</v>
      </c>
      <c r="BJ347" s="15">
        <v>2</v>
      </c>
      <c r="BK347" s="15">
        <v>2</v>
      </c>
      <c r="BL347" s="15">
        <v>2</v>
      </c>
      <c r="BM347" s="15">
        <v>1</v>
      </c>
      <c r="BN347" s="15">
        <v>2</v>
      </c>
      <c r="BO347" s="15">
        <v>1</v>
      </c>
      <c r="BP347" s="15">
        <v>1</v>
      </c>
      <c r="BQ347" s="15">
        <v>1</v>
      </c>
      <c r="BR347" s="15">
        <v>1</v>
      </c>
      <c r="BS347" s="15">
        <v>1</v>
      </c>
      <c r="BT347" s="15">
        <v>1</v>
      </c>
      <c r="BU347" s="15">
        <v>1</v>
      </c>
      <c r="BV347" s="15">
        <v>1</v>
      </c>
      <c r="BW347" s="15">
        <v>1</v>
      </c>
      <c r="BX347" s="15">
        <v>1</v>
      </c>
      <c r="BY347" s="15">
        <v>1</v>
      </c>
      <c r="BZ347" s="15">
        <v>1</v>
      </c>
      <c r="CA347" s="15">
        <v>1</v>
      </c>
      <c r="CB347" s="15">
        <v>1</v>
      </c>
      <c r="CC347" s="15">
        <v>1</v>
      </c>
      <c r="CD347" s="15">
        <v>1</v>
      </c>
      <c r="CE347" s="15">
        <v>1</v>
      </c>
      <c r="CF347" s="15">
        <v>1</v>
      </c>
      <c r="CG347" s="15">
        <v>1</v>
      </c>
      <c r="CH347" s="15">
        <v>1</v>
      </c>
      <c r="CI347" s="15">
        <v>1</v>
      </c>
      <c r="CJ347" s="15">
        <v>1</v>
      </c>
      <c r="CK347" s="15">
        <v>1</v>
      </c>
      <c r="CL347" s="15">
        <v>1</v>
      </c>
      <c r="CM347" s="15">
        <v>1</v>
      </c>
      <c r="CN347" s="15">
        <v>1</v>
      </c>
      <c r="CO347" s="15">
        <v>1</v>
      </c>
      <c r="CP347" s="15">
        <v>1</v>
      </c>
      <c r="CQ347" s="15">
        <v>1</v>
      </c>
      <c r="CR347" s="15">
        <v>1</v>
      </c>
      <c r="CS347" s="15">
        <v>2</v>
      </c>
      <c r="CT347" s="15">
        <v>2</v>
      </c>
      <c r="CU347" s="15">
        <v>2</v>
      </c>
      <c r="CV347" s="73">
        <f t="shared" si="183"/>
        <v>8</v>
      </c>
      <c r="CW347" s="74">
        <f t="shared" si="184"/>
        <v>0.20512820512820512</v>
      </c>
      <c r="CX347" s="73">
        <f t="shared" si="185"/>
        <v>31</v>
      </c>
      <c r="CY347" s="74">
        <f t="shared" si="186"/>
        <v>0.79487179487179482</v>
      </c>
      <c r="CZ347" s="73">
        <f t="shared" si="187"/>
        <v>0</v>
      </c>
      <c r="DA347" s="74">
        <f t="shared" si="188"/>
        <v>0</v>
      </c>
      <c r="DB347" s="73">
        <f t="shared" si="189"/>
        <v>0</v>
      </c>
      <c r="DC347" s="74">
        <f t="shared" si="190"/>
        <v>0</v>
      </c>
      <c r="DD347" s="75">
        <f t="shared" si="191"/>
        <v>1.2051282051282051</v>
      </c>
      <c r="DE347" s="75" t="str">
        <f t="shared" si="192"/>
        <v>Cần cố gắng</v>
      </c>
      <c r="DF347" s="2"/>
      <c r="DG347" s="2"/>
      <c r="DH347" s="2"/>
      <c r="DI347" s="2"/>
      <c r="DJ347" s="2"/>
      <c r="DK347" s="2"/>
      <c r="DL347" s="2"/>
      <c r="DM347" s="2"/>
      <c r="DN347" s="2"/>
      <c r="DO347" s="2"/>
      <c r="DP347" s="2"/>
      <c r="DQ347" s="2"/>
      <c r="DR347" s="2"/>
      <c r="DS347" s="2"/>
      <c r="DT347" s="2"/>
      <c r="DU347" s="2"/>
      <c r="DV347" s="2"/>
      <c r="DW347" s="2"/>
      <c r="DX347" s="2"/>
      <c r="DY347" s="2"/>
    </row>
    <row r="348" spans="1:129" ht="51.75" hidden="1" customHeight="1" x14ac:dyDescent="0.25">
      <c r="A348" s="53">
        <v>338</v>
      </c>
      <c r="B348" s="66">
        <v>477</v>
      </c>
      <c r="C348" s="60">
        <v>478</v>
      </c>
      <c r="D348" s="7" t="s">
        <v>441</v>
      </c>
      <c r="E348" s="14" t="s">
        <v>36</v>
      </c>
      <c r="F348" s="14" t="s">
        <v>442</v>
      </c>
      <c r="G348" s="68" t="s">
        <v>36</v>
      </c>
      <c r="H348" s="14" t="s">
        <v>872</v>
      </c>
      <c r="I348" s="68" t="s">
        <v>627</v>
      </c>
      <c r="J348" s="68" t="s">
        <v>401</v>
      </c>
      <c r="K348" s="15" t="s">
        <v>6</v>
      </c>
      <c r="L348" s="15" t="s">
        <v>15</v>
      </c>
      <c r="M348" s="10"/>
      <c r="N348" s="70" t="s">
        <v>15</v>
      </c>
      <c r="O348" s="70"/>
      <c r="P348" s="70"/>
      <c r="Q348" s="70"/>
      <c r="R348" s="70"/>
      <c r="S348" s="70"/>
      <c r="T348" s="70"/>
      <c r="U348" s="70"/>
      <c r="V348" s="70"/>
      <c r="W348" s="70"/>
      <c r="X348" s="71">
        <f t="shared" si="162"/>
        <v>1</v>
      </c>
      <c r="Y348" s="15" t="s">
        <v>1100</v>
      </c>
      <c r="Z348" s="15" t="s">
        <v>644</v>
      </c>
      <c r="AA348" s="15" t="s">
        <v>713</v>
      </c>
      <c r="AB348" s="15"/>
      <c r="AC348" s="15"/>
      <c r="AD348" s="72"/>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5">
        <v>2</v>
      </c>
      <c r="BJ348" s="15">
        <v>2</v>
      </c>
      <c r="BK348" s="15">
        <v>2</v>
      </c>
      <c r="BL348" s="15">
        <v>2</v>
      </c>
      <c r="BM348" s="15">
        <v>2</v>
      </c>
      <c r="BN348" s="15">
        <v>2</v>
      </c>
      <c r="BO348" s="15">
        <v>2</v>
      </c>
      <c r="BP348" s="15">
        <v>2</v>
      </c>
      <c r="BQ348" s="15">
        <v>2</v>
      </c>
      <c r="BR348" s="15">
        <v>1</v>
      </c>
      <c r="BS348" s="15">
        <v>1</v>
      </c>
      <c r="BT348" s="15">
        <v>1</v>
      </c>
      <c r="BU348" s="15">
        <v>1</v>
      </c>
      <c r="BV348" s="15">
        <v>1</v>
      </c>
      <c r="BW348" s="15">
        <v>1</v>
      </c>
      <c r="BX348" s="15">
        <v>2</v>
      </c>
      <c r="BY348" s="15">
        <v>2</v>
      </c>
      <c r="BZ348" s="15">
        <v>2</v>
      </c>
      <c r="CA348" s="15">
        <v>0</v>
      </c>
      <c r="CB348" s="15">
        <v>2</v>
      </c>
      <c r="CC348" s="15">
        <v>2</v>
      </c>
      <c r="CD348" s="15">
        <v>2</v>
      </c>
      <c r="CE348" s="15">
        <v>2</v>
      </c>
      <c r="CF348" s="15">
        <v>2</v>
      </c>
      <c r="CG348" s="15">
        <v>2</v>
      </c>
      <c r="CH348" s="15">
        <v>2</v>
      </c>
      <c r="CI348" s="15">
        <v>2</v>
      </c>
      <c r="CJ348" s="15">
        <v>2</v>
      </c>
      <c r="CK348" s="15">
        <v>2</v>
      </c>
      <c r="CL348" s="15">
        <v>2</v>
      </c>
      <c r="CM348" s="15">
        <v>2</v>
      </c>
      <c r="CN348" s="15">
        <v>2</v>
      </c>
      <c r="CO348" s="15">
        <v>2</v>
      </c>
      <c r="CP348" s="15">
        <v>2</v>
      </c>
      <c r="CQ348" s="15">
        <v>2</v>
      </c>
      <c r="CR348" s="15">
        <v>2</v>
      </c>
      <c r="CS348" s="15">
        <v>2</v>
      </c>
      <c r="CT348" s="15">
        <v>2</v>
      </c>
      <c r="CU348" s="15">
        <v>2</v>
      </c>
      <c r="CV348" s="73">
        <f t="shared" si="183"/>
        <v>32</v>
      </c>
      <c r="CW348" s="74">
        <f t="shared" si="184"/>
        <v>0.82051282051282048</v>
      </c>
      <c r="CX348" s="73">
        <f t="shared" si="185"/>
        <v>6</v>
      </c>
      <c r="CY348" s="74">
        <f t="shared" si="186"/>
        <v>0.15384615384615385</v>
      </c>
      <c r="CZ348" s="73">
        <f t="shared" si="187"/>
        <v>1</v>
      </c>
      <c r="DA348" s="74">
        <f t="shared" si="188"/>
        <v>2.564102564102564E-2</v>
      </c>
      <c r="DB348" s="73">
        <f t="shared" si="189"/>
        <v>0</v>
      </c>
      <c r="DC348" s="74">
        <f t="shared" si="190"/>
        <v>0</v>
      </c>
      <c r="DD348" s="249">
        <f t="shared" si="191"/>
        <v>1.7948717948717949</v>
      </c>
      <c r="DE348" s="75" t="str">
        <f t="shared" si="192"/>
        <v>Đạt mục tiêu</v>
      </c>
      <c r="DF348" s="2"/>
      <c r="DG348" s="2"/>
      <c r="DH348" s="2"/>
      <c r="DI348" s="2"/>
      <c r="DJ348" s="2"/>
      <c r="DK348" s="2"/>
      <c r="DL348" s="2"/>
      <c r="DM348" s="2"/>
      <c r="DN348" s="2"/>
      <c r="DO348" s="2"/>
      <c r="DP348" s="2"/>
      <c r="DQ348" s="2"/>
      <c r="DR348" s="2"/>
      <c r="DS348" s="2"/>
      <c r="DT348" s="2"/>
      <c r="DU348" s="2"/>
      <c r="DV348" s="2"/>
      <c r="DW348" s="2"/>
      <c r="DX348" s="2"/>
      <c r="DY348" s="2"/>
    </row>
    <row r="349" spans="1:129" ht="63" hidden="1" customHeight="1" x14ac:dyDescent="0.25">
      <c r="A349" s="53">
        <v>339</v>
      </c>
      <c r="B349" s="66">
        <v>478</v>
      </c>
      <c r="C349" s="60">
        <v>479</v>
      </c>
      <c r="D349" s="7" t="s">
        <v>443</v>
      </c>
      <c r="E349" s="14" t="s">
        <v>36</v>
      </c>
      <c r="F349" s="14" t="s">
        <v>444</v>
      </c>
      <c r="G349" s="68" t="s">
        <v>36</v>
      </c>
      <c r="H349" s="14" t="s">
        <v>1023</v>
      </c>
      <c r="I349" s="68" t="s">
        <v>627</v>
      </c>
      <c r="J349" s="68" t="s">
        <v>401</v>
      </c>
      <c r="K349" s="13"/>
      <c r="L349" s="13"/>
      <c r="M349" s="10"/>
      <c r="N349" s="70"/>
      <c r="O349" s="70"/>
      <c r="P349" s="70"/>
      <c r="Q349" s="70" t="s">
        <v>15</v>
      </c>
      <c r="R349" s="70"/>
      <c r="S349" s="70"/>
      <c r="T349" s="70"/>
      <c r="U349" s="70"/>
      <c r="V349" s="70"/>
      <c r="W349" s="70"/>
      <c r="X349" s="71">
        <f t="shared" si="162"/>
        <v>1</v>
      </c>
      <c r="Y349" s="15"/>
      <c r="Z349" s="15"/>
      <c r="AA349" s="15"/>
      <c r="AB349" s="15"/>
      <c r="AC349" s="15"/>
      <c r="AD349" s="72"/>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5">
        <v>2</v>
      </c>
      <c r="BJ349" s="15">
        <v>2</v>
      </c>
      <c r="BK349" s="15">
        <v>2</v>
      </c>
      <c r="BL349" s="15">
        <v>2</v>
      </c>
      <c r="BM349" s="15"/>
      <c r="BN349" s="15"/>
      <c r="BO349" s="15"/>
      <c r="BP349" s="15"/>
      <c r="BQ349" s="15">
        <v>2</v>
      </c>
      <c r="BR349" s="15">
        <v>2</v>
      </c>
      <c r="BS349" s="15">
        <v>2</v>
      </c>
      <c r="BT349" s="15">
        <v>2</v>
      </c>
      <c r="BU349" s="15">
        <v>2</v>
      </c>
      <c r="BV349" s="15">
        <v>2</v>
      </c>
      <c r="BW349" s="15"/>
      <c r="BX349" s="15">
        <v>2</v>
      </c>
      <c r="BY349" s="15">
        <v>2</v>
      </c>
      <c r="BZ349" s="15">
        <v>2</v>
      </c>
      <c r="CA349" s="15">
        <v>2</v>
      </c>
      <c r="CB349" s="15">
        <v>2</v>
      </c>
      <c r="CC349" s="15">
        <v>2</v>
      </c>
      <c r="CD349" s="15">
        <v>2</v>
      </c>
      <c r="CE349" s="15">
        <v>2</v>
      </c>
      <c r="CF349" s="15">
        <v>2</v>
      </c>
      <c r="CG349" s="15">
        <v>2</v>
      </c>
      <c r="CH349" s="15">
        <v>2</v>
      </c>
      <c r="CI349" s="15">
        <v>2</v>
      </c>
      <c r="CJ349" s="15">
        <v>2</v>
      </c>
      <c r="CK349" s="15">
        <v>2</v>
      </c>
      <c r="CL349" s="15"/>
      <c r="CM349" s="15"/>
      <c r="CN349" s="15"/>
      <c r="CO349" s="15"/>
      <c r="CP349" s="15"/>
      <c r="CQ349" s="15"/>
      <c r="CR349" s="15"/>
      <c r="CS349" s="15">
        <v>2</v>
      </c>
      <c r="CT349" s="15">
        <v>2</v>
      </c>
      <c r="CU349" s="15">
        <v>2</v>
      </c>
      <c r="CV349" s="73">
        <f t="shared" si="183"/>
        <v>27</v>
      </c>
      <c r="CW349" s="74">
        <f t="shared" si="184"/>
        <v>1</v>
      </c>
      <c r="CX349" s="73">
        <f t="shared" si="185"/>
        <v>0</v>
      </c>
      <c r="CY349" s="74">
        <f t="shared" si="186"/>
        <v>0</v>
      </c>
      <c r="CZ349" s="73">
        <f t="shared" si="187"/>
        <v>0</v>
      </c>
      <c r="DA349" s="74">
        <f t="shared" si="188"/>
        <v>0</v>
      </c>
      <c r="DB349" s="73">
        <f t="shared" si="189"/>
        <v>0</v>
      </c>
      <c r="DC349" s="74">
        <f t="shared" si="190"/>
        <v>0</v>
      </c>
      <c r="DD349" s="75">
        <f t="shared" si="191"/>
        <v>2</v>
      </c>
      <c r="DE349" s="75" t="str">
        <f t="shared" si="192"/>
        <v>Đạt mục tiêu</v>
      </c>
      <c r="DF349" s="2"/>
      <c r="DG349" s="2"/>
      <c r="DH349" s="2"/>
      <c r="DI349" s="2"/>
      <c r="DJ349" s="2"/>
      <c r="DK349" s="2"/>
      <c r="DL349" s="2"/>
      <c r="DM349" s="2"/>
      <c r="DN349" s="2"/>
      <c r="DO349" s="2"/>
      <c r="DP349" s="2"/>
      <c r="DQ349" s="2"/>
      <c r="DR349" s="2"/>
      <c r="DS349" s="2"/>
      <c r="DT349" s="2"/>
      <c r="DU349" s="2"/>
      <c r="DV349" s="2"/>
      <c r="DW349" s="2"/>
      <c r="DX349" s="2"/>
      <c r="DY349" s="2"/>
    </row>
    <row r="350" spans="1:129" ht="69.75" hidden="1" customHeight="1" x14ac:dyDescent="0.25">
      <c r="A350" s="53">
        <v>340</v>
      </c>
      <c r="B350" s="66">
        <v>479</v>
      </c>
      <c r="C350" s="60">
        <v>482</v>
      </c>
      <c r="D350" s="7" t="s">
        <v>445</v>
      </c>
      <c r="E350" s="14" t="s">
        <v>11</v>
      </c>
      <c r="F350" s="14" t="s">
        <v>446</v>
      </c>
      <c r="G350" s="68" t="s">
        <v>19</v>
      </c>
      <c r="H350" s="142" t="s">
        <v>873</v>
      </c>
      <c r="I350" s="68" t="s">
        <v>627</v>
      </c>
      <c r="J350" s="68" t="s">
        <v>401</v>
      </c>
      <c r="K350" s="15" t="s">
        <v>6</v>
      </c>
      <c r="L350" s="15" t="s">
        <v>15</v>
      </c>
      <c r="M350" s="10">
        <v>1</v>
      </c>
      <c r="N350" s="70"/>
      <c r="O350" s="70"/>
      <c r="P350" s="70"/>
      <c r="Q350" s="70"/>
      <c r="R350" s="70"/>
      <c r="S350" s="70"/>
      <c r="T350" s="70"/>
      <c r="U350" s="70"/>
      <c r="V350" s="70" t="s">
        <v>15</v>
      </c>
      <c r="W350" s="84"/>
      <c r="X350" s="71">
        <f t="shared" si="162"/>
        <v>1</v>
      </c>
      <c r="Y350" s="15"/>
      <c r="Z350" s="15"/>
      <c r="AA350" s="15"/>
      <c r="AB350" s="15"/>
      <c r="AC350" s="15"/>
      <c r="AD350" s="72"/>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t="s">
        <v>625</v>
      </c>
      <c r="BH350" s="11"/>
      <c r="BI350" s="15">
        <v>2</v>
      </c>
      <c r="BJ350" s="15">
        <v>2</v>
      </c>
      <c r="BK350" s="15">
        <v>2</v>
      </c>
      <c r="BL350" s="15">
        <v>2</v>
      </c>
      <c r="BM350" s="15"/>
      <c r="BN350" s="15"/>
      <c r="BO350" s="15"/>
      <c r="BP350" s="15"/>
      <c r="BQ350" s="15">
        <v>2</v>
      </c>
      <c r="BR350" s="15">
        <v>2</v>
      </c>
      <c r="BS350" s="15">
        <v>2</v>
      </c>
      <c r="BT350" s="15">
        <v>2</v>
      </c>
      <c r="BU350" s="15">
        <v>2</v>
      </c>
      <c r="BV350" s="15">
        <v>2</v>
      </c>
      <c r="BW350" s="15"/>
      <c r="BX350" s="15">
        <v>2</v>
      </c>
      <c r="BY350" s="15">
        <v>2</v>
      </c>
      <c r="BZ350" s="15">
        <v>2</v>
      </c>
      <c r="CA350" s="15">
        <v>2</v>
      </c>
      <c r="CB350" s="15">
        <v>2</v>
      </c>
      <c r="CC350" s="15">
        <v>2</v>
      </c>
      <c r="CD350" s="15">
        <v>2</v>
      </c>
      <c r="CE350" s="15">
        <v>2</v>
      </c>
      <c r="CF350" s="15">
        <v>2</v>
      </c>
      <c r="CG350" s="15">
        <v>2</v>
      </c>
      <c r="CH350" s="15">
        <v>2</v>
      </c>
      <c r="CI350" s="15">
        <v>2</v>
      </c>
      <c r="CJ350" s="15">
        <v>2</v>
      </c>
      <c r="CK350" s="15">
        <v>2</v>
      </c>
      <c r="CL350" s="15"/>
      <c r="CM350" s="15"/>
      <c r="CN350" s="15"/>
      <c r="CO350" s="15"/>
      <c r="CP350" s="15"/>
      <c r="CQ350" s="15"/>
      <c r="CR350" s="15"/>
      <c r="CS350" s="15">
        <v>2</v>
      </c>
      <c r="CT350" s="15">
        <v>2</v>
      </c>
      <c r="CU350" s="15">
        <v>2</v>
      </c>
      <c r="CV350" s="73">
        <f t="shared" si="183"/>
        <v>27</v>
      </c>
      <c r="CW350" s="74">
        <f t="shared" si="184"/>
        <v>1</v>
      </c>
      <c r="CX350" s="73">
        <f t="shared" si="185"/>
        <v>0</v>
      </c>
      <c r="CY350" s="74">
        <f t="shared" si="186"/>
        <v>0</v>
      </c>
      <c r="CZ350" s="73">
        <f t="shared" si="187"/>
        <v>0</v>
      </c>
      <c r="DA350" s="74">
        <f t="shared" si="188"/>
        <v>0</v>
      </c>
      <c r="DB350" s="73">
        <f t="shared" si="189"/>
        <v>0</v>
      </c>
      <c r="DC350" s="74">
        <f t="shared" si="190"/>
        <v>0</v>
      </c>
      <c r="DD350" s="75">
        <f t="shared" si="191"/>
        <v>2</v>
      </c>
      <c r="DE350" s="75" t="str">
        <f t="shared" si="192"/>
        <v>Đạt mục tiêu</v>
      </c>
      <c r="DF350" s="2"/>
      <c r="DG350" s="2"/>
      <c r="DH350" s="2"/>
      <c r="DI350" s="2"/>
      <c r="DJ350" s="2"/>
      <c r="DK350" s="2"/>
      <c r="DL350" s="2"/>
      <c r="DM350" s="2"/>
      <c r="DN350" s="2"/>
      <c r="DO350" s="2"/>
      <c r="DP350" s="2"/>
      <c r="DQ350" s="2"/>
      <c r="DR350" s="2"/>
      <c r="DS350" s="2"/>
      <c r="DT350" s="2"/>
      <c r="DU350" s="2"/>
      <c r="DV350" s="2"/>
      <c r="DW350" s="2"/>
      <c r="DX350" s="2"/>
      <c r="DY350" s="2"/>
    </row>
    <row r="351" spans="1:129" ht="78.75" hidden="1" customHeight="1" x14ac:dyDescent="0.25">
      <c r="A351" s="53">
        <v>341</v>
      </c>
      <c r="B351" s="66">
        <v>482</v>
      </c>
      <c r="C351" s="60">
        <v>485</v>
      </c>
      <c r="D351" s="7" t="s">
        <v>447</v>
      </c>
      <c r="E351" s="14" t="s">
        <v>11</v>
      </c>
      <c r="F351" s="14" t="s">
        <v>448</v>
      </c>
      <c r="G351" s="68" t="s">
        <v>19</v>
      </c>
      <c r="H351" s="7" t="s">
        <v>874</v>
      </c>
      <c r="I351" s="68" t="s">
        <v>627</v>
      </c>
      <c r="J351" s="244" t="s">
        <v>401</v>
      </c>
      <c r="K351" s="11" t="s">
        <v>6</v>
      </c>
      <c r="L351" s="11" t="s">
        <v>15</v>
      </c>
      <c r="M351" s="10">
        <v>1</v>
      </c>
      <c r="N351" s="70"/>
      <c r="O351" s="70"/>
      <c r="P351" s="70"/>
      <c r="Q351" s="70"/>
      <c r="R351" s="70"/>
      <c r="S351" s="70"/>
      <c r="T351" s="70"/>
      <c r="U351" s="70"/>
      <c r="V351" s="70" t="s">
        <v>15</v>
      </c>
      <c r="W351" s="70"/>
      <c r="X351" s="71">
        <f t="shared" si="162"/>
        <v>1</v>
      </c>
      <c r="Y351" s="15"/>
      <c r="Z351" s="15"/>
      <c r="AA351" s="15"/>
      <c r="AB351" s="15"/>
      <c r="AC351" s="15"/>
      <c r="AD351" s="72"/>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t="s">
        <v>875</v>
      </c>
      <c r="BF351" s="11"/>
      <c r="BG351" s="11"/>
      <c r="BH351" s="11"/>
      <c r="BI351" s="15">
        <v>2</v>
      </c>
      <c r="BJ351" s="15">
        <v>2</v>
      </c>
      <c r="BK351" s="15">
        <v>2</v>
      </c>
      <c r="BL351" s="15">
        <v>2</v>
      </c>
      <c r="BM351" s="15"/>
      <c r="BN351" s="15"/>
      <c r="BO351" s="15"/>
      <c r="BP351" s="15"/>
      <c r="BQ351" s="15">
        <v>2</v>
      </c>
      <c r="BR351" s="15">
        <v>2</v>
      </c>
      <c r="BS351" s="15">
        <v>2</v>
      </c>
      <c r="BT351" s="15">
        <v>2</v>
      </c>
      <c r="BU351" s="15">
        <v>2</v>
      </c>
      <c r="BV351" s="15">
        <v>2</v>
      </c>
      <c r="BW351" s="15"/>
      <c r="BX351" s="15">
        <v>2</v>
      </c>
      <c r="BY351" s="15">
        <v>2</v>
      </c>
      <c r="BZ351" s="15">
        <v>2</v>
      </c>
      <c r="CA351" s="15">
        <v>2</v>
      </c>
      <c r="CB351" s="15">
        <v>2</v>
      </c>
      <c r="CC351" s="15">
        <v>2</v>
      </c>
      <c r="CD351" s="15">
        <v>2</v>
      </c>
      <c r="CE351" s="15">
        <v>2</v>
      </c>
      <c r="CF351" s="15">
        <v>2</v>
      </c>
      <c r="CG351" s="15">
        <v>2</v>
      </c>
      <c r="CH351" s="15">
        <v>2</v>
      </c>
      <c r="CI351" s="15">
        <v>2</v>
      </c>
      <c r="CJ351" s="15">
        <v>2</v>
      </c>
      <c r="CK351" s="15">
        <v>2</v>
      </c>
      <c r="CL351" s="15"/>
      <c r="CM351" s="15"/>
      <c r="CN351" s="15"/>
      <c r="CO351" s="15"/>
      <c r="CP351" s="15"/>
      <c r="CQ351" s="15"/>
      <c r="CR351" s="15"/>
      <c r="CS351" s="15">
        <v>2</v>
      </c>
      <c r="CT351" s="15">
        <v>2</v>
      </c>
      <c r="CU351" s="15">
        <v>2</v>
      </c>
      <c r="CV351" s="73">
        <f t="shared" si="183"/>
        <v>27</v>
      </c>
      <c r="CW351" s="74">
        <f t="shared" si="184"/>
        <v>1</v>
      </c>
      <c r="CX351" s="73">
        <f t="shared" si="185"/>
        <v>0</v>
      </c>
      <c r="CY351" s="74">
        <f t="shared" si="186"/>
        <v>0</v>
      </c>
      <c r="CZ351" s="73">
        <f t="shared" si="187"/>
        <v>0</v>
      </c>
      <c r="DA351" s="74">
        <f t="shared" si="188"/>
        <v>0</v>
      </c>
      <c r="DB351" s="73">
        <f t="shared" si="189"/>
        <v>0</v>
      </c>
      <c r="DC351" s="74">
        <f t="shared" si="190"/>
        <v>0</v>
      </c>
      <c r="DD351" s="75">
        <f t="shared" si="191"/>
        <v>2</v>
      </c>
      <c r="DE351" s="75" t="str">
        <f t="shared" si="192"/>
        <v>Đạt mục tiêu</v>
      </c>
      <c r="DF351" s="2"/>
      <c r="DG351" s="2"/>
      <c r="DH351" s="2"/>
      <c r="DI351" s="2"/>
      <c r="DJ351" s="2"/>
      <c r="DK351" s="2"/>
      <c r="DL351" s="2"/>
      <c r="DM351" s="2"/>
      <c r="DN351" s="2"/>
      <c r="DO351" s="2"/>
      <c r="DP351" s="2"/>
      <c r="DQ351" s="2"/>
      <c r="DR351" s="2"/>
      <c r="DS351" s="2"/>
      <c r="DT351" s="2"/>
      <c r="DU351" s="2"/>
      <c r="DV351" s="2"/>
      <c r="DW351" s="2"/>
      <c r="DX351" s="2"/>
      <c r="DY351" s="2"/>
    </row>
    <row r="352" spans="1:129" ht="67.5" hidden="1" customHeight="1" x14ac:dyDescent="0.25">
      <c r="A352" s="53">
        <v>342</v>
      </c>
      <c r="B352" s="66">
        <v>485</v>
      </c>
      <c r="C352" s="113">
        <v>486</v>
      </c>
      <c r="D352" s="244" t="s">
        <v>449</v>
      </c>
      <c r="E352" s="27" t="s">
        <v>38</v>
      </c>
      <c r="F352" s="244" t="s">
        <v>450</v>
      </c>
      <c r="G352" s="244" t="s">
        <v>36</v>
      </c>
      <c r="H352" s="14" t="s">
        <v>876</v>
      </c>
      <c r="I352" s="68" t="s">
        <v>877</v>
      </c>
      <c r="J352" s="244" t="s">
        <v>401</v>
      </c>
      <c r="K352" s="11" t="s">
        <v>6</v>
      </c>
      <c r="L352" s="11" t="s">
        <v>15</v>
      </c>
      <c r="M352" s="10"/>
      <c r="N352" s="139" t="s">
        <v>15</v>
      </c>
      <c r="O352" s="70"/>
      <c r="P352" s="70"/>
      <c r="Q352" s="70"/>
      <c r="R352" s="70"/>
      <c r="S352" s="70"/>
      <c r="T352" s="70"/>
      <c r="U352" s="70"/>
      <c r="V352" s="70" t="s">
        <v>15</v>
      </c>
      <c r="W352" s="70"/>
      <c r="X352" s="71">
        <f t="shared" si="162"/>
        <v>2</v>
      </c>
      <c r="Y352" s="15" t="s">
        <v>1100</v>
      </c>
      <c r="Z352" s="15" t="s">
        <v>713</v>
      </c>
      <c r="AA352" s="15" t="s">
        <v>644</v>
      </c>
      <c r="AB352" s="15"/>
      <c r="AC352" s="15" t="s">
        <v>713</v>
      </c>
      <c r="AD352" s="80"/>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t="s">
        <v>644</v>
      </c>
      <c r="BF352" s="15" t="s">
        <v>644</v>
      </c>
      <c r="BG352" s="15"/>
      <c r="BH352" s="15"/>
      <c r="BI352" s="15">
        <v>2</v>
      </c>
      <c r="BJ352" s="15">
        <v>2</v>
      </c>
      <c r="BK352" s="15">
        <v>2</v>
      </c>
      <c r="BL352" s="15">
        <v>2</v>
      </c>
      <c r="BM352" s="15">
        <v>2</v>
      </c>
      <c r="BN352" s="15">
        <v>2</v>
      </c>
      <c r="BO352" s="15">
        <v>2</v>
      </c>
      <c r="BP352" s="15">
        <v>2</v>
      </c>
      <c r="BQ352" s="15">
        <v>2</v>
      </c>
      <c r="BR352" s="15">
        <v>2</v>
      </c>
      <c r="BS352" s="15">
        <v>2</v>
      </c>
      <c r="BT352" s="15">
        <v>2</v>
      </c>
      <c r="BU352" s="15">
        <v>2</v>
      </c>
      <c r="BV352" s="15">
        <v>2</v>
      </c>
      <c r="BW352" s="15">
        <v>2</v>
      </c>
      <c r="BX352" s="15">
        <v>2</v>
      </c>
      <c r="BY352" s="15">
        <v>2</v>
      </c>
      <c r="BZ352" s="15">
        <v>2</v>
      </c>
      <c r="CA352" s="15">
        <v>2</v>
      </c>
      <c r="CB352" s="15">
        <v>2</v>
      </c>
      <c r="CC352" s="15">
        <v>1</v>
      </c>
      <c r="CD352" s="15">
        <v>1</v>
      </c>
      <c r="CE352" s="15">
        <v>1</v>
      </c>
      <c r="CF352" s="15">
        <v>1</v>
      </c>
      <c r="CG352" s="15">
        <v>1</v>
      </c>
      <c r="CH352" s="15">
        <v>1</v>
      </c>
      <c r="CI352" s="15">
        <v>1</v>
      </c>
      <c r="CJ352" s="15">
        <v>1</v>
      </c>
      <c r="CK352" s="15">
        <v>1</v>
      </c>
      <c r="CL352" s="15">
        <v>2</v>
      </c>
      <c r="CM352" s="15">
        <v>2</v>
      </c>
      <c r="CN352" s="15">
        <v>2</v>
      </c>
      <c r="CO352" s="15">
        <v>2</v>
      </c>
      <c r="CP352" s="15">
        <v>2</v>
      </c>
      <c r="CQ352" s="15">
        <v>2</v>
      </c>
      <c r="CR352" s="15">
        <v>2</v>
      </c>
      <c r="CS352" s="15">
        <v>2</v>
      </c>
      <c r="CT352" s="15">
        <v>2</v>
      </c>
      <c r="CU352" s="15">
        <v>2</v>
      </c>
      <c r="CV352" s="73">
        <f t="shared" si="183"/>
        <v>30</v>
      </c>
      <c r="CW352" s="74">
        <f t="shared" si="184"/>
        <v>0.76923076923076927</v>
      </c>
      <c r="CX352" s="73">
        <f t="shared" si="185"/>
        <v>9</v>
      </c>
      <c r="CY352" s="74">
        <f t="shared" si="186"/>
        <v>0.23076923076923078</v>
      </c>
      <c r="CZ352" s="73">
        <f t="shared" si="187"/>
        <v>0</v>
      </c>
      <c r="DA352" s="74">
        <f t="shared" si="188"/>
        <v>0</v>
      </c>
      <c r="DB352" s="73">
        <f t="shared" si="189"/>
        <v>0</v>
      </c>
      <c r="DC352" s="74">
        <f t="shared" si="190"/>
        <v>0</v>
      </c>
      <c r="DD352" s="249">
        <f t="shared" si="191"/>
        <v>1.7692307692307692</v>
      </c>
      <c r="DE352" s="75" t="str">
        <f t="shared" si="192"/>
        <v>Đạt mục tiêu</v>
      </c>
      <c r="DF352" s="2"/>
      <c r="DG352" s="2"/>
      <c r="DH352" s="2"/>
      <c r="DI352" s="2"/>
      <c r="DJ352" s="2"/>
      <c r="DK352" s="2"/>
      <c r="DL352" s="2"/>
      <c r="DM352" s="2"/>
      <c r="DN352" s="2"/>
      <c r="DO352" s="2"/>
      <c r="DP352" s="2"/>
      <c r="DQ352" s="2"/>
      <c r="DR352" s="2"/>
      <c r="DS352" s="2"/>
      <c r="DT352" s="2"/>
      <c r="DU352" s="2"/>
      <c r="DV352" s="2"/>
      <c r="DW352" s="2"/>
      <c r="DX352" s="2"/>
      <c r="DY352" s="2"/>
    </row>
    <row r="353" spans="1:129" ht="76.5" hidden="1" customHeight="1" x14ac:dyDescent="0.25">
      <c r="A353" s="53">
        <v>343</v>
      </c>
      <c r="B353" s="59">
        <v>486</v>
      </c>
      <c r="C353" s="60">
        <v>486</v>
      </c>
      <c r="D353" s="7" t="s">
        <v>449</v>
      </c>
      <c r="E353" s="14" t="s">
        <v>38</v>
      </c>
      <c r="F353" s="14" t="s">
        <v>450</v>
      </c>
      <c r="G353" s="68" t="s">
        <v>36</v>
      </c>
      <c r="H353" s="150" t="s">
        <v>878</v>
      </c>
      <c r="I353" s="68" t="s">
        <v>627</v>
      </c>
      <c r="J353" s="68" t="s">
        <v>401</v>
      </c>
      <c r="K353" s="12"/>
      <c r="L353" s="12"/>
      <c r="M353" s="10"/>
      <c r="N353" s="71"/>
      <c r="O353" s="70" t="s">
        <v>15</v>
      </c>
      <c r="P353" s="70"/>
      <c r="Q353" s="70"/>
      <c r="R353" s="85"/>
      <c r="S353" s="70"/>
      <c r="T353" s="70"/>
      <c r="U353" s="70"/>
      <c r="V353" s="70"/>
      <c r="W353" s="70"/>
      <c r="X353" s="71">
        <f t="shared" si="162"/>
        <v>1</v>
      </c>
      <c r="Y353" s="15" t="s">
        <v>1101</v>
      </c>
      <c r="Z353" s="11"/>
      <c r="AA353" s="11"/>
      <c r="AB353" s="11"/>
      <c r="AC353" s="11"/>
      <c r="AD353" s="15" t="s">
        <v>653</v>
      </c>
      <c r="AE353" s="15" t="s">
        <v>653</v>
      </c>
      <c r="AF353" s="15" t="s">
        <v>653</v>
      </c>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5">
        <v>2</v>
      </c>
      <c r="BJ353" s="15">
        <v>2</v>
      </c>
      <c r="BK353" s="15">
        <v>2</v>
      </c>
      <c r="BL353" s="15">
        <v>2</v>
      </c>
      <c r="BM353" s="15">
        <v>2</v>
      </c>
      <c r="BN353" s="15">
        <v>2</v>
      </c>
      <c r="BO353" s="15">
        <v>2</v>
      </c>
      <c r="BP353" s="15">
        <v>2</v>
      </c>
      <c r="BQ353" s="15">
        <v>2</v>
      </c>
      <c r="BR353" s="15">
        <v>2</v>
      </c>
      <c r="BS353" s="15">
        <v>2</v>
      </c>
      <c r="BT353" s="15">
        <v>2</v>
      </c>
      <c r="BU353" s="15">
        <v>2</v>
      </c>
      <c r="BV353" s="15">
        <v>2</v>
      </c>
      <c r="BW353" s="15">
        <v>2</v>
      </c>
      <c r="BX353" s="15">
        <v>2</v>
      </c>
      <c r="BY353" s="15">
        <v>2</v>
      </c>
      <c r="BZ353" s="15">
        <v>2</v>
      </c>
      <c r="CA353" s="15">
        <v>2</v>
      </c>
      <c r="CB353" s="15">
        <v>2</v>
      </c>
      <c r="CC353" s="15">
        <v>2</v>
      </c>
      <c r="CD353" s="15">
        <v>2</v>
      </c>
      <c r="CE353" s="15">
        <v>2</v>
      </c>
      <c r="CF353" s="15">
        <v>2</v>
      </c>
      <c r="CG353" s="15">
        <v>2</v>
      </c>
      <c r="CH353" s="15">
        <v>2</v>
      </c>
      <c r="CI353" s="15">
        <v>2</v>
      </c>
      <c r="CJ353" s="15">
        <v>2</v>
      </c>
      <c r="CK353" s="15">
        <v>2</v>
      </c>
      <c r="CL353" s="15">
        <v>2</v>
      </c>
      <c r="CM353" s="15">
        <v>2</v>
      </c>
      <c r="CN353" s="15">
        <v>2</v>
      </c>
      <c r="CO353" s="15">
        <v>2</v>
      </c>
      <c r="CP353" s="15">
        <v>2</v>
      </c>
      <c r="CQ353" s="15">
        <v>2</v>
      </c>
      <c r="CR353" s="15">
        <v>2</v>
      </c>
      <c r="CS353" s="15">
        <v>2</v>
      </c>
      <c r="CT353" s="15">
        <v>2</v>
      </c>
      <c r="CU353" s="15">
        <v>2</v>
      </c>
      <c r="CV353" s="73">
        <f t="shared" si="183"/>
        <v>39</v>
      </c>
      <c r="CW353" s="74">
        <f t="shared" si="184"/>
        <v>1</v>
      </c>
      <c r="CX353" s="73">
        <f t="shared" si="185"/>
        <v>0</v>
      </c>
      <c r="CY353" s="74">
        <f t="shared" si="186"/>
        <v>0</v>
      </c>
      <c r="CZ353" s="73">
        <f t="shared" si="187"/>
        <v>0</v>
      </c>
      <c r="DA353" s="74">
        <f t="shared" si="188"/>
        <v>0</v>
      </c>
      <c r="DB353" s="73">
        <f t="shared" si="189"/>
        <v>0</v>
      </c>
      <c r="DC353" s="74">
        <f t="shared" si="190"/>
        <v>0</v>
      </c>
      <c r="DD353" s="75">
        <f t="shared" si="191"/>
        <v>2</v>
      </c>
      <c r="DE353" s="75" t="str">
        <f t="shared" si="192"/>
        <v>Đạt mục tiêu</v>
      </c>
      <c r="DF353" s="2"/>
      <c r="DG353" s="2"/>
      <c r="DH353" s="2"/>
      <c r="DI353" s="2"/>
      <c r="DJ353" s="2"/>
      <c r="DK353" s="2"/>
      <c r="DL353" s="2"/>
      <c r="DM353" s="2"/>
      <c r="DN353" s="2"/>
      <c r="DO353" s="2"/>
      <c r="DP353" s="2"/>
      <c r="DQ353" s="2"/>
      <c r="DR353" s="2"/>
      <c r="DS353" s="2"/>
      <c r="DT353" s="2"/>
      <c r="DU353" s="2"/>
      <c r="DV353" s="2"/>
      <c r="DW353" s="2"/>
      <c r="DX353" s="2"/>
      <c r="DY353" s="2"/>
    </row>
    <row r="354" spans="1:129" ht="67.5" hidden="1" customHeight="1" x14ac:dyDescent="0.25">
      <c r="A354" s="53">
        <v>344</v>
      </c>
      <c r="B354" s="66">
        <v>486</v>
      </c>
      <c r="C354" s="60">
        <v>486</v>
      </c>
      <c r="D354" s="7" t="s">
        <v>449</v>
      </c>
      <c r="E354" s="14" t="s">
        <v>38</v>
      </c>
      <c r="F354" s="14" t="s">
        <v>450</v>
      </c>
      <c r="G354" s="68" t="s">
        <v>36</v>
      </c>
      <c r="H354" s="7" t="s">
        <v>879</v>
      </c>
      <c r="I354" s="68" t="s">
        <v>627</v>
      </c>
      <c r="J354" s="68" t="s">
        <v>401</v>
      </c>
      <c r="K354" s="12"/>
      <c r="L354" s="12"/>
      <c r="M354" s="10"/>
      <c r="N354" s="71"/>
      <c r="O354" s="70"/>
      <c r="P354" s="70"/>
      <c r="Q354" s="70" t="s">
        <v>15</v>
      </c>
      <c r="R354" s="85"/>
      <c r="S354" s="70"/>
      <c r="T354" s="70"/>
      <c r="U354" s="70"/>
      <c r="V354" s="70"/>
      <c r="W354" s="70"/>
      <c r="X354" s="71">
        <f t="shared" si="162"/>
        <v>1</v>
      </c>
      <c r="Y354" s="15"/>
      <c r="Z354" s="15"/>
      <c r="AA354" s="15"/>
      <c r="AB354" s="15"/>
      <c r="AC354" s="15"/>
      <c r="AD354" s="72"/>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5">
        <v>2</v>
      </c>
      <c r="BJ354" s="15">
        <v>2</v>
      </c>
      <c r="BK354" s="15">
        <v>2</v>
      </c>
      <c r="BL354" s="15">
        <v>2</v>
      </c>
      <c r="BM354" s="15"/>
      <c r="BN354" s="15"/>
      <c r="BO354" s="15"/>
      <c r="BP354" s="15"/>
      <c r="BQ354" s="15">
        <v>2</v>
      </c>
      <c r="BR354" s="15">
        <v>2</v>
      </c>
      <c r="BS354" s="15">
        <v>2</v>
      </c>
      <c r="BT354" s="15">
        <v>2</v>
      </c>
      <c r="BU354" s="15">
        <v>2</v>
      </c>
      <c r="BV354" s="15">
        <v>2</v>
      </c>
      <c r="BW354" s="15"/>
      <c r="BX354" s="15">
        <v>2</v>
      </c>
      <c r="BY354" s="15">
        <v>2</v>
      </c>
      <c r="BZ354" s="15">
        <v>2</v>
      </c>
      <c r="CA354" s="15">
        <v>2</v>
      </c>
      <c r="CB354" s="15">
        <v>2</v>
      </c>
      <c r="CC354" s="15">
        <v>2</v>
      </c>
      <c r="CD354" s="15">
        <v>2</v>
      </c>
      <c r="CE354" s="15">
        <v>2</v>
      </c>
      <c r="CF354" s="15">
        <v>2</v>
      </c>
      <c r="CG354" s="15">
        <v>2</v>
      </c>
      <c r="CH354" s="15">
        <v>2</v>
      </c>
      <c r="CI354" s="15">
        <v>2</v>
      </c>
      <c r="CJ354" s="15">
        <v>2</v>
      </c>
      <c r="CK354" s="15">
        <v>2</v>
      </c>
      <c r="CL354" s="15"/>
      <c r="CM354" s="15"/>
      <c r="CN354" s="15"/>
      <c r="CO354" s="15"/>
      <c r="CP354" s="15"/>
      <c r="CQ354" s="15"/>
      <c r="CR354" s="15"/>
      <c r="CS354" s="15">
        <v>2</v>
      </c>
      <c r="CT354" s="15">
        <v>2</v>
      </c>
      <c r="CU354" s="15">
        <v>2</v>
      </c>
      <c r="CV354" s="73">
        <f t="shared" si="183"/>
        <v>27</v>
      </c>
      <c r="CW354" s="74">
        <f t="shared" si="184"/>
        <v>1</v>
      </c>
      <c r="CX354" s="73">
        <f t="shared" si="185"/>
        <v>0</v>
      </c>
      <c r="CY354" s="74">
        <f t="shared" si="186"/>
        <v>0</v>
      </c>
      <c r="CZ354" s="73">
        <f t="shared" si="187"/>
        <v>0</v>
      </c>
      <c r="DA354" s="74">
        <f t="shared" si="188"/>
        <v>0</v>
      </c>
      <c r="DB354" s="73">
        <f t="shared" si="189"/>
        <v>0</v>
      </c>
      <c r="DC354" s="74">
        <f t="shared" si="190"/>
        <v>0</v>
      </c>
      <c r="DD354" s="75">
        <f t="shared" si="191"/>
        <v>2</v>
      </c>
      <c r="DE354" s="75" t="str">
        <f t="shared" si="192"/>
        <v>Đạt mục tiêu</v>
      </c>
      <c r="DF354" s="2"/>
      <c r="DG354" s="2"/>
      <c r="DH354" s="2"/>
      <c r="DI354" s="2"/>
      <c r="DJ354" s="2"/>
      <c r="DK354" s="2"/>
      <c r="DL354" s="2"/>
      <c r="DM354" s="2"/>
      <c r="DN354" s="2"/>
      <c r="DO354" s="2"/>
      <c r="DP354" s="2"/>
      <c r="DQ354" s="2"/>
      <c r="DR354" s="2"/>
      <c r="DS354" s="2"/>
      <c r="DT354" s="2"/>
      <c r="DU354" s="2"/>
      <c r="DV354" s="2"/>
      <c r="DW354" s="2"/>
      <c r="DX354" s="2"/>
      <c r="DY354" s="2"/>
    </row>
    <row r="355" spans="1:129" ht="61.5" hidden="1" customHeight="1" x14ac:dyDescent="0.25">
      <c r="A355" s="53">
        <v>345</v>
      </c>
      <c r="B355" s="66">
        <v>486</v>
      </c>
      <c r="C355" s="60">
        <v>486</v>
      </c>
      <c r="D355" s="7" t="s">
        <v>449</v>
      </c>
      <c r="E355" s="14" t="s">
        <v>38</v>
      </c>
      <c r="F355" s="14" t="s">
        <v>450</v>
      </c>
      <c r="G355" s="68" t="s">
        <v>36</v>
      </c>
      <c r="H355" s="7" t="s">
        <v>879</v>
      </c>
      <c r="I355" s="68" t="s">
        <v>627</v>
      </c>
      <c r="J355" s="68" t="s">
        <v>401</v>
      </c>
      <c r="K355" s="12"/>
      <c r="L355" s="12"/>
      <c r="M355" s="10"/>
      <c r="N355" s="71"/>
      <c r="O355" s="70"/>
      <c r="P355" s="70"/>
      <c r="Q355" s="70"/>
      <c r="R355" s="85" t="s">
        <v>15</v>
      </c>
      <c r="S355" s="70"/>
      <c r="T355" s="70"/>
      <c r="U355" s="70"/>
      <c r="V355" s="70"/>
      <c r="W355" s="70"/>
      <c r="X355" s="71">
        <f t="shared" si="162"/>
        <v>1</v>
      </c>
      <c r="Y355" s="15"/>
      <c r="Z355" s="15"/>
      <c r="AA355" s="15"/>
      <c r="AB355" s="15"/>
      <c r="AC355" s="15"/>
      <c r="AD355" s="72"/>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5">
        <v>2</v>
      </c>
      <c r="BJ355" s="15">
        <v>2</v>
      </c>
      <c r="BK355" s="15">
        <v>2</v>
      </c>
      <c r="BL355" s="15">
        <v>2</v>
      </c>
      <c r="BM355" s="15"/>
      <c r="BN355" s="15"/>
      <c r="BO355" s="15"/>
      <c r="BP355" s="15"/>
      <c r="BQ355" s="15">
        <v>2</v>
      </c>
      <c r="BR355" s="15">
        <v>2</v>
      </c>
      <c r="BS355" s="15">
        <v>2</v>
      </c>
      <c r="BT355" s="15">
        <v>2</v>
      </c>
      <c r="BU355" s="15">
        <v>2</v>
      </c>
      <c r="BV355" s="15">
        <v>2</v>
      </c>
      <c r="BW355" s="15"/>
      <c r="BX355" s="15">
        <v>2</v>
      </c>
      <c r="BY355" s="15">
        <v>2</v>
      </c>
      <c r="BZ355" s="15">
        <v>2</v>
      </c>
      <c r="CA355" s="15">
        <v>2</v>
      </c>
      <c r="CB355" s="15">
        <v>2</v>
      </c>
      <c r="CC355" s="15">
        <v>2</v>
      </c>
      <c r="CD355" s="15">
        <v>2</v>
      </c>
      <c r="CE355" s="15">
        <v>2</v>
      </c>
      <c r="CF355" s="15">
        <v>2</v>
      </c>
      <c r="CG355" s="15">
        <v>2</v>
      </c>
      <c r="CH355" s="15">
        <v>2</v>
      </c>
      <c r="CI355" s="15">
        <v>2</v>
      </c>
      <c r="CJ355" s="15">
        <v>2</v>
      </c>
      <c r="CK355" s="15">
        <v>2</v>
      </c>
      <c r="CL355" s="15"/>
      <c r="CM355" s="15"/>
      <c r="CN355" s="15"/>
      <c r="CO355" s="15"/>
      <c r="CP355" s="15"/>
      <c r="CQ355" s="15"/>
      <c r="CR355" s="15"/>
      <c r="CS355" s="15">
        <v>2</v>
      </c>
      <c r="CT355" s="15">
        <v>2</v>
      </c>
      <c r="CU355" s="15">
        <v>2</v>
      </c>
      <c r="CV355" s="73">
        <f t="shared" si="183"/>
        <v>27</v>
      </c>
      <c r="CW355" s="74">
        <f t="shared" si="184"/>
        <v>1</v>
      </c>
      <c r="CX355" s="73">
        <f t="shared" si="185"/>
        <v>0</v>
      </c>
      <c r="CY355" s="74">
        <f t="shared" si="186"/>
        <v>0</v>
      </c>
      <c r="CZ355" s="73">
        <f t="shared" si="187"/>
        <v>0</v>
      </c>
      <c r="DA355" s="74">
        <f t="shared" si="188"/>
        <v>0</v>
      </c>
      <c r="DB355" s="73">
        <f t="shared" si="189"/>
        <v>0</v>
      </c>
      <c r="DC355" s="74">
        <f t="shared" si="190"/>
        <v>0</v>
      </c>
      <c r="DD355" s="75">
        <f t="shared" si="191"/>
        <v>2</v>
      </c>
      <c r="DE355" s="75" t="str">
        <f t="shared" si="192"/>
        <v>Đạt mục tiêu</v>
      </c>
      <c r="DF355" s="2"/>
      <c r="DG355" s="2"/>
      <c r="DH355" s="2"/>
      <c r="DI355" s="2"/>
      <c r="DJ355" s="2"/>
      <c r="DK355" s="2"/>
      <c r="DL355" s="2"/>
      <c r="DM355" s="2"/>
      <c r="DN355" s="2"/>
      <c r="DO355" s="2"/>
      <c r="DP355" s="2"/>
      <c r="DQ355" s="2"/>
      <c r="DR355" s="2"/>
      <c r="DS355" s="2"/>
      <c r="DT355" s="2"/>
      <c r="DU355" s="2"/>
      <c r="DV355" s="2"/>
      <c r="DW355" s="2"/>
      <c r="DX355" s="2"/>
      <c r="DY355" s="2"/>
    </row>
    <row r="356" spans="1:129" ht="64.5" hidden="1" customHeight="1" x14ac:dyDescent="0.25">
      <c r="A356" s="53">
        <v>346</v>
      </c>
      <c r="B356" s="66">
        <v>486</v>
      </c>
      <c r="C356" s="60">
        <v>486</v>
      </c>
      <c r="D356" s="7" t="s">
        <v>449</v>
      </c>
      <c r="E356" s="14" t="s">
        <v>38</v>
      </c>
      <c r="F356" s="14" t="s">
        <v>450</v>
      </c>
      <c r="G356" s="68" t="s">
        <v>36</v>
      </c>
      <c r="H356" s="7" t="s">
        <v>880</v>
      </c>
      <c r="I356" s="68" t="s">
        <v>627</v>
      </c>
      <c r="J356" s="68" t="s">
        <v>401</v>
      </c>
      <c r="K356" s="12"/>
      <c r="L356" s="12"/>
      <c r="M356" s="10"/>
      <c r="N356" s="71"/>
      <c r="O356" s="70"/>
      <c r="P356" s="70"/>
      <c r="Q356" s="70"/>
      <c r="R356" s="70" t="s">
        <v>15</v>
      </c>
      <c r="S356" s="70"/>
      <c r="T356" s="70"/>
      <c r="U356" s="70"/>
      <c r="V356" s="70"/>
      <c r="W356" s="70"/>
      <c r="X356" s="71">
        <f t="shared" si="162"/>
        <v>1</v>
      </c>
      <c r="Y356" s="15"/>
      <c r="Z356" s="15"/>
      <c r="AA356" s="15"/>
      <c r="AB356" s="15"/>
      <c r="AC356" s="15"/>
      <c r="AD356" s="72"/>
      <c r="AE356" s="11"/>
      <c r="AF356" s="11"/>
      <c r="AG356" s="11"/>
      <c r="AH356" s="11"/>
      <c r="AI356" s="11"/>
      <c r="AJ356" s="11"/>
      <c r="AK356" s="11"/>
      <c r="AL356" s="11"/>
      <c r="AM356" s="11"/>
      <c r="AN356" s="11"/>
      <c r="AO356" s="11"/>
      <c r="AP356" s="11"/>
      <c r="AQ356" s="11"/>
      <c r="AR356" s="11"/>
      <c r="AS356" s="11"/>
      <c r="AT356" s="11"/>
      <c r="AU356" s="11" t="s">
        <v>653</v>
      </c>
      <c r="AV356" s="11"/>
      <c r="AW356" s="11"/>
      <c r="AX356" s="11"/>
      <c r="AY356" s="11"/>
      <c r="AZ356" s="11"/>
      <c r="BA356" s="11"/>
      <c r="BB356" s="11"/>
      <c r="BC356" s="11"/>
      <c r="BD356" s="11"/>
      <c r="BE356" s="11"/>
      <c r="BF356" s="11"/>
      <c r="BG356" s="11"/>
      <c r="BH356" s="11"/>
      <c r="BI356" s="15">
        <v>2</v>
      </c>
      <c r="BJ356" s="15">
        <v>2</v>
      </c>
      <c r="BK356" s="15">
        <v>2</v>
      </c>
      <c r="BL356" s="15">
        <v>2</v>
      </c>
      <c r="BM356" s="15"/>
      <c r="BN356" s="15"/>
      <c r="BO356" s="15"/>
      <c r="BP356" s="15"/>
      <c r="BQ356" s="15">
        <v>2</v>
      </c>
      <c r="BR356" s="15">
        <v>2</v>
      </c>
      <c r="BS356" s="15">
        <v>2</v>
      </c>
      <c r="BT356" s="15">
        <v>2</v>
      </c>
      <c r="BU356" s="15">
        <v>2</v>
      </c>
      <c r="BV356" s="15">
        <v>2</v>
      </c>
      <c r="BW356" s="15"/>
      <c r="BX356" s="15">
        <v>2</v>
      </c>
      <c r="BY356" s="15">
        <v>2</v>
      </c>
      <c r="BZ356" s="15">
        <v>2</v>
      </c>
      <c r="CA356" s="15">
        <v>2</v>
      </c>
      <c r="CB356" s="15">
        <v>2</v>
      </c>
      <c r="CC356" s="15">
        <v>2</v>
      </c>
      <c r="CD356" s="15">
        <v>2</v>
      </c>
      <c r="CE356" s="15">
        <v>2</v>
      </c>
      <c r="CF356" s="15">
        <v>2</v>
      </c>
      <c r="CG356" s="15">
        <v>2</v>
      </c>
      <c r="CH356" s="15">
        <v>2</v>
      </c>
      <c r="CI356" s="15">
        <v>2</v>
      </c>
      <c r="CJ356" s="15">
        <v>2</v>
      </c>
      <c r="CK356" s="15">
        <v>2</v>
      </c>
      <c r="CL356" s="15"/>
      <c r="CM356" s="15"/>
      <c r="CN356" s="15"/>
      <c r="CO356" s="15"/>
      <c r="CP356" s="15"/>
      <c r="CQ356" s="15"/>
      <c r="CR356" s="15"/>
      <c r="CS356" s="15">
        <v>2</v>
      </c>
      <c r="CT356" s="15">
        <v>2</v>
      </c>
      <c r="CU356" s="15">
        <v>2</v>
      </c>
      <c r="CV356" s="73">
        <f t="shared" si="183"/>
        <v>27</v>
      </c>
      <c r="CW356" s="74">
        <f t="shared" si="184"/>
        <v>1</v>
      </c>
      <c r="CX356" s="73">
        <f t="shared" si="185"/>
        <v>0</v>
      </c>
      <c r="CY356" s="74">
        <f t="shared" si="186"/>
        <v>0</v>
      </c>
      <c r="CZ356" s="73">
        <f t="shared" si="187"/>
        <v>0</v>
      </c>
      <c r="DA356" s="74">
        <f t="shared" si="188"/>
        <v>0</v>
      </c>
      <c r="DB356" s="73">
        <f t="shared" si="189"/>
        <v>0</v>
      </c>
      <c r="DC356" s="74">
        <f t="shared" si="190"/>
        <v>0</v>
      </c>
      <c r="DD356" s="75">
        <f t="shared" si="191"/>
        <v>2</v>
      </c>
      <c r="DE356" s="75" t="str">
        <f t="shared" si="192"/>
        <v>Đạt mục tiêu</v>
      </c>
      <c r="DF356" s="2"/>
      <c r="DG356" s="2"/>
      <c r="DH356" s="2"/>
      <c r="DI356" s="2"/>
      <c r="DJ356" s="2"/>
      <c r="DK356" s="2"/>
      <c r="DL356" s="2"/>
      <c r="DM356" s="2"/>
      <c r="DN356" s="2"/>
      <c r="DO356" s="2"/>
      <c r="DP356" s="2"/>
      <c r="DQ356" s="2"/>
      <c r="DR356" s="2"/>
      <c r="DS356" s="2"/>
      <c r="DT356" s="2"/>
      <c r="DU356" s="2"/>
      <c r="DV356" s="2"/>
      <c r="DW356" s="2"/>
      <c r="DX356" s="2"/>
      <c r="DY356" s="2"/>
    </row>
    <row r="357" spans="1:129" ht="64.5" hidden="1" customHeight="1" x14ac:dyDescent="0.25">
      <c r="A357" s="53">
        <v>347</v>
      </c>
      <c r="B357" s="66">
        <v>486</v>
      </c>
      <c r="C357" s="60">
        <v>486</v>
      </c>
      <c r="D357" s="7" t="s">
        <v>449</v>
      </c>
      <c r="E357" s="14" t="s">
        <v>38</v>
      </c>
      <c r="F357" s="14" t="s">
        <v>450</v>
      </c>
      <c r="G357" s="68" t="s">
        <v>36</v>
      </c>
      <c r="H357" s="7" t="s">
        <v>881</v>
      </c>
      <c r="I357" s="68" t="s">
        <v>627</v>
      </c>
      <c r="J357" s="68" t="s">
        <v>401</v>
      </c>
      <c r="K357" s="12"/>
      <c r="L357" s="12"/>
      <c r="M357" s="10"/>
      <c r="N357" s="71"/>
      <c r="O357" s="70"/>
      <c r="P357" s="70"/>
      <c r="Q357" s="70"/>
      <c r="R357" s="85"/>
      <c r="S357" s="70"/>
      <c r="T357" s="70" t="s">
        <v>15</v>
      </c>
      <c r="U357" s="70"/>
      <c r="V357" s="70"/>
      <c r="W357" s="70"/>
      <c r="X357" s="71">
        <f t="shared" si="162"/>
        <v>1</v>
      </c>
      <c r="Y357" s="15"/>
      <c r="Z357" s="15"/>
      <c r="AA357" s="15"/>
      <c r="AB357" s="15"/>
      <c r="AC357" s="15"/>
      <c r="AD357" s="11"/>
      <c r="AE357" s="11"/>
      <c r="AF357" s="11"/>
      <c r="AG357" s="11"/>
      <c r="AH357" s="11"/>
      <c r="AI357" s="11"/>
      <c r="AJ357" s="11"/>
      <c r="AK357" s="11"/>
      <c r="AL357" s="11"/>
      <c r="AM357" s="11"/>
      <c r="AN357" s="11"/>
      <c r="AO357" s="11"/>
      <c r="AP357" s="11"/>
      <c r="AQ357" s="11"/>
      <c r="AR357" s="11"/>
      <c r="AS357" s="11"/>
      <c r="AT357" s="11"/>
      <c r="AU357" s="11"/>
      <c r="AV357" s="11"/>
      <c r="AW357" s="11"/>
      <c r="AX357" s="15" t="s">
        <v>713</v>
      </c>
      <c r="AY357" s="15"/>
      <c r="AZ357" s="15" t="s">
        <v>622</v>
      </c>
      <c r="BA357" s="15"/>
      <c r="BB357" s="11"/>
      <c r="BC357" s="11"/>
      <c r="BD357" s="11"/>
      <c r="BE357" s="11"/>
      <c r="BF357" s="11"/>
      <c r="BG357" s="11"/>
      <c r="BH357" s="11"/>
      <c r="BI357" s="15">
        <v>2</v>
      </c>
      <c r="BJ357" s="15">
        <v>2</v>
      </c>
      <c r="BK357" s="15">
        <v>2</v>
      </c>
      <c r="BL357" s="15">
        <v>2</v>
      </c>
      <c r="BM357" s="15"/>
      <c r="BN357" s="15"/>
      <c r="BO357" s="15"/>
      <c r="BP357" s="15"/>
      <c r="BQ357" s="15">
        <v>2</v>
      </c>
      <c r="BR357" s="15">
        <v>2</v>
      </c>
      <c r="BS357" s="15">
        <v>2</v>
      </c>
      <c r="BT357" s="15">
        <v>2</v>
      </c>
      <c r="BU357" s="15">
        <v>2</v>
      </c>
      <c r="BV357" s="15">
        <v>2</v>
      </c>
      <c r="BW357" s="15"/>
      <c r="BX357" s="15">
        <v>2</v>
      </c>
      <c r="BY357" s="15">
        <v>2</v>
      </c>
      <c r="BZ357" s="15">
        <v>2</v>
      </c>
      <c r="CA357" s="15">
        <v>2</v>
      </c>
      <c r="CB357" s="15">
        <v>2</v>
      </c>
      <c r="CC357" s="15">
        <v>2</v>
      </c>
      <c r="CD357" s="15">
        <v>2</v>
      </c>
      <c r="CE357" s="15">
        <v>2</v>
      </c>
      <c r="CF357" s="15">
        <v>2</v>
      </c>
      <c r="CG357" s="15">
        <v>2</v>
      </c>
      <c r="CH357" s="15">
        <v>2</v>
      </c>
      <c r="CI357" s="15">
        <v>2</v>
      </c>
      <c r="CJ357" s="15">
        <v>2</v>
      </c>
      <c r="CK357" s="15">
        <v>2</v>
      </c>
      <c r="CL357" s="15"/>
      <c r="CM357" s="15"/>
      <c r="CN357" s="15"/>
      <c r="CO357" s="15"/>
      <c r="CP357" s="15"/>
      <c r="CQ357" s="15"/>
      <c r="CR357" s="15"/>
      <c r="CS357" s="15">
        <v>2</v>
      </c>
      <c r="CT357" s="15">
        <v>2</v>
      </c>
      <c r="CU357" s="15">
        <v>2</v>
      </c>
      <c r="CV357" s="73">
        <f t="shared" si="183"/>
        <v>27</v>
      </c>
      <c r="CW357" s="74">
        <f t="shared" si="184"/>
        <v>1</v>
      </c>
      <c r="CX357" s="73">
        <f t="shared" si="185"/>
        <v>0</v>
      </c>
      <c r="CY357" s="74">
        <f t="shared" si="186"/>
        <v>0</v>
      </c>
      <c r="CZ357" s="73">
        <f t="shared" si="187"/>
        <v>0</v>
      </c>
      <c r="DA357" s="74">
        <f t="shared" si="188"/>
        <v>0</v>
      </c>
      <c r="DB357" s="73">
        <f t="shared" si="189"/>
        <v>0</v>
      </c>
      <c r="DC357" s="74">
        <f t="shared" si="190"/>
        <v>0</v>
      </c>
      <c r="DD357" s="75">
        <f t="shared" si="191"/>
        <v>2</v>
      </c>
      <c r="DE357" s="75" t="str">
        <f t="shared" si="192"/>
        <v>Đạt mục tiêu</v>
      </c>
      <c r="DF357" s="2"/>
      <c r="DG357" s="2"/>
      <c r="DH357" s="2"/>
      <c r="DI357" s="2"/>
      <c r="DJ357" s="2"/>
      <c r="DK357" s="2"/>
      <c r="DL357" s="2"/>
      <c r="DM357" s="2"/>
      <c r="DN357" s="2"/>
      <c r="DO357" s="2"/>
      <c r="DP357" s="2"/>
      <c r="DQ357" s="2"/>
      <c r="DR357" s="2"/>
      <c r="DS357" s="2"/>
      <c r="DT357" s="2"/>
      <c r="DU357" s="2"/>
      <c r="DV357" s="2"/>
      <c r="DW357" s="2"/>
      <c r="DX357" s="2"/>
      <c r="DY357" s="2"/>
    </row>
    <row r="358" spans="1:129" ht="73.5" hidden="1" customHeight="1" x14ac:dyDescent="0.25">
      <c r="A358" s="53">
        <v>348</v>
      </c>
      <c r="B358" s="66">
        <v>486</v>
      </c>
      <c r="C358" s="60">
        <v>486</v>
      </c>
      <c r="D358" s="7" t="s">
        <v>449</v>
      </c>
      <c r="E358" s="14" t="s">
        <v>38</v>
      </c>
      <c r="F358" s="14" t="s">
        <v>450</v>
      </c>
      <c r="G358" s="68" t="s">
        <v>36</v>
      </c>
      <c r="H358" s="7" t="s">
        <v>882</v>
      </c>
      <c r="I358" s="68" t="s">
        <v>627</v>
      </c>
      <c r="J358" s="68" t="s">
        <v>401</v>
      </c>
      <c r="K358" s="12"/>
      <c r="L358" s="12"/>
      <c r="M358" s="10"/>
      <c r="N358" s="71"/>
      <c r="O358" s="70"/>
      <c r="P358" s="70"/>
      <c r="Q358" s="70"/>
      <c r="R358" s="85"/>
      <c r="S358" s="70"/>
      <c r="T358" s="70"/>
      <c r="U358" s="70"/>
      <c r="V358" s="70" t="s">
        <v>15</v>
      </c>
      <c r="W358" s="70"/>
      <c r="X358" s="71">
        <f t="shared" si="162"/>
        <v>1</v>
      </c>
      <c r="Y358" s="15"/>
      <c r="Z358" s="15"/>
      <c r="AA358" s="15"/>
      <c r="AB358" s="15"/>
      <c r="AC358" s="15"/>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t="s">
        <v>644</v>
      </c>
      <c r="BG358" s="11"/>
      <c r="BH358" s="11"/>
      <c r="BI358" s="15">
        <v>2</v>
      </c>
      <c r="BJ358" s="15">
        <v>2</v>
      </c>
      <c r="BK358" s="15">
        <v>2</v>
      </c>
      <c r="BL358" s="15">
        <v>2</v>
      </c>
      <c r="BM358" s="15"/>
      <c r="BN358" s="15"/>
      <c r="BO358" s="15"/>
      <c r="BP358" s="15"/>
      <c r="BQ358" s="15">
        <v>2</v>
      </c>
      <c r="BR358" s="15">
        <v>2</v>
      </c>
      <c r="BS358" s="15">
        <v>2</v>
      </c>
      <c r="BT358" s="15">
        <v>2</v>
      </c>
      <c r="BU358" s="15">
        <v>2</v>
      </c>
      <c r="BV358" s="15">
        <v>2</v>
      </c>
      <c r="BW358" s="15"/>
      <c r="BX358" s="15">
        <v>2</v>
      </c>
      <c r="BY358" s="15">
        <v>2</v>
      </c>
      <c r="BZ358" s="15">
        <v>2</v>
      </c>
      <c r="CA358" s="15">
        <v>2</v>
      </c>
      <c r="CB358" s="15">
        <v>2</v>
      </c>
      <c r="CC358" s="15">
        <v>2</v>
      </c>
      <c r="CD358" s="15">
        <v>2</v>
      </c>
      <c r="CE358" s="15">
        <v>2</v>
      </c>
      <c r="CF358" s="15">
        <v>2</v>
      </c>
      <c r="CG358" s="15">
        <v>2</v>
      </c>
      <c r="CH358" s="15">
        <v>2</v>
      </c>
      <c r="CI358" s="15">
        <v>2</v>
      </c>
      <c r="CJ358" s="15">
        <v>2</v>
      </c>
      <c r="CK358" s="15">
        <v>2</v>
      </c>
      <c r="CL358" s="15"/>
      <c r="CM358" s="15"/>
      <c r="CN358" s="15"/>
      <c r="CO358" s="15"/>
      <c r="CP358" s="15"/>
      <c r="CQ358" s="15"/>
      <c r="CR358" s="15"/>
      <c r="CS358" s="15">
        <v>2</v>
      </c>
      <c r="CT358" s="15">
        <v>2</v>
      </c>
      <c r="CU358" s="15">
        <v>2</v>
      </c>
      <c r="CV358" s="73">
        <f t="shared" si="183"/>
        <v>27</v>
      </c>
      <c r="CW358" s="74">
        <f t="shared" si="184"/>
        <v>1</v>
      </c>
      <c r="CX358" s="73">
        <f t="shared" si="185"/>
        <v>0</v>
      </c>
      <c r="CY358" s="74">
        <f t="shared" si="186"/>
        <v>0</v>
      </c>
      <c r="CZ358" s="73">
        <f t="shared" si="187"/>
        <v>0</v>
      </c>
      <c r="DA358" s="74">
        <f t="shared" si="188"/>
        <v>0</v>
      </c>
      <c r="DB358" s="73">
        <f t="shared" si="189"/>
        <v>0</v>
      </c>
      <c r="DC358" s="74">
        <f t="shared" si="190"/>
        <v>0</v>
      </c>
      <c r="DD358" s="75">
        <f t="shared" si="191"/>
        <v>2</v>
      </c>
      <c r="DE358" s="75" t="str">
        <f t="shared" si="192"/>
        <v>Đạt mục tiêu</v>
      </c>
      <c r="DF358" s="2"/>
      <c r="DG358" s="2"/>
      <c r="DH358" s="2"/>
      <c r="DI358" s="2"/>
      <c r="DJ358" s="2"/>
      <c r="DK358" s="2"/>
      <c r="DL358" s="2"/>
      <c r="DM358" s="2"/>
      <c r="DN358" s="2"/>
      <c r="DO358" s="2"/>
      <c r="DP358" s="2"/>
      <c r="DQ358" s="2"/>
      <c r="DR358" s="2"/>
      <c r="DS358" s="2"/>
      <c r="DT358" s="2"/>
      <c r="DU358" s="2"/>
      <c r="DV358" s="2"/>
      <c r="DW358" s="2"/>
      <c r="DX358" s="2"/>
      <c r="DY358" s="2"/>
    </row>
    <row r="359" spans="1:129" ht="75" hidden="1" customHeight="1" x14ac:dyDescent="0.25">
      <c r="A359" s="53">
        <v>349</v>
      </c>
      <c r="B359" s="66">
        <v>486</v>
      </c>
      <c r="C359" s="60">
        <v>486</v>
      </c>
      <c r="D359" s="7" t="s">
        <v>449</v>
      </c>
      <c r="E359" s="14" t="s">
        <v>38</v>
      </c>
      <c r="F359" s="14" t="s">
        <v>450</v>
      </c>
      <c r="G359" s="68" t="s">
        <v>36</v>
      </c>
      <c r="H359" s="7" t="s">
        <v>883</v>
      </c>
      <c r="I359" s="68" t="s">
        <v>627</v>
      </c>
      <c r="J359" s="68" t="s">
        <v>401</v>
      </c>
      <c r="K359" s="13"/>
      <c r="L359" s="13"/>
      <c r="M359" s="10"/>
      <c r="N359" s="71"/>
      <c r="O359" s="70"/>
      <c r="P359" s="70"/>
      <c r="Q359" s="70"/>
      <c r="R359" s="85"/>
      <c r="S359" s="70"/>
      <c r="T359" s="70"/>
      <c r="U359" s="70"/>
      <c r="V359" s="70"/>
      <c r="W359" s="70" t="s">
        <v>15</v>
      </c>
      <c r="X359" s="71">
        <f t="shared" si="162"/>
        <v>1</v>
      </c>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t="s">
        <v>644</v>
      </c>
      <c r="BI359" s="15">
        <v>2</v>
      </c>
      <c r="BJ359" s="15">
        <v>2</v>
      </c>
      <c r="BK359" s="15">
        <v>2</v>
      </c>
      <c r="BL359" s="15">
        <v>2</v>
      </c>
      <c r="BM359" s="15"/>
      <c r="BN359" s="15"/>
      <c r="BO359" s="15"/>
      <c r="BP359" s="15"/>
      <c r="BQ359" s="15">
        <v>2</v>
      </c>
      <c r="BR359" s="15">
        <v>2</v>
      </c>
      <c r="BS359" s="15">
        <v>2</v>
      </c>
      <c r="BT359" s="15">
        <v>2</v>
      </c>
      <c r="BU359" s="15">
        <v>2</v>
      </c>
      <c r="BV359" s="15">
        <v>2</v>
      </c>
      <c r="BW359" s="15"/>
      <c r="BX359" s="15">
        <v>2</v>
      </c>
      <c r="BY359" s="15">
        <v>2</v>
      </c>
      <c r="BZ359" s="15">
        <v>2</v>
      </c>
      <c r="CA359" s="15">
        <v>2</v>
      </c>
      <c r="CB359" s="15">
        <v>2</v>
      </c>
      <c r="CC359" s="15">
        <v>2</v>
      </c>
      <c r="CD359" s="15">
        <v>2</v>
      </c>
      <c r="CE359" s="15">
        <v>2</v>
      </c>
      <c r="CF359" s="15">
        <v>2</v>
      </c>
      <c r="CG359" s="15">
        <v>2</v>
      </c>
      <c r="CH359" s="15">
        <v>2</v>
      </c>
      <c r="CI359" s="15">
        <v>2</v>
      </c>
      <c r="CJ359" s="15">
        <v>2</v>
      </c>
      <c r="CK359" s="15">
        <v>2</v>
      </c>
      <c r="CL359" s="15"/>
      <c r="CM359" s="15"/>
      <c r="CN359" s="15"/>
      <c r="CO359" s="15"/>
      <c r="CP359" s="15"/>
      <c r="CQ359" s="15"/>
      <c r="CR359" s="15"/>
      <c r="CS359" s="15">
        <v>2</v>
      </c>
      <c r="CT359" s="15">
        <v>2</v>
      </c>
      <c r="CU359" s="15">
        <v>2</v>
      </c>
      <c r="CV359" s="73">
        <f t="shared" si="183"/>
        <v>27</v>
      </c>
      <c r="CW359" s="74">
        <f t="shared" si="184"/>
        <v>1</v>
      </c>
      <c r="CX359" s="73">
        <f t="shared" si="185"/>
        <v>0</v>
      </c>
      <c r="CY359" s="74">
        <f t="shared" si="186"/>
        <v>0</v>
      </c>
      <c r="CZ359" s="73">
        <f t="shared" si="187"/>
        <v>0</v>
      </c>
      <c r="DA359" s="74">
        <f t="shared" si="188"/>
        <v>0</v>
      </c>
      <c r="DB359" s="73">
        <f t="shared" si="189"/>
        <v>0</v>
      </c>
      <c r="DC359" s="74">
        <f t="shared" si="190"/>
        <v>0</v>
      </c>
      <c r="DD359" s="75">
        <f t="shared" si="191"/>
        <v>2</v>
      </c>
      <c r="DE359" s="75" t="str">
        <f t="shared" si="192"/>
        <v>Đạt mục tiêu</v>
      </c>
      <c r="DF359" s="2"/>
      <c r="DG359" s="2"/>
      <c r="DH359" s="2"/>
      <c r="DI359" s="2"/>
      <c r="DJ359" s="2"/>
      <c r="DK359" s="2"/>
      <c r="DL359" s="2"/>
      <c r="DM359" s="2"/>
      <c r="DN359" s="2"/>
      <c r="DO359" s="2"/>
      <c r="DP359" s="2"/>
      <c r="DQ359" s="2"/>
      <c r="DR359" s="2"/>
      <c r="DS359" s="2"/>
      <c r="DT359" s="2"/>
      <c r="DU359" s="2"/>
      <c r="DV359" s="2"/>
      <c r="DW359" s="2"/>
      <c r="DX359" s="2"/>
      <c r="DY359" s="2"/>
    </row>
    <row r="360" spans="1:129" ht="22.5" customHeight="1" x14ac:dyDescent="0.3">
      <c r="A360" s="53">
        <v>350</v>
      </c>
      <c r="B360" s="59">
        <v>486</v>
      </c>
      <c r="C360" s="60">
        <v>487</v>
      </c>
      <c r="D360" s="386" t="s">
        <v>451</v>
      </c>
      <c r="E360" s="387"/>
      <c r="F360" s="388"/>
      <c r="G360" s="312"/>
      <c r="H360" s="312"/>
      <c r="I360" s="308"/>
      <c r="J360" s="312" t="s">
        <v>608</v>
      </c>
      <c r="K360" s="61" t="s">
        <v>608</v>
      </c>
      <c r="L360" s="61" t="s">
        <v>608</v>
      </c>
      <c r="M360" s="61" t="s">
        <v>608</v>
      </c>
      <c r="N360" s="62" t="s">
        <v>608</v>
      </c>
      <c r="O360" s="62" t="s">
        <v>608</v>
      </c>
      <c r="P360" s="312" t="s">
        <v>608</v>
      </c>
      <c r="Q360" s="62" t="s">
        <v>608</v>
      </c>
      <c r="R360" s="62" t="s">
        <v>608</v>
      </c>
      <c r="S360" s="62" t="s">
        <v>608</v>
      </c>
      <c r="T360" s="62" t="s">
        <v>608</v>
      </c>
      <c r="U360" s="62" t="s">
        <v>608</v>
      </c>
      <c r="V360" s="62" t="s">
        <v>608</v>
      </c>
      <c r="W360" s="62" t="s">
        <v>608</v>
      </c>
      <c r="X360" s="71">
        <f t="shared" si="162"/>
        <v>0</v>
      </c>
      <c r="Y360" s="61"/>
      <c r="Z360" s="61"/>
      <c r="AA360" s="61"/>
      <c r="AB360" s="61"/>
      <c r="AC360" s="61"/>
      <c r="AD360" s="82" t="s">
        <v>608</v>
      </c>
      <c r="AE360" s="82" t="s">
        <v>608</v>
      </c>
      <c r="AF360" s="82" t="s">
        <v>608</v>
      </c>
      <c r="AG360" s="314"/>
      <c r="AH360" s="314"/>
      <c r="AI360" s="314"/>
      <c r="AJ360" s="82"/>
      <c r="AK360" s="82"/>
      <c r="AL360" s="82"/>
      <c r="AM360" s="82"/>
      <c r="AN360" s="82"/>
      <c r="AO360" s="82"/>
      <c r="AP360" s="82"/>
      <c r="AQ360" s="82"/>
      <c r="AR360" s="82"/>
      <c r="AS360" s="82"/>
      <c r="AT360" s="61"/>
      <c r="AU360" s="61"/>
      <c r="AV360" s="61"/>
      <c r="AW360" s="61"/>
      <c r="AX360" s="82"/>
      <c r="AY360" s="82"/>
      <c r="AZ360" s="82"/>
      <c r="BA360" s="82"/>
      <c r="BB360" s="82"/>
      <c r="BC360" s="82"/>
      <c r="BD360" s="82"/>
      <c r="BE360" s="82"/>
      <c r="BF360" s="82"/>
      <c r="BG360" s="82"/>
      <c r="BH360" s="82"/>
      <c r="BI360" s="56">
        <v>2</v>
      </c>
      <c r="BJ360" s="56">
        <v>2</v>
      </c>
      <c r="BK360" s="56">
        <v>2</v>
      </c>
      <c r="BL360" s="56">
        <v>2</v>
      </c>
      <c r="BM360" s="56">
        <v>2</v>
      </c>
      <c r="BN360" s="56">
        <v>2</v>
      </c>
      <c r="BO360" s="56">
        <v>2</v>
      </c>
      <c r="BP360" s="56">
        <v>2</v>
      </c>
      <c r="BQ360" s="56">
        <v>2</v>
      </c>
      <c r="BR360" s="56">
        <v>2</v>
      </c>
      <c r="BS360" s="56">
        <v>2</v>
      </c>
      <c r="BT360" s="56">
        <v>2</v>
      </c>
      <c r="BU360" s="56">
        <v>2</v>
      </c>
      <c r="BV360" s="56">
        <v>2</v>
      </c>
      <c r="BW360" s="56">
        <v>2</v>
      </c>
      <c r="BX360" s="56">
        <v>2</v>
      </c>
      <c r="BY360" s="56">
        <v>2</v>
      </c>
      <c r="BZ360" s="56">
        <v>2</v>
      </c>
      <c r="CA360" s="56">
        <v>2</v>
      </c>
      <c r="CB360" s="56">
        <v>2</v>
      </c>
      <c r="CC360" s="56">
        <v>2</v>
      </c>
      <c r="CD360" s="56">
        <v>2</v>
      </c>
      <c r="CE360" s="56">
        <v>2</v>
      </c>
      <c r="CF360" s="56">
        <v>2</v>
      </c>
      <c r="CG360" s="56">
        <v>2</v>
      </c>
      <c r="CH360" s="56">
        <v>2</v>
      </c>
      <c r="CI360" s="56">
        <v>2</v>
      </c>
      <c r="CJ360" s="56">
        <v>2</v>
      </c>
      <c r="CK360" s="56">
        <v>1</v>
      </c>
      <c r="CL360" s="56">
        <v>1</v>
      </c>
      <c r="CM360" s="56">
        <v>1</v>
      </c>
      <c r="CN360" s="56">
        <v>1</v>
      </c>
      <c r="CO360" s="56">
        <v>1</v>
      </c>
      <c r="CP360" s="56">
        <v>1</v>
      </c>
      <c r="CQ360" s="56">
        <v>1</v>
      </c>
      <c r="CR360" s="56">
        <v>1</v>
      </c>
      <c r="CS360" s="56">
        <v>2</v>
      </c>
      <c r="CT360" s="56">
        <v>2</v>
      </c>
      <c r="CU360" s="56">
        <v>2</v>
      </c>
      <c r="CV360" s="61" t="s">
        <v>8</v>
      </c>
      <c r="CW360" s="61" t="s">
        <v>8</v>
      </c>
      <c r="CX360" s="61" t="s">
        <v>8</v>
      </c>
      <c r="CY360" s="61" t="s">
        <v>8</v>
      </c>
      <c r="CZ360" s="61" t="s">
        <v>8</v>
      </c>
      <c r="DA360" s="61" t="s">
        <v>8</v>
      </c>
      <c r="DB360" s="61" t="s">
        <v>8</v>
      </c>
      <c r="DC360" s="61" t="s">
        <v>8</v>
      </c>
      <c r="DD360" s="250" t="s">
        <v>8</v>
      </c>
      <c r="DE360" s="61" t="s">
        <v>8</v>
      </c>
      <c r="DF360" s="2"/>
      <c r="DG360" s="2"/>
      <c r="DH360" s="2"/>
      <c r="DI360" s="2"/>
      <c r="DJ360" s="2"/>
      <c r="DK360" s="2"/>
      <c r="DL360" s="2"/>
      <c r="DM360" s="2"/>
      <c r="DN360" s="2"/>
      <c r="DO360" s="2"/>
      <c r="DP360" s="2"/>
      <c r="DQ360" s="2"/>
      <c r="DR360" s="2"/>
      <c r="DS360" s="2"/>
      <c r="DT360" s="2"/>
      <c r="DU360" s="2"/>
      <c r="DV360" s="2"/>
      <c r="DW360" s="2"/>
      <c r="DX360" s="2"/>
      <c r="DY360" s="2"/>
    </row>
    <row r="361" spans="1:129" ht="18.75" customHeight="1" x14ac:dyDescent="0.3">
      <c r="A361" s="53">
        <v>351</v>
      </c>
      <c r="B361" s="59">
        <v>487</v>
      </c>
      <c r="C361" s="60">
        <v>488</v>
      </c>
      <c r="D361" s="386" t="s">
        <v>452</v>
      </c>
      <c r="E361" s="387"/>
      <c r="F361" s="387"/>
      <c r="G361" s="387"/>
      <c r="H361" s="388"/>
      <c r="I361" s="314"/>
      <c r="J361" s="312" t="s">
        <v>608</v>
      </c>
      <c r="K361" s="61" t="s">
        <v>608</v>
      </c>
      <c r="L361" s="61" t="s">
        <v>608</v>
      </c>
      <c r="M361" s="61" t="s">
        <v>608</v>
      </c>
      <c r="N361" s="62" t="s">
        <v>608</v>
      </c>
      <c r="O361" s="62" t="s">
        <v>608</v>
      </c>
      <c r="P361" s="312" t="s">
        <v>608</v>
      </c>
      <c r="Q361" s="62" t="s">
        <v>608</v>
      </c>
      <c r="R361" s="62" t="s">
        <v>608</v>
      </c>
      <c r="S361" s="62" t="s">
        <v>608</v>
      </c>
      <c r="T361" s="62" t="s">
        <v>608</v>
      </c>
      <c r="U361" s="62" t="s">
        <v>608</v>
      </c>
      <c r="V361" s="62" t="s">
        <v>608</v>
      </c>
      <c r="W361" s="62" t="s">
        <v>608</v>
      </c>
      <c r="X361" s="71">
        <f t="shared" si="162"/>
        <v>0</v>
      </c>
      <c r="Y361" s="61"/>
      <c r="Z361" s="61"/>
      <c r="AA361" s="61"/>
      <c r="AB361" s="61"/>
      <c r="AC361" s="61"/>
      <c r="AD361" s="82" t="s">
        <v>608</v>
      </c>
      <c r="AE361" s="82" t="s">
        <v>608</v>
      </c>
      <c r="AF361" s="82" t="s">
        <v>608</v>
      </c>
      <c r="AG361" s="312"/>
      <c r="AH361" s="312"/>
      <c r="AI361" s="312"/>
      <c r="AJ361" s="61"/>
      <c r="AK361" s="61"/>
      <c r="AL361" s="61"/>
      <c r="AM361" s="61"/>
      <c r="AN361" s="61"/>
      <c r="AO361" s="61"/>
      <c r="AP361" s="61"/>
      <c r="AQ361" s="61"/>
      <c r="AR361" s="61"/>
      <c r="AS361" s="61"/>
      <c r="AT361" s="61"/>
      <c r="AU361" s="61"/>
      <c r="AV361" s="61"/>
      <c r="AW361" s="61"/>
      <c r="AX361" s="61"/>
      <c r="AY361" s="61"/>
      <c r="AZ361" s="61"/>
      <c r="BA361" s="61"/>
      <c r="BB361" s="61"/>
      <c r="BC361" s="61"/>
      <c r="BD361" s="61"/>
      <c r="BE361" s="61"/>
      <c r="BF361" s="61"/>
      <c r="BG361" s="61"/>
      <c r="BH361" s="61"/>
      <c r="BI361" s="62" t="s">
        <v>8</v>
      </c>
      <c r="BJ361" s="62" t="s">
        <v>8</v>
      </c>
      <c r="BK361" s="62" t="s">
        <v>8</v>
      </c>
      <c r="BL361" s="62" t="s">
        <v>8</v>
      </c>
      <c r="BM361" s="62" t="s">
        <v>8</v>
      </c>
      <c r="BN361" s="62" t="s">
        <v>8</v>
      </c>
      <c r="BO361" s="62" t="s">
        <v>8</v>
      </c>
      <c r="BP361" s="62" t="s">
        <v>8</v>
      </c>
      <c r="BQ361" s="62" t="s">
        <v>8</v>
      </c>
      <c r="BR361" s="62" t="s">
        <v>8</v>
      </c>
      <c r="BS361" s="62" t="s">
        <v>8</v>
      </c>
      <c r="BT361" s="62" t="s">
        <v>8</v>
      </c>
      <c r="BU361" s="62" t="s">
        <v>8</v>
      </c>
      <c r="BV361" s="62" t="s">
        <v>8</v>
      </c>
      <c r="BW361" s="62" t="s">
        <v>8</v>
      </c>
      <c r="BX361" s="62" t="s">
        <v>8</v>
      </c>
      <c r="BY361" s="62" t="s">
        <v>8</v>
      </c>
      <c r="BZ361" s="62" t="s">
        <v>8</v>
      </c>
      <c r="CA361" s="62" t="s">
        <v>8</v>
      </c>
      <c r="CB361" s="62" t="s">
        <v>8</v>
      </c>
      <c r="CC361" s="62" t="s">
        <v>8</v>
      </c>
      <c r="CD361" s="62" t="s">
        <v>8</v>
      </c>
      <c r="CE361" s="62" t="s">
        <v>8</v>
      </c>
      <c r="CF361" s="62" t="s">
        <v>8</v>
      </c>
      <c r="CG361" s="62" t="s">
        <v>8</v>
      </c>
      <c r="CH361" s="62" t="s">
        <v>8</v>
      </c>
      <c r="CI361" s="62" t="s">
        <v>8</v>
      </c>
      <c r="CJ361" s="62" t="s">
        <v>8</v>
      </c>
      <c r="CK361" s="62" t="s">
        <v>8</v>
      </c>
      <c r="CL361" s="62" t="s">
        <v>8</v>
      </c>
      <c r="CM361" s="62" t="s">
        <v>8</v>
      </c>
      <c r="CN361" s="62" t="s">
        <v>8</v>
      </c>
      <c r="CO361" s="62" t="s">
        <v>8</v>
      </c>
      <c r="CP361" s="62" t="s">
        <v>8</v>
      </c>
      <c r="CQ361" s="62" t="s">
        <v>8</v>
      </c>
      <c r="CR361" s="62" t="s">
        <v>8</v>
      </c>
      <c r="CS361" s="62" t="s">
        <v>8</v>
      </c>
      <c r="CT361" s="62" t="s">
        <v>8</v>
      </c>
      <c r="CU361" s="62" t="s">
        <v>8</v>
      </c>
      <c r="CV361" s="61" t="s">
        <v>8</v>
      </c>
      <c r="CW361" s="61" t="s">
        <v>8</v>
      </c>
      <c r="CX361" s="61" t="s">
        <v>8</v>
      </c>
      <c r="CY361" s="61" t="s">
        <v>8</v>
      </c>
      <c r="CZ361" s="61" t="s">
        <v>8</v>
      </c>
      <c r="DA361" s="61" t="s">
        <v>8</v>
      </c>
      <c r="DB361" s="61" t="s">
        <v>8</v>
      </c>
      <c r="DC361" s="61" t="s">
        <v>8</v>
      </c>
      <c r="DD361" s="250" t="s">
        <v>8</v>
      </c>
      <c r="DE361" s="61" t="s">
        <v>8</v>
      </c>
      <c r="DF361" s="2"/>
      <c r="DG361" s="2"/>
      <c r="DH361" s="2"/>
      <c r="DI361" s="2"/>
      <c r="DJ361" s="2"/>
      <c r="DK361" s="2"/>
      <c r="DL361" s="2"/>
      <c r="DM361" s="2"/>
      <c r="DN361" s="2"/>
      <c r="DO361" s="2"/>
      <c r="DP361" s="2"/>
      <c r="DQ361" s="2"/>
      <c r="DR361" s="2"/>
      <c r="DS361" s="2"/>
      <c r="DT361" s="2"/>
      <c r="DU361" s="2"/>
      <c r="DV361" s="2"/>
      <c r="DW361" s="2"/>
      <c r="DX361" s="2"/>
      <c r="DY361" s="2"/>
    </row>
    <row r="362" spans="1:129" ht="77.25" customHeight="1" x14ac:dyDescent="0.25">
      <c r="A362" s="53">
        <v>352</v>
      </c>
      <c r="B362" s="66">
        <v>488</v>
      </c>
      <c r="C362" s="60">
        <v>491</v>
      </c>
      <c r="D362" s="306" t="s">
        <v>453</v>
      </c>
      <c r="E362" s="320" t="s">
        <v>11</v>
      </c>
      <c r="F362" s="321" t="s">
        <v>454</v>
      </c>
      <c r="G362" s="308" t="s">
        <v>19</v>
      </c>
      <c r="H362" s="335" t="s">
        <v>884</v>
      </c>
      <c r="I362" s="308" t="s">
        <v>627</v>
      </c>
      <c r="J362" s="318" t="s">
        <v>401</v>
      </c>
      <c r="K362" s="11" t="s">
        <v>6</v>
      </c>
      <c r="L362" s="11" t="s">
        <v>15</v>
      </c>
      <c r="M362" s="10"/>
      <c r="N362" s="70"/>
      <c r="O362" s="70"/>
      <c r="P362" s="310" t="s">
        <v>15</v>
      </c>
      <c r="Q362" s="70"/>
      <c r="R362" s="70"/>
      <c r="S362" s="70"/>
      <c r="T362" s="70"/>
      <c r="U362" s="70"/>
      <c r="V362" s="70"/>
      <c r="W362" s="70"/>
      <c r="X362" s="71">
        <f t="shared" si="162"/>
        <v>1</v>
      </c>
      <c r="Y362" s="15" t="s">
        <v>1105</v>
      </c>
      <c r="Z362" s="11"/>
      <c r="AA362" s="11"/>
      <c r="AB362" s="11"/>
      <c r="AC362" s="11"/>
      <c r="AD362" s="11"/>
      <c r="AE362" s="11"/>
      <c r="AF362" s="11"/>
      <c r="AG362" s="315" t="s">
        <v>653</v>
      </c>
      <c r="AH362" s="315"/>
      <c r="AI362" s="315" t="s">
        <v>653</v>
      </c>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56">
        <v>2</v>
      </c>
      <c r="BJ362" s="56">
        <v>2</v>
      </c>
      <c r="BK362" s="56">
        <v>2</v>
      </c>
      <c r="BL362" s="56">
        <v>2</v>
      </c>
      <c r="BM362" s="56">
        <v>2</v>
      </c>
      <c r="BN362" s="56">
        <v>2</v>
      </c>
      <c r="BO362" s="56">
        <v>2</v>
      </c>
      <c r="BP362" s="56">
        <v>2</v>
      </c>
      <c r="BQ362" s="56">
        <v>2</v>
      </c>
      <c r="BR362" s="56">
        <v>2</v>
      </c>
      <c r="BS362" s="56">
        <v>2</v>
      </c>
      <c r="BT362" s="56">
        <v>2</v>
      </c>
      <c r="BU362" s="56">
        <v>2</v>
      </c>
      <c r="BV362" s="56">
        <v>2</v>
      </c>
      <c r="BW362" s="56">
        <v>2</v>
      </c>
      <c r="BX362" s="56">
        <v>2</v>
      </c>
      <c r="BY362" s="56">
        <v>2</v>
      </c>
      <c r="BZ362" s="56">
        <v>2</v>
      </c>
      <c r="CA362" s="56">
        <v>2</v>
      </c>
      <c r="CB362" s="56">
        <v>2</v>
      </c>
      <c r="CC362" s="56">
        <v>2</v>
      </c>
      <c r="CD362" s="56">
        <v>2</v>
      </c>
      <c r="CE362" s="56">
        <v>2</v>
      </c>
      <c r="CF362" s="56">
        <v>2</v>
      </c>
      <c r="CG362" s="56">
        <v>2</v>
      </c>
      <c r="CH362" s="56">
        <v>2</v>
      </c>
      <c r="CI362" s="56">
        <v>2</v>
      </c>
      <c r="CJ362" s="56">
        <v>2</v>
      </c>
      <c r="CK362" s="56">
        <v>2</v>
      </c>
      <c r="CL362" s="56">
        <v>2</v>
      </c>
      <c r="CM362" s="56">
        <v>2</v>
      </c>
      <c r="CN362" s="56">
        <v>2</v>
      </c>
      <c r="CO362" s="56">
        <v>2</v>
      </c>
      <c r="CP362" s="56">
        <v>2</v>
      </c>
      <c r="CQ362" s="56">
        <v>2</v>
      </c>
      <c r="CR362" s="56">
        <v>2</v>
      </c>
      <c r="CS362" s="56">
        <v>2</v>
      </c>
      <c r="CT362" s="56">
        <v>2</v>
      </c>
      <c r="CU362" s="56">
        <v>2</v>
      </c>
      <c r="CV362" s="73">
        <f t="shared" ref="CV362:CV370" si="193">COUNTIF(BI362:CU362,"2")</f>
        <v>39</v>
      </c>
      <c r="CW362" s="74">
        <f t="shared" ref="CW362:CW370" si="194">CV362/(CV362+CX362+CZ362+DB362)</f>
        <v>1</v>
      </c>
      <c r="CX362" s="73">
        <f t="shared" ref="CX362:CX370" si="195">COUNTIF(BI362:CU362,"1")</f>
        <v>0</v>
      </c>
      <c r="CY362" s="74">
        <f t="shared" ref="CY362:CY370" si="196">CX362/(CV362+CX362+CZ362+DB362)</f>
        <v>0</v>
      </c>
      <c r="CZ362" s="73">
        <f t="shared" ref="CZ362:CZ370" si="197">COUNTIF(BI362:CU362,"0")</f>
        <v>0</v>
      </c>
      <c r="DA362" s="74">
        <f t="shared" ref="DA362:DA370" si="198">CZ362/(CV362+CX362+CZ362+DB362)</f>
        <v>0</v>
      </c>
      <c r="DB362" s="73">
        <f t="shared" ref="DB362:DB370" si="199">COUNTIF(BI362:CU362,"KĐG")</f>
        <v>0</v>
      </c>
      <c r="DC362" s="74">
        <f t="shared" ref="DC362:DC370" si="200">DB362/(CV362+CX362+CZ362+DB362)</f>
        <v>0</v>
      </c>
      <c r="DD362" s="75">
        <f t="shared" ref="DD362:DD370" si="201">(((CV362*2)+(CX362*1)+(CZ362*0)))/(CV362+CX362+CZ362)</f>
        <v>2</v>
      </c>
      <c r="DE362" s="75" t="str">
        <f t="shared" ref="DE362:DE370" si="202">IF(DC362&gt;=50%,"KĐG",IF(DD362&gt;=1.6,"Đạt mục tiêu",IF(DD362&gt;=1,"Cần cố gắng","Chưa đạt")))</f>
        <v>Đạt mục tiêu</v>
      </c>
      <c r="DF362" s="2"/>
      <c r="DG362" s="2"/>
      <c r="DH362" s="2"/>
      <c r="DI362" s="2"/>
      <c r="DJ362" s="2"/>
      <c r="DK362" s="2"/>
      <c r="DL362" s="2"/>
      <c r="DM362" s="2"/>
      <c r="DN362" s="2"/>
      <c r="DO362" s="2"/>
      <c r="DP362" s="2"/>
      <c r="DQ362" s="2"/>
      <c r="DR362" s="2"/>
      <c r="DS362" s="2"/>
      <c r="DT362" s="2"/>
      <c r="DU362" s="2"/>
      <c r="DV362" s="2"/>
      <c r="DW362" s="2"/>
      <c r="DX362" s="2"/>
      <c r="DY362" s="2"/>
    </row>
    <row r="363" spans="1:129" ht="71.25" hidden="1" customHeight="1" x14ac:dyDescent="0.25">
      <c r="A363" s="53">
        <v>353</v>
      </c>
      <c r="B363" s="66">
        <v>491</v>
      </c>
      <c r="C363" s="60">
        <v>492</v>
      </c>
      <c r="D363" s="3" t="s">
        <v>1007</v>
      </c>
      <c r="E363" s="27" t="s">
        <v>11</v>
      </c>
      <c r="F363" s="214" t="s">
        <v>1074</v>
      </c>
      <c r="G363" s="68" t="s">
        <v>11</v>
      </c>
      <c r="H363" s="209" t="s">
        <v>1008</v>
      </c>
      <c r="I363" s="68" t="s">
        <v>627</v>
      </c>
      <c r="J363" s="68" t="s">
        <v>401</v>
      </c>
      <c r="K363" s="15" t="s">
        <v>6</v>
      </c>
      <c r="L363" s="15" t="s">
        <v>15</v>
      </c>
      <c r="M363" s="10"/>
      <c r="N363" s="70" t="s">
        <v>15</v>
      </c>
      <c r="O363" s="70"/>
      <c r="P363" s="70"/>
      <c r="Q363" s="70"/>
      <c r="R363" s="70"/>
      <c r="S363" s="70"/>
      <c r="T363" s="70"/>
      <c r="U363" s="70"/>
      <c r="V363" s="70"/>
      <c r="W363" s="70"/>
      <c r="X363" s="71">
        <f t="shared" si="162"/>
        <v>1</v>
      </c>
      <c r="Y363" s="15" t="s">
        <v>1100</v>
      </c>
      <c r="Z363" s="15"/>
      <c r="AA363" s="15" t="s">
        <v>653</v>
      </c>
      <c r="AB363" s="15"/>
      <c r="AC363" s="15" t="s">
        <v>653</v>
      </c>
      <c r="AD363" s="11"/>
      <c r="AE363" s="11"/>
      <c r="AF363" s="11"/>
      <c r="AG363" s="11"/>
      <c r="AH363" s="11" t="s">
        <v>644</v>
      </c>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5">
        <v>2</v>
      </c>
      <c r="BJ363" s="15">
        <v>2</v>
      </c>
      <c r="BK363" s="15">
        <v>2</v>
      </c>
      <c r="BL363" s="15">
        <v>2</v>
      </c>
      <c r="BM363" s="15">
        <v>2</v>
      </c>
      <c r="BN363" s="15">
        <v>2</v>
      </c>
      <c r="BO363" s="15">
        <v>2</v>
      </c>
      <c r="BP363" s="15">
        <v>2</v>
      </c>
      <c r="BQ363" s="15">
        <v>2</v>
      </c>
      <c r="BR363" s="15">
        <v>2</v>
      </c>
      <c r="BS363" s="15">
        <v>2</v>
      </c>
      <c r="BT363" s="15">
        <v>2</v>
      </c>
      <c r="BU363" s="15">
        <v>2</v>
      </c>
      <c r="BV363" s="15">
        <v>2</v>
      </c>
      <c r="BW363" s="15">
        <v>2</v>
      </c>
      <c r="BX363" s="15">
        <v>2</v>
      </c>
      <c r="BY363" s="15">
        <v>2</v>
      </c>
      <c r="BZ363" s="15">
        <v>2</v>
      </c>
      <c r="CA363" s="15">
        <v>2</v>
      </c>
      <c r="CB363" s="15">
        <v>1</v>
      </c>
      <c r="CC363" s="15">
        <v>1</v>
      </c>
      <c r="CD363" s="15">
        <v>1</v>
      </c>
      <c r="CE363" s="15">
        <v>1</v>
      </c>
      <c r="CF363" s="15">
        <v>1</v>
      </c>
      <c r="CG363" s="15">
        <v>1</v>
      </c>
      <c r="CH363" s="15">
        <v>1</v>
      </c>
      <c r="CI363" s="15">
        <v>1</v>
      </c>
      <c r="CJ363" s="15">
        <v>1</v>
      </c>
      <c r="CK363" s="15">
        <v>1</v>
      </c>
      <c r="CL363" s="15">
        <v>2</v>
      </c>
      <c r="CM363" s="15">
        <v>2</v>
      </c>
      <c r="CN363" s="15">
        <v>2</v>
      </c>
      <c r="CO363" s="15">
        <v>2</v>
      </c>
      <c r="CP363" s="15">
        <v>2</v>
      </c>
      <c r="CQ363" s="15">
        <v>2</v>
      </c>
      <c r="CR363" s="15">
        <v>2</v>
      </c>
      <c r="CS363" s="15">
        <v>2</v>
      </c>
      <c r="CT363" s="15">
        <v>2</v>
      </c>
      <c r="CU363" s="15">
        <v>2</v>
      </c>
      <c r="CV363" s="73">
        <f t="shared" si="193"/>
        <v>29</v>
      </c>
      <c r="CW363" s="74">
        <f t="shared" si="194"/>
        <v>0.74358974358974361</v>
      </c>
      <c r="CX363" s="73">
        <f t="shared" si="195"/>
        <v>10</v>
      </c>
      <c r="CY363" s="74">
        <f t="shared" si="196"/>
        <v>0.25641025641025639</v>
      </c>
      <c r="CZ363" s="73">
        <f t="shared" si="197"/>
        <v>0</v>
      </c>
      <c r="DA363" s="74">
        <f t="shared" si="198"/>
        <v>0</v>
      </c>
      <c r="DB363" s="73">
        <f t="shared" si="199"/>
        <v>0</v>
      </c>
      <c r="DC363" s="74">
        <f t="shared" si="200"/>
        <v>0</v>
      </c>
      <c r="DD363" s="249">
        <f t="shared" si="201"/>
        <v>1.7435897435897436</v>
      </c>
      <c r="DE363" s="75" t="str">
        <f t="shared" si="202"/>
        <v>Đạt mục tiêu</v>
      </c>
      <c r="DF363" s="2"/>
      <c r="DG363" s="2"/>
      <c r="DH363" s="2"/>
      <c r="DI363" s="2"/>
      <c r="DJ363" s="2"/>
      <c r="DK363" s="2"/>
      <c r="DL363" s="2"/>
      <c r="DM363" s="2"/>
      <c r="DN363" s="2"/>
      <c r="DO363" s="2"/>
      <c r="DP363" s="2"/>
      <c r="DQ363" s="2"/>
      <c r="DR363" s="2"/>
      <c r="DS363" s="2"/>
      <c r="DT363" s="2"/>
      <c r="DU363" s="2"/>
      <c r="DV363" s="2"/>
      <c r="DW363" s="2"/>
      <c r="DX363" s="2"/>
      <c r="DY363" s="2"/>
    </row>
    <row r="364" spans="1:129" ht="54.75" customHeight="1" x14ac:dyDescent="0.25">
      <c r="A364" s="53">
        <v>354</v>
      </c>
      <c r="B364" s="66">
        <v>492</v>
      </c>
      <c r="C364" s="60">
        <v>495</v>
      </c>
      <c r="D364" s="306" t="s">
        <v>455</v>
      </c>
      <c r="E364" s="307" t="s">
        <v>11</v>
      </c>
      <c r="F364" s="316" t="s">
        <v>456</v>
      </c>
      <c r="G364" s="308" t="s">
        <v>19</v>
      </c>
      <c r="H364" s="316" t="s">
        <v>885</v>
      </c>
      <c r="I364" s="308" t="s">
        <v>627</v>
      </c>
      <c r="J364" s="308" t="s">
        <v>401</v>
      </c>
      <c r="K364" s="15" t="s">
        <v>6</v>
      </c>
      <c r="L364" s="15" t="s">
        <v>15</v>
      </c>
      <c r="M364" s="10"/>
      <c r="N364" s="70"/>
      <c r="O364" s="70"/>
      <c r="P364" s="310" t="s">
        <v>15</v>
      </c>
      <c r="Q364" s="70"/>
      <c r="R364" s="70"/>
      <c r="S364" s="70"/>
      <c r="T364" s="70"/>
      <c r="U364" s="70"/>
      <c r="V364" s="70"/>
      <c r="W364" s="70"/>
      <c r="X364" s="71">
        <f t="shared" si="162"/>
        <v>1</v>
      </c>
      <c r="Y364" s="15" t="s">
        <v>1105</v>
      </c>
      <c r="Z364" s="15"/>
      <c r="AA364" s="15"/>
      <c r="AB364" s="15"/>
      <c r="AC364" s="15"/>
      <c r="AD364" s="11"/>
      <c r="AE364" s="11"/>
      <c r="AF364" s="11"/>
      <c r="AG364" s="315" t="s">
        <v>713</v>
      </c>
      <c r="AH364" s="315"/>
      <c r="AI364" s="315" t="s">
        <v>713</v>
      </c>
      <c r="AJ364" s="11" t="s">
        <v>713</v>
      </c>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56">
        <v>2</v>
      </c>
      <c r="BJ364" s="56">
        <v>2</v>
      </c>
      <c r="BK364" s="56">
        <v>2</v>
      </c>
      <c r="BL364" s="56">
        <v>2</v>
      </c>
      <c r="BM364" s="56">
        <v>2</v>
      </c>
      <c r="BN364" s="56">
        <v>2</v>
      </c>
      <c r="BO364" s="56">
        <v>2</v>
      </c>
      <c r="BP364" s="56">
        <v>2</v>
      </c>
      <c r="BQ364" s="56">
        <v>2</v>
      </c>
      <c r="BR364" s="56">
        <v>2</v>
      </c>
      <c r="BS364" s="56">
        <v>2</v>
      </c>
      <c r="BT364" s="56">
        <v>2</v>
      </c>
      <c r="BU364" s="56">
        <v>2</v>
      </c>
      <c r="BV364" s="56">
        <v>2</v>
      </c>
      <c r="BW364" s="56">
        <v>2</v>
      </c>
      <c r="BX364" s="56">
        <v>2</v>
      </c>
      <c r="BY364" s="56">
        <v>2</v>
      </c>
      <c r="BZ364" s="56">
        <v>2</v>
      </c>
      <c r="CA364" s="56">
        <v>1</v>
      </c>
      <c r="CB364" s="56">
        <v>1</v>
      </c>
      <c r="CC364" s="56">
        <v>1</v>
      </c>
      <c r="CD364" s="56">
        <v>1</v>
      </c>
      <c r="CE364" s="56">
        <v>1</v>
      </c>
      <c r="CF364" s="56">
        <v>1</v>
      </c>
      <c r="CG364" s="56">
        <v>1</v>
      </c>
      <c r="CH364" s="56">
        <v>1</v>
      </c>
      <c r="CI364" s="56">
        <v>1</v>
      </c>
      <c r="CJ364" s="56">
        <v>1</v>
      </c>
      <c r="CK364" s="56">
        <v>1</v>
      </c>
      <c r="CL364" s="56">
        <v>2</v>
      </c>
      <c r="CM364" s="56">
        <v>2</v>
      </c>
      <c r="CN364" s="56">
        <v>2</v>
      </c>
      <c r="CO364" s="56">
        <v>2</v>
      </c>
      <c r="CP364" s="56">
        <v>2</v>
      </c>
      <c r="CQ364" s="56">
        <v>2</v>
      </c>
      <c r="CR364" s="56">
        <v>2</v>
      </c>
      <c r="CS364" s="56">
        <v>2</v>
      </c>
      <c r="CT364" s="56">
        <v>2</v>
      </c>
      <c r="CU364" s="56">
        <v>2</v>
      </c>
      <c r="CV364" s="73">
        <f t="shared" si="193"/>
        <v>28</v>
      </c>
      <c r="CW364" s="74">
        <f t="shared" si="194"/>
        <v>0.71794871794871795</v>
      </c>
      <c r="CX364" s="73">
        <f t="shared" si="195"/>
        <v>11</v>
      </c>
      <c r="CY364" s="74">
        <f t="shared" si="196"/>
        <v>0.28205128205128205</v>
      </c>
      <c r="CZ364" s="73">
        <f t="shared" si="197"/>
        <v>0</v>
      </c>
      <c r="DA364" s="74">
        <f t="shared" si="198"/>
        <v>0</v>
      </c>
      <c r="DB364" s="73">
        <f t="shared" si="199"/>
        <v>0</v>
      </c>
      <c r="DC364" s="74">
        <f t="shared" si="200"/>
        <v>0</v>
      </c>
      <c r="DD364" s="75">
        <f t="shared" si="201"/>
        <v>1.7179487179487178</v>
      </c>
      <c r="DE364" s="75" t="str">
        <f t="shared" si="202"/>
        <v>Đạt mục tiêu</v>
      </c>
      <c r="DF364" s="2"/>
      <c r="DG364" s="2"/>
      <c r="DH364" s="2"/>
      <c r="DI364" s="2"/>
      <c r="DJ364" s="2"/>
      <c r="DK364" s="2"/>
      <c r="DL364" s="2"/>
      <c r="DM364" s="2"/>
      <c r="DN364" s="2"/>
      <c r="DO364" s="2"/>
      <c r="DP364" s="2"/>
      <c r="DQ364" s="2"/>
      <c r="DR364" s="2"/>
      <c r="DS364" s="2"/>
      <c r="DT364" s="2"/>
      <c r="DU364" s="2"/>
      <c r="DV364" s="2"/>
      <c r="DW364" s="2"/>
      <c r="DX364" s="2"/>
      <c r="DY364" s="2"/>
    </row>
    <row r="365" spans="1:129" ht="56.25" hidden="1" customHeight="1" x14ac:dyDescent="0.25">
      <c r="A365" s="53">
        <v>355</v>
      </c>
      <c r="B365" s="66">
        <v>495</v>
      </c>
      <c r="C365" s="60">
        <v>497</v>
      </c>
      <c r="D365" s="7" t="s">
        <v>457</v>
      </c>
      <c r="E365" s="14" t="s">
        <v>11</v>
      </c>
      <c r="F365" s="14" t="s">
        <v>458</v>
      </c>
      <c r="G365" s="68" t="s">
        <v>36</v>
      </c>
      <c r="H365" s="14" t="s">
        <v>458</v>
      </c>
      <c r="I365" s="68" t="s">
        <v>627</v>
      </c>
      <c r="J365" s="68" t="s">
        <v>401</v>
      </c>
      <c r="K365" s="15" t="s">
        <v>6</v>
      </c>
      <c r="L365" s="15" t="s">
        <v>15</v>
      </c>
      <c r="M365" s="10"/>
      <c r="N365" s="70"/>
      <c r="O365" s="70"/>
      <c r="P365" s="70"/>
      <c r="Q365" s="70" t="s">
        <v>15</v>
      </c>
      <c r="R365" s="70"/>
      <c r="S365" s="70"/>
      <c r="T365" s="70"/>
      <c r="U365" s="70"/>
      <c r="V365" s="70"/>
      <c r="W365" s="70"/>
      <c r="X365" s="71">
        <f t="shared" si="162"/>
        <v>1</v>
      </c>
      <c r="Y365" s="15"/>
      <c r="Z365" s="15"/>
      <c r="AA365" s="15"/>
      <c r="AB365" s="15"/>
      <c r="AC365" s="15"/>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5">
        <v>2</v>
      </c>
      <c r="BJ365" s="15">
        <v>2</v>
      </c>
      <c r="BK365" s="15">
        <v>2</v>
      </c>
      <c r="BL365" s="15">
        <v>2</v>
      </c>
      <c r="BM365" s="15"/>
      <c r="BN365" s="15"/>
      <c r="BO365" s="15"/>
      <c r="BP365" s="15"/>
      <c r="BQ365" s="15">
        <v>2</v>
      </c>
      <c r="BR365" s="15">
        <v>2</v>
      </c>
      <c r="BS365" s="15">
        <v>2</v>
      </c>
      <c r="BT365" s="15">
        <v>2</v>
      </c>
      <c r="BU365" s="15">
        <v>2</v>
      </c>
      <c r="BV365" s="15">
        <v>2</v>
      </c>
      <c r="BW365" s="15"/>
      <c r="BX365" s="15">
        <v>2</v>
      </c>
      <c r="BY365" s="15">
        <v>2</v>
      </c>
      <c r="BZ365" s="15">
        <v>2</v>
      </c>
      <c r="CA365" s="15">
        <v>2</v>
      </c>
      <c r="CB365" s="15">
        <v>2</v>
      </c>
      <c r="CC365" s="15">
        <v>2</v>
      </c>
      <c r="CD365" s="15">
        <v>2</v>
      </c>
      <c r="CE365" s="15">
        <v>2</v>
      </c>
      <c r="CF365" s="15">
        <v>2</v>
      </c>
      <c r="CG365" s="15">
        <v>2</v>
      </c>
      <c r="CH365" s="15">
        <v>2</v>
      </c>
      <c r="CI365" s="15">
        <v>2</v>
      </c>
      <c r="CJ365" s="15">
        <v>2</v>
      </c>
      <c r="CK365" s="15">
        <v>2</v>
      </c>
      <c r="CL365" s="15"/>
      <c r="CM365" s="15"/>
      <c r="CN365" s="15"/>
      <c r="CO365" s="15"/>
      <c r="CP365" s="15"/>
      <c r="CQ365" s="15"/>
      <c r="CR365" s="15"/>
      <c r="CS365" s="15">
        <v>2</v>
      </c>
      <c r="CT365" s="15">
        <v>2</v>
      </c>
      <c r="CU365" s="15">
        <v>2</v>
      </c>
      <c r="CV365" s="73">
        <f t="shared" si="193"/>
        <v>27</v>
      </c>
      <c r="CW365" s="74">
        <f t="shared" si="194"/>
        <v>1</v>
      </c>
      <c r="CX365" s="73">
        <f t="shared" si="195"/>
        <v>0</v>
      </c>
      <c r="CY365" s="74">
        <f t="shared" si="196"/>
        <v>0</v>
      </c>
      <c r="CZ365" s="73">
        <f t="shared" si="197"/>
        <v>0</v>
      </c>
      <c r="DA365" s="74">
        <f t="shared" si="198"/>
        <v>0</v>
      </c>
      <c r="DB365" s="73">
        <f t="shared" si="199"/>
        <v>0</v>
      </c>
      <c r="DC365" s="74">
        <f t="shared" si="200"/>
        <v>0</v>
      </c>
      <c r="DD365" s="75">
        <f t="shared" si="201"/>
        <v>2</v>
      </c>
      <c r="DE365" s="75" t="str">
        <f t="shared" si="202"/>
        <v>Đạt mục tiêu</v>
      </c>
      <c r="DF365" s="2"/>
      <c r="DG365" s="2"/>
      <c r="DH365" s="2"/>
      <c r="DI365" s="2"/>
      <c r="DJ365" s="2"/>
      <c r="DK365" s="2"/>
      <c r="DL365" s="2"/>
      <c r="DM365" s="2"/>
      <c r="DN365" s="2"/>
      <c r="DO365" s="2"/>
      <c r="DP365" s="2"/>
      <c r="DQ365" s="2"/>
      <c r="DR365" s="2"/>
      <c r="DS365" s="2"/>
      <c r="DT365" s="2"/>
      <c r="DU365" s="2"/>
      <c r="DV365" s="2"/>
      <c r="DW365" s="2"/>
      <c r="DX365" s="2"/>
      <c r="DY365" s="2"/>
    </row>
    <row r="366" spans="1:129" ht="57.75" customHeight="1" x14ac:dyDescent="0.25">
      <c r="A366" s="53">
        <v>356</v>
      </c>
      <c r="B366" s="66">
        <v>497</v>
      </c>
      <c r="C366" s="60">
        <v>501</v>
      </c>
      <c r="D366" s="306" t="s">
        <v>459</v>
      </c>
      <c r="E366" s="307" t="s">
        <v>11</v>
      </c>
      <c r="F366" s="307" t="s">
        <v>460</v>
      </c>
      <c r="G366" s="308" t="s">
        <v>19</v>
      </c>
      <c r="H366" s="307" t="s">
        <v>1017</v>
      </c>
      <c r="I366" s="308" t="s">
        <v>627</v>
      </c>
      <c r="J366" s="308" t="s">
        <v>401</v>
      </c>
      <c r="K366" s="15" t="s">
        <v>6</v>
      </c>
      <c r="L366" s="15" t="s">
        <v>15</v>
      </c>
      <c r="M366" s="10"/>
      <c r="N366" s="70"/>
      <c r="O366" s="70"/>
      <c r="P366" s="310" t="s">
        <v>15</v>
      </c>
      <c r="Q366" s="70"/>
      <c r="R366" s="70"/>
      <c r="S366" s="70"/>
      <c r="T366" s="70"/>
      <c r="U366" s="70"/>
      <c r="V366" s="70"/>
      <c r="W366" s="70"/>
      <c r="X366" s="71">
        <f t="shared" si="162"/>
        <v>1</v>
      </c>
      <c r="Y366" s="15" t="s">
        <v>1105</v>
      </c>
      <c r="Z366" s="15"/>
      <c r="AA366" s="15"/>
      <c r="AB366" s="15"/>
      <c r="AC366" s="15"/>
      <c r="AD366" s="11"/>
      <c r="AE366" s="11"/>
      <c r="AF366" s="11"/>
      <c r="AG366" s="315"/>
      <c r="AH366" s="315"/>
      <c r="AI366" s="315"/>
      <c r="AJ366" s="311" t="s">
        <v>625</v>
      </c>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56">
        <v>2</v>
      </c>
      <c r="BJ366" s="56">
        <v>2</v>
      </c>
      <c r="BK366" s="56">
        <v>2</v>
      </c>
      <c r="BL366" s="56">
        <v>2</v>
      </c>
      <c r="BM366" s="56">
        <v>2</v>
      </c>
      <c r="BN366" s="56">
        <v>2</v>
      </c>
      <c r="BO366" s="56">
        <v>2</v>
      </c>
      <c r="BP366" s="56">
        <v>2</v>
      </c>
      <c r="BQ366" s="56">
        <v>2</v>
      </c>
      <c r="BR366" s="56">
        <v>2</v>
      </c>
      <c r="BS366" s="56">
        <v>2</v>
      </c>
      <c r="BT366" s="56">
        <v>2</v>
      </c>
      <c r="BU366" s="56">
        <v>2</v>
      </c>
      <c r="BV366" s="56">
        <v>2</v>
      </c>
      <c r="BW366" s="56">
        <v>2</v>
      </c>
      <c r="BX366" s="56">
        <v>2</v>
      </c>
      <c r="BY366" s="56">
        <v>2</v>
      </c>
      <c r="BZ366" s="56">
        <v>2</v>
      </c>
      <c r="CA366" s="56">
        <v>2</v>
      </c>
      <c r="CB366" s="56">
        <v>2</v>
      </c>
      <c r="CC366" s="56">
        <v>2</v>
      </c>
      <c r="CD366" s="56">
        <v>2</v>
      </c>
      <c r="CE366" s="56">
        <v>2</v>
      </c>
      <c r="CF366" s="56">
        <v>2</v>
      </c>
      <c r="CG366" s="56">
        <v>2</v>
      </c>
      <c r="CH366" s="56">
        <v>2</v>
      </c>
      <c r="CI366" s="56">
        <v>2</v>
      </c>
      <c r="CJ366" s="56">
        <v>2</v>
      </c>
      <c r="CK366" s="56">
        <v>2</v>
      </c>
      <c r="CL366" s="56">
        <v>2</v>
      </c>
      <c r="CM366" s="56">
        <v>2</v>
      </c>
      <c r="CN366" s="56">
        <v>2</v>
      </c>
      <c r="CO366" s="56">
        <v>2</v>
      </c>
      <c r="CP366" s="56">
        <v>2</v>
      </c>
      <c r="CQ366" s="56">
        <v>2</v>
      </c>
      <c r="CR366" s="56">
        <v>2</v>
      </c>
      <c r="CS366" s="56">
        <v>2</v>
      </c>
      <c r="CT366" s="56">
        <v>2</v>
      </c>
      <c r="CU366" s="56">
        <v>2</v>
      </c>
      <c r="CV366" s="73">
        <f t="shared" si="193"/>
        <v>39</v>
      </c>
      <c r="CW366" s="74">
        <f t="shared" si="194"/>
        <v>1</v>
      </c>
      <c r="CX366" s="73">
        <f t="shared" si="195"/>
        <v>0</v>
      </c>
      <c r="CY366" s="74">
        <f t="shared" si="196"/>
        <v>0</v>
      </c>
      <c r="CZ366" s="73">
        <f t="shared" si="197"/>
        <v>0</v>
      </c>
      <c r="DA366" s="74">
        <f t="shared" si="198"/>
        <v>0</v>
      </c>
      <c r="DB366" s="73">
        <f t="shared" si="199"/>
        <v>0</v>
      </c>
      <c r="DC366" s="74">
        <f t="shared" si="200"/>
        <v>0</v>
      </c>
      <c r="DD366" s="75">
        <f t="shared" si="201"/>
        <v>2</v>
      </c>
      <c r="DE366" s="75" t="str">
        <f t="shared" si="202"/>
        <v>Đạt mục tiêu</v>
      </c>
      <c r="DF366" s="2"/>
      <c r="DG366" s="2"/>
      <c r="DH366" s="2"/>
      <c r="DI366" s="2"/>
      <c r="DJ366" s="2"/>
      <c r="DK366" s="2"/>
      <c r="DL366" s="2"/>
      <c r="DM366" s="2"/>
      <c r="DN366" s="2"/>
      <c r="DO366" s="2"/>
      <c r="DP366" s="2"/>
      <c r="DQ366" s="2"/>
      <c r="DR366" s="2"/>
      <c r="DS366" s="2"/>
      <c r="DT366" s="2"/>
      <c r="DU366" s="2"/>
      <c r="DV366" s="2"/>
      <c r="DW366" s="2"/>
      <c r="DX366" s="2"/>
      <c r="DY366" s="2"/>
    </row>
    <row r="367" spans="1:129" ht="64.5" customHeight="1" x14ac:dyDescent="0.25">
      <c r="A367" s="53">
        <v>357</v>
      </c>
      <c r="B367" s="66">
        <v>501</v>
      </c>
      <c r="C367" s="60">
        <v>504</v>
      </c>
      <c r="D367" s="306" t="s">
        <v>461</v>
      </c>
      <c r="E367" s="307" t="s">
        <v>36</v>
      </c>
      <c r="F367" s="307" t="s">
        <v>462</v>
      </c>
      <c r="G367" s="308" t="s">
        <v>19</v>
      </c>
      <c r="H367" s="336" t="s">
        <v>886</v>
      </c>
      <c r="I367" s="308" t="s">
        <v>627</v>
      </c>
      <c r="J367" s="308" t="s">
        <v>401</v>
      </c>
      <c r="K367" s="15" t="s">
        <v>6</v>
      </c>
      <c r="L367" s="15" t="s">
        <v>15</v>
      </c>
      <c r="M367" s="10"/>
      <c r="N367" s="70"/>
      <c r="O367" s="70"/>
      <c r="P367" s="310" t="s">
        <v>15</v>
      </c>
      <c r="Q367" s="70"/>
      <c r="R367" s="70"/>
      <c r="S367" s="84"/>
      <c r="T367" s="70"/>
      <c r="U367" s="70"/>
      <c r="V367" s="70"/>
      <c r="W367" s="70"/>
      <c r="X367" s="71">
        <f t="shared" si="162"/>
        <v>1</v>
      </c>
      <c r="Y367" s="15" t="s">
        <v>1105</v>
      </c>
      <c r="Z367" s="15"/>
      <c r="AA367" s="15"/>
      <c r="AB367" s="15"/>
      <c r="AC367" s="15"/>
      <c r="AD367" s="11"/>
      <c r="AE367" s="11"/>
      <c r="AF367" s="11"/>
      <c r="AG367" s="315" t="s">
        <v>653</v>
      </c>
      <c r="AH367" s="315" t="s">
        <v>653</v>
      </c>
      <c r="AI367" s="315" t="s">
        <v>653</v>
      </c>
      <c r="AJ367" s="11" t="s">
        <v>653</v>
      </c>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56">
        <v>2</v>
      </c>
      <c r="BJ367" s="56">
        <v>2</v>
      </c>
      <c r="BK367" s="56">
        <v>2</v>
      </c>
      <c r="BL367" s="56">
        <v>2</v>
      </c>
      <c r="BM367" s="56">
        <v>2</v>
      </c>
      <c r="BN367" s="56">
        <v>2</v>
      </c>
      <c r="BO367" s="56">
        <v>2</v>
      </c>
      <c r="BP367" s="56">
        <v>2</v>
      </c>
      <c r="BQ367" s="56">
        <v>2</v>
      </c>
      <c r="BR367" s="56">
        <v>2</v>
      </c>
      <c r="BS367" s="56">
        <v>2</v>
      </c>
      <c r="BT367" s="56">
        <v>2</v>
      </c>
      <c r="BU367" s="56">
        <v>2</v>
      </c>
      <c r="BV367" s="56">
        <v>2</v>
      </c>
      <c r="BW367" s="56">
        <v>2</v>
      </c>
      <c r="BX367" s="56">
        <v>2</v>
      </c>
      <c r="BY367" s="56">
        <v>2</v>
      </c>
      <c r="BZ367" s="56">
        <v>2</v>
      </c>
      <c r="CA367" s="56">
        <v>2</v>
      </c>
      <c r="CB367" s="56">
        <v>2</v>
      </c>
      <c r="CC367" s="56">
        <v>2</v>
      </c>
      <c r="CD367" s="56">
        <v>2</v>
      </c>
      <c r="CE367" s="56">
        <v>2</v>
      </c>
      <c r="CF367" s="56">
        <v>2</v>
      </c>
      <c r="CG367" s="56">
        <v>2</v>
      </c>
      <c r="CH367" s="56">
        <v>2</v>
      </c>
      <c r="CI367" s="56">
        <v>2</v>
      </c>
      <c r="CJ367" s="56">
        <v>2</v>
      </c>
      <c r="CK367" s="56">
        <v>2</v>
      </c>
      <c r="CL367" s="56">
        <v>2</v>
      </c>
      <c r="CM367" s="56">
        <v>2</v>
      </c>
      <c r="CN367" s="56">
        <v>2</v>
      </c>
      <c r="CO367" s="56">
        <v>2</v>
      </c>
      <c r="CP367" s="56">
        <v>2</v>
      </c>
      <c r="CQ367" s="56">
        <v>2</v>
      </c>
      <c r="CR367" s="56">
        <v>2</v>
      </c>
      <c r="CS367" s="56">
        <v>2</v>
      </c>
      <c r="CT367" s="56">
        <v>2</v>
      </c>
      <c r="CU367" s="56">
        <v>2</v>
      </c>
      <c r="CV367" s="73">
        <f t="shared" si="193"/>
        <v>39</v>
      </c>
      <c r="CW367" s="74">
        <f t="shared" si="194"/>
        <v>1</v>
      </c>
      <c r="CX367" s="73">
        <f t="shared" si="195"/>
        <v>0</v>
      </c>
      <c r="CY367" s="74">
        <f t="shared" si="196"/>
        <v>0</v>
      </c>
      <c r="CZ367" s="73">
        <f t="shared" si="197"/>
        <v>0</v>
      </c>
      <c r="DA367" s="74">
        <f t="shared" si="198"/>
        <v>0</v>
      </c>
      <c r="DB367" s="73">
        <f t="shared" si="199"/>
        <v>0</v>
      </c>
      <c r="DC367" s="74">
        <f t="shared" si="200"/>
        <v>0</v>
      </c>
      <c r="DD367" s="75">
        <f t="shared" si="201"/>
        <v>2</v>
      </c>
      <c r="DE367" s="75" t="str">
        <f t="shared" si="202"/>
        <v>Đạt mục tiêu</v>
      </c>
      <c r="DF367" s="2"/>
      <c r="DG367" s="2"/>
      <c r="DH367" s="2"/>
      <c r="DI367" s="2"/>
      <c r="DJ367" s="2"/>
      <c r="DK367" s="2"/>
      <c r="DL367" s="2"/>
      <c r="DM367" s="2"/>
      <c r="DN367" s="2"/>
      <c r="DO367" s="2"/>
      <c r="DP367" s="2"/>
      <c r="DQ367" s="2"/>
      <c r="DR367" s="2"/>
      <c r="DS367" s="2"/>
      <c r="DT367" s="2"/>
      <c r="DU367" s="2"/>
      <c r="DV367" s="2"/>
      <c r="DW367" s="2"/>
      <c r="DX367" s="2"/>
      <c r="DY367" s="2"/>
    </row>
    <row r="368" spans="1:129" ht="48.75" customHeight="1" x14ac:dyDescent="0.25">
      <c r="A368" s="53">
        <v>358</v>
      </c>
      <c r="B368" s="66">
        <v>504</v>
      </c>
      <c r="C368" s="60">
        <v>505</v>
      </c>
      <c r="D368" s="306" t="s">
        <v>463</v>
      </c>
      <c r="E368" s="307" t="s">
        <v>19</v>
      </c>
      <c r="F368" s="307" t="s">
        <v>1111</v>
      </c>
      <c r="G368" s="308" t="s">
        <v>19</v>
      </c>
      <c r="H368" s="306" t="s">
        <v>887</v>
      </c>
      <c r="I368" s="308" t="s">
        <v>627</v>
      </c>
      <c r="J368" s="308" t="s">
        <v>401</v>
      </c>
      <c r="K368" s="15" t="s">
        <v>120</v>
      </c>
      <c r="L368" s="15" t="s">
        <v>15</v>
      </c>
      <c r="M368" s="10"/>
      <c r="N368" s="70"/>
      <c r="O368" s="70"/>
      <c r="P368" s="310" t="s">
        <v>15</v>
      </c>
      <c r="Q368" s="70"/>
      <c r="R368" s="70"/>
      <c r="S368" s="70"/>
      <c r="T368" s="70"/>
      <c r="U368" s="70"/>
      <c r="V368" s="70"/>
      <c r="W368" s="70"/>
      <c r="X368" s="71">
        <f t="shared" si="162"/>
        <v>1</v>
      </c>
      <c r="Y368" s="15" t="s">
        <v>1105</v>
      </c>
      <c r="Z368" s="15"/>
      <c r="AA368" s="15"/>
      <c r="AB368" s="15"/>
      <c r="AC368" s="15"/>
      <c r="AD368" s="11"/>
      <c r="AE368" s="11"/>
      <c r="AF368" s="11"/>
      <c r="AG368" s="311"/>
      <c r="AH368" s="311" t="s">
        <v>625</v>
      </c>
      <c r="AI368" s="311"/>
      <c r="AJ368" s="15"/>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56">
        <v>2</v>
      </c>
      <c r="BJ368" s="56">
        <v>2</v>
      </c>
      <c r="BK368" s="56">
        <v>2</v>
      </c>
      <c r="BL368" s="56">
        <v>2</v>
      </c>
      <c r="BM368" s="56">
        <v>2</v>
      </c>
      <c r="BN368" s="56">
        <v>2</v>
      </c>
      <c r="BO368" s="56">
        <v>2</v>
      </c>
      <c r="BP368" s="56">
        <v>2</v>
      </c>
      <c r="BQ368" s="56">
        <v>2</v>
      </c>
      <c r="BR368" s="56">
        <v>2</v>
      </c>
      <c r="BS368" s="56">
        <v>2</v>
      </c>
      <c r="BT368" s="56">
        <v>2</v>
      </c>
      <c r="BU368" s="56">
        <v>2</v>
      </c>
      <c r="BV368" s="56">
        <v>2</v>
      </c>
      <c r="BW368" s="56">
        <v>2</v>
      </c>
      <c r="BX368" s="56">
        <v>2</v>
      </c>
      <c r="BY368" s="56">
        <v>2</v>
      </c>
      <c r="BZ368" s="56">
        <v>2</v>
      </c>
      <c r="CA368" s="56">
        <v>2</v>
      </c>
      <c r="CB368" s="56">
        <v>2</v>
      </c>
      <c r="CC368" s="56">
        <v>2</v>
      </c>
      <c r="CD368" s="56">
        <v>2</v>
      </c>
      <c r="CE368" s="56">
        <v>2</v>
      </c>
      <c r="CF368" s="56">
        <v>2</v>
      </c>
      <c r="CG368" s="56">
        <v>2</v>
      </c>
      <c r="CH368" s="56">
        <v>2</v>
      </c>
      <c r="CI368" s="56">
        <v>2</v>
      </c>
      <c r="CJ368" s="56">
        <v>2</v>
      </c>
      <c r="CK368" s="56">
        <v>2</v>
      </c>
      <c r="CL368" s="56">
        <v>2</v>
      </c>
      <c r="CM368" s="56">
        <v>2</v>
      </c>
      <c r="CN368" s="56">
        <v>2</v>
      </c>
      <c r="CO368" s="56">
        <v>2</v>
      </c>
      <c r="CP368" s="56">
        <v>2</v>
      </c>
      <c r="CQ368" s="56">
        <v>2</v>
      </c>
      <c r="CR368" s="56">
        <v>2</v>
      </c>
      <c r="CS368" s="56">
        <v>2</v>
      </c>
      <c r="CT368" s="56">
        <v>2</v>
      </c>
      <c r="CU368" s="56">
        <v>2</v>
      </c>
      <c r="CV368" s="73">
        <f t="shared" si="193"/>
        <v>39</v>
      </c>
      <c r="CW368" s="74">
        <f t="shared" si="194"/>
        <v>1</v>
      </c>
      <c r="CX368" s="73">
        <f t="shared" si="195"/>
        <v>0</v>
      </c>
      <c r="CY368" s="74">
        <f t="shared" si="196"/>
        <v>0</v>
      </c>
      <c r="CZ368" s="73">
        <f t="shared" si="197"/>
        <v>0</v>
      </c>
      <c r="DA368" s="74">
        <f t="shared" si="198"/>
        <v>0</v>
      </c>
      <c r="DB368" s="73">
        <f t="shared" si="199"/>
        <v>0</v>
      </c>
      <c r="DC368" s="74">
        <f t="shared" si="200"/>
        <v>0</v>
      </c>
      <c r="DD368" s="75">
        <f t="shared" si="201"/>
        <v>2</v>
      </c>
      <c r="DE368" s="75" t="str">
        <f t="shared" si="202"/>
        <v>Đạt mục tiêu</v>
      </c>
      <c r="DF368" s="2"/>
      <c r="DG368" s="2"/>
      <c r="DH368" s="2"/>
      <c r="DI368" s="2"/>
      <c r="DJ368" s="2"/>
      <c r="DK368" s="2"/>
      <c r="DL368" s="2"/>
      <c r="DM368" s="2"/>
      <c r="DN368" s="2"/>
      <c r="DO368" s="2"/>
      <c r="DP368" s="2"/>
      <c r="DQ368" s="2"/>
      <c r="DR368" s="2"/>
      <c r="DS368" s="2"/>
      <c r="DT368" s="2"/>
      <c r="DU368" s="2"/>
      <c r="DV368" s="2"/>
      <c r="DW368" s="2"/>
      <c r="DX368" s="2"/>
      <c r="DY368" s="2"/>
    </row>
    <row r="369" spans="1:129" ht="36.75" hidden="1" customHeight="1" x14ac:dyDescent="0.25">
      <c r="A369" s="53">
        <v>359</v>
      </c>
      <c r="B369" s="66">
        <v>505</v>
      </c>
      <c r="C369" s="60">
        <v>507</v>
      </c>
      <c r="D369" s="7" t="s">
        <v>464</v>
      </c>
      <c r="E369" s="14" t="s">
        <v>19</v>
      </c>
      <c r="F369" s="14" t="s">
        <v>465</v>
      </c>
      <c r="G369" s="68" t="s">
        <v>19</v>
      </c>
      <c r="H369" s="14" t="s">
        <v>465</v>
      </c>
      <c r="I369" s="68" t="s">
        <v>627</v>
      </c>
      <c r="J369" s="244" t="s">
        <v>401</v>
      </c>
      <c r="K369" s="11" t="s">
        <v>6</v>
      </c>
      <c r="L369" s="11" t="s">
        <v>15</v>
      </c>
      <c r="M369" s="10"/>
      <c r="N369" s="70"/>
      <c r="O369" s="70"/>
      <c r="P369" s="70"/>
      <c r="Q369" s="70"/>
      <c r="R369" s="70"/>
      <c r="S369" s="70"/>
      <c r="T369" s="70" t="s">
        <v>15</v>
      </c>
      <c r="U369" s="70"/>
      <c r="V369" s="70"/>
      <c r="W369" s="70"/>
      <c r="X369" s="71">
        <f t="shared" si="162"/>
        <v>1</v>
      </c>
      <c r="Y369" s="15"/>
      <c r="Z369" s="15"/>
      <c r="AA369" s="15"/>
      <c r="AB369" s="15"/>
      <c r="AC369" s="15"/>
      <c r="AD369" s="11"/>
      <c r="AE369" s="11"/>
      <c r="AF369" s="11"/>
      <c r="AG369" s="11"/>
      <c r="AH369" s="11"/>
      <c r="AI369" s="11"/>
      <c r="AJ369" s="11"/>
      <c r="AK369" s="11"/>
      <c r="AL369" s="11"/>
      <c r="AM369" s="11"/>
      <c r="AN369" s="11"/>
      <c r="AO369" s="11"/>
      <c r="AP369" s="11"/>
      <c r="AQ369" s="11"/>
      <c r="AR369" s="11"/>
      <c r="AS369" s="11"/>
      <c r="AT369" s="11"/>
      <c r="AU369" s="11"/>
      <c r="AV369" s="11"/>
      <c r="AW369" s="11"/>
      <c r="AX369" s="15"/>
      <c r="AY369" s="15"/>
      <c r="AZ369" s="15"/>
      <c r="BA369" s="15" t="s">
        <v>622</v>
      </c>
      <c r="BB369" s="11"/>
      <c r="BC369" s="11"/>
      <c r="BD369" s="11"/>
      <c r="BE369" s="11"/>
      <c r="BF369" s="11"/>
      <c r="BG369" s="11"/>
      <c r="BH369" s="11"/>
      <c r="BI369" s="15">
        <v>2</v>
      </c>
      <c r="BJ369" s="15">
        <v>2</v>
      </c>
      <c r="BK369" s="15">
        <v>2</v>
      </c>
      <c r="BL369" s="15">
        <v>2</v>
      </c>
      <c r="BM369" s="15"/>
      <c r="BN369" s="15"/>
      <c r="BO369" s="15"/>
      <c r="BP369" s="15"/>
      <c r="BQ369" s="15">
        <v>2</v>
      </c>
      <c r="BR369" s="15">
        <v>2</v>
      </c>
      <c r="BS369" s="15">
        <v>2</v>
      </c>
      <c r="BT369" s="15">
        <v>2</v>
      </c>
      <c r="BU369" s="15">
        <v>2</v>
      </c>
      <c r="BV369" s="15">
        <v>2</v>
      </c>
      <c r="BW369" s="15"/>
      <c r="BX369" s="15">
        <v>2</v>
      </c>
      <c r="BY369" s="15">
        <v>2</v>
      </c>
      <c r="BZ369" s="15">
        <v>2</v>
      </c>
      <c r="CA369" s="15">
        <v>2</v>
      </c>
      <c r="CB369" s="15">
        <v>2</v>
      </c>
      <c r="CC369" s="15">
        <v>2</v>
      </c>
      <c r="CD369" s="15">
        <v>2</v>
      </c>
      <c r="CE369" s="15">
        <v>2</v>
      </c>
      <c r="CF369" s="15">
        <v>2</v>
      </c>
      <c r="CG369" s="15">
        <v>2</v>
      </c>
      <c r="CH369" s="15">
        <v>2</v>
      </c>
      <c r="CI369" s="15">
        <v>2</v>
      </c>
      <c r="CJ369" s="15">
        <v>2</v>
      </c>
      <c r="CK369" s="15">
        <v>2</v>
      </c>
      <c r="CL369" s="15"/>
      <c r="CM369" s="15"/>
      <c r="CN369" s="15"/>
      <c r="CO369" s="15"/>
      <c r="CP369" s="15"/>
      <c r="CQ369" s="15"/>
      <c r="CR369" s="15"/>
      <c r="CS369" s="15">
        <v>2</v>
      </c>
      <c r="CT369" s="15">
        <v>2</v>
      </c>
      <c r="CU369" s="15">
        <v>2</v>
      </c>
      <c r="CV369" s="73">
        <f t="shared" si="193"/>
        <v>27</v>
      </c>
      <c r="CW369" s="74">
        <f t="shared" si="194"/>
        <v>1</v>
      </c>
      <c r="CX369" s="73">
        <f t="shared" si="195"/>
        <v>0</v>
      </c>
      <c r="CY369" s="74">
        <f t="shared" si="196"/>
        <v>0</v>
      </c>
      <c r="CZ369" s="73">
        <f t="shared" si="197"/>
        <v>0</v>
      </c>
      <c r="DA369" s="74">
        <f t="shared" si="198"/>
        <v>0</v>
      </c>
      <c r="DB369" s="73">
        <f t="shared" si="199"/>
        <v>0</v>
      </c>
      <c r="DC369" s="74">
        <f t="shared" si="200"/>
        <v>0</v>
      </c>
      <c r="DD369" s="75">
        <f t="shared" si="201"/>
        <v>2</v>
      </c>
      <c r="DE369" s="75" t="str">
        <f t="shared" si="202"/>
        <v>Đạt mục tiêu</v>
      </c>
      <c r="DF369" s="2"/>
      <c r="DG369" s="2"/>
      <c r="DH369" s="2"/>
      <c r="DI369" s="2"/>
      <c r="DJ369" s="2"/>
      <c r="DK369" s="2"/>
      <c r="DL369" s="2"/>
      <c r="DM369" s="2"/>
      <c r="DN369" s="2"/>
      <c r="DO369" s="2"/>
      <c r="DP369" s="2"/>
      <c r="DQ369" s="2"/>
      <c r="DR369" s="2"/>
      <c r="DS369" s="2"/>
      <c r="DT369" s="2"/>
      <c r="DU369" s="2"/>
      <c r="DV369" s="2"/>
      <c r="DW369" s="2"/>
      <c r="DX369" s="2"/>
      <c r="DY369" s="2"/>
    </row>
    <row r="370" spans="1:129" ht="60" hidden="1" customHeight="1" x14ac:dyDescent="0.25">
      <c r="A370" s="53">
        <v>360</v>
      </c>
      <c r="B370" s="59">
        <v>507</v>
      </c>
      <c r="C370" s="60">
        <v>508</v>
      </c>
      <c r="D370" s="7" t="s">
        <v>466</v>
      </c>
      <c r="E370" s="14" t="s">
        <v>11</v>
      </c>
      <c r="F370" s="14" t="s">
        <v>467</v>
      </c>
      <c r="G370" s="68" t="s">
        <v>36</v>
      </c>
      <c r="H370" s="14" t="s">
        <v>888</v>
      </c>
      <c r="I370" s="68" t="s">
        <v>627</v>
      </c>
      <c r="J370" s="68" t="s">
        <v>401</v>
      </c>
      <c r="K370" s="15" t="s">
        <v>6</v>
      </c>
      <c r="L370" s="15" t="s">
        <v>15</v>
      </c>
      <c r="M370" s="10"/>
      <c r="N370" s="70"/>
      <c r="O370" s="70" t="s">
        <v>15</v>
      </c>
      <c r="P370" s="70"/>
      <c r="Q370" s="70"/>
      <c r="R370" s="70"/>
      <c r="S370" s="70"/>
      <c r="T370" s="70"/>
      <c r="U370" s="70"/>
      <c r="V370" s="70"/>
      <c r="W370" s="70"/>
      <c r="X370" s="71">
        <f t="shared" si="162"/>
        <v>1</v>
      </c>
      <c r="Y370" s="15" t="s">
        <v>1101</v>
      </c>
      <c r="Z370" s="15"/>
      <c r="AA370" s="15"/>
      <c r="AB370" s="15"/>
      <c r="AC370" s="15"/>
      <c r="AD370" s="15" t="s">
        <v>688</v>
      </c>
      <c r="AE370" s="15" t="s">
        <v>688</v>
      </c>
      <c r="AF370" s="15" t="s">
        <v>688</v>
      </c>
      <c r="AG370" s="15"/>
      <c r="AH370" s="15"/>
      <c r="AI370" s="15"/>
      <c r="AJ370" s="15"/>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v>2</v>
      </c>
      <c r="BJ370" s="15">
        <v>2</v>
      </c>
      <c r="BK370" s="15">
        <v>2</v>
      </c>
      <c r="BL370" s="15">
        <v>2</v>
      </c>
      <c r="BM370" s="15">
        <v>2</v>
      </c>
      <c r="BN370" s="15">
        <v>2</v>
      </c>
      <c r="BO370" s="15">
        <v>2</v>
      </c>
      <c r="BP370" s="15">
        <v>2</v>
      </c>
      <c r="BQ370" s="15">
        <v>2</v>
      </c>
      <c r="BR370" s="15">
        <v>2</v>
      </c>
      <c r="BS370" s="15">
        <v>2</v>
      </c>
      <c r="BT370" s="15">
        <v>2</v>
      </c>
      <c r="BU370" s="15">
        <v>2</v>
      </c>
      <c r="BV370" s="15">
        <v>2</v>
      </c>
      <c r="BW370" s="15">
        <v>2</v>
      </c>
      <c r="BX370" s="15">
        <v>2</v>
      </c>
      <c r="BY370" s="15">
        <v>2</v>
      </c>
      <c r="BZ370" s="15">
        <v>2</v>
      </c>
      <c r="CA370" s="15">
        <v>2</v>
      </c>
      <c r="CB370" s="15">
        <v>2</v>
      </c>
      <c r="CC370" s="15">
        <v>2</v>
      </c>
      <c r="CD370" s="15">
        <v>2</v>
      </c>
      <c r="CE370" s="15">
        <v>2</v>
      </c>
      <c r="CF370" s="15">
        <v>2</v>
      </c>
      <c r="CG370" s="15">
        <v>2</v>
      </c>
      <c r="CH370" s="15">
        <v>2</v>
      </c>
      <c r="CI370" s="15">
        <v>2</v>
      </c>
      <c r="CJ370" s="15">
        <v>2</v>
      </c>
      <c r="CK370" s="15">
        <v>2</v>
      </c>
      <c r="CL370" s="15">
        <v>2</v>
      </c>
      <c r="CM370" s="15">
        <v>2</v>
      </c>
      <c r="CN370" s="15">
        <v>2</v>
      </c>
      <c r="CO370" s="15">
        <v>2</v>
      </c>
      <c r="CP370" s="15">
        <v>2</v>
      </c>
      <c r="CQ370" s="15">
        <v>2</v>
      </c>
      <c r="CR370" s="15">
        <v>2</v>
      </c>
      <c r="CS370" s="15">
        <v>2</v>
      </c>
      <c r="CT370" s="15">
        <v>2</v>
      </c>
      <c r="CU370" s="15">
        <v>2</v>
      </c>
      <c r="CV370" s="73">
        <f t="shared" si="193"/>
        <v>39</v>
      </c>
      <c r="CW370" s="74">
        <f t="shared" si="194"/>
        <v>1</v>
      </c>
      <c r="CX370" s="73">
        <f t="shared" si="195"/>
        <v>0</v>
      </c>
      <c r="CY370" s="74">
        <f t="shared" si="196"/>
        <v>0</v>
      </c>
      <c r="CZ370" s="73">
        <f t="shared" si="197"/>
        <v>0</v>
      </c>
      <c r="DA370" s="74">
        <f t="shared" si="198"/>
        <v>0</v>
      </c>
      <c r="DB370" s="73">
        <f t="shared" si="199"/>
        <v>0</v>
      </c>
      <c r="DC370" s="74">
        <f t="shared" si="200"/>
        <v>0</v>
      </c>
      <c r="DD370" s="75">
        <f t="shared" si="201"/>
        <v>2</v>
      </c>
      <c r="DE370" s="75" t="str">
        <f t="shared" si="202"/>
        <v>Đạt mục tiêu</v>
      </c>
      <c r="DF370" s="2"/>
      <c r="DG370" s="2"/>
      <c r="DH370" s="2"/>
      <c r="DI370" s="2"/>
      <c r="DJ370" s="2"/>
      <c r="DK370" s="2"/>
      <c r="DL370" s="2"/>
      <c r="DM370" s="2"/>
      <c r="DN370" s="2"/>
      <c r="DO370" s="2"/>
      <c r="DP370" s="2"/>
      <c r="DQ370" s="2"/>
      <c r="DR370" s="2"/>
      <c r="DS370" s="2"/>
      <c r="DT370" s="2"/>
      <c r="DU370" s="2"/>
      <c r="DV370" s="2"/>
      <c r="DW370" s="2"/>
      <c r="DX370" s="2"/>
      <c r="DY370" s="2"/>
    </row>
    <row r="371" spans="1:129" ht="34.5" customHeight="1" x14ac:dyDescent="0.3">
      <c r="A371" s="53">
        <v>361</v>
      </c>
      <c r="B371" s="59">
        <v>508</v>
      </c>
      <c r="C371" s="60">
        <v>509</v>
      </c>
      <c r="D371" s="386" t="s">
        <v>468</v>
      </c>
      <c r="E371" s="387"/>
      <c r="F371" s="388"/>
      <c r="G371" s="312"/>
      <c r="H371" s="312"/>
      <c r="I371" s="308"/>
      <c r="J371" s="312"/>
      <c r="K371" s="61" t="s">
        <v>8</v>
      </c>
      <c r="L371" s="61" t="s">
        <v>8</v>
      </c>
      <c r="M371" s="61" t="s">
        <v>8</v>
      </c>
      <c r="N371" s="62" t="s">
        <v>608</v>
      </c>
      <c r="O371" s="62" t="s">
        <v>608</v>
      </c>
      <c r="P371" s="312" t="s">
        <v>608</v>
      </c>
      <c r="Q371" s="62" t="s">
        <v>608</v>
      </c>
      <c r="R371" s="62" t="s">
        <v>608</v>
      </c>
      <c r="S371" s="62" t="s">
        <v>608</v>
      </c>
      <c r="T371" s="62" t="s">
        <v>608</v>
      </c>
      <c r="U371" s="62" t="s">
        <v>608</v>
      </c>
      <c r="V371" s="62" t="s">
        <v>608</v>
      </c>
      <c r="W371" s="62" t="s">
        <v>608</v>
      </c>
      <c r="X371" s="71">
        <f t="shared" si="162"/>
        <v>0</v>
      </c>
      <c r="Y371" s="61" t="s">
        <v>608</v>
      </c>
      <c r="Z371" s="61" t="s">
        <v>608</v>
      </c>
      <c r="AA371" s="61" t="s">
        <v>608</v>
      </c>
      <c r="AB371" s="61" t="s">
        <v>608</v>
      </c>
      <c r="AC371" s="61" t="s">
        <v>608</v>
      </c>
      <c r="AD371" s="61" t="s">
        <v>608</v>
      </c>
      <c r="AE371" s="61" t="s">
        <v>608</v>
      </c>
      <c r="AF371" s="61" t="s">
        <v>608</v>
      </c>
      <c r="AG371" s="314"/>
      <c r="AH371" s="314"/>
      <c r="AI371" s="314"/>
      <c r="AJ371" s="82"/>
      <c r="AK371" s="82"/>
      <c r="AL371" s="82"/>
      <c r="AM371" s="82"/>
      <c r="AN371" s="82"/>
      <c r="AO371" s="82"/>
      <c r="AP371" s="82"/>
      <c r="AQ371" s="82"/>
      <c r="AR371" s="82"/>
      <c r="AS371" s="82"/>
      <c r="AT371" s="82"/>
      <c r="AU371" s="82"/>
      <c r="AV371" s="82"/>
      <c r="AW371" s="82"/>
      <c r="AX371" s="82"/>
      <c r="AY371" s="82"/>
      <c r="AZ371" s="82"/>
      <c r="BA371" s="82"/>
      <c r="BB371" s="82"/>
      <c r="BC371" s="82"/>
      <c r="BD371" s="82"/>
      <c r="BE371" s="82"/>
      <c r="BF371" s="82"/>
      <c r="BG371" s="82"/>
      <c r="BH371" s="82"/>
      <c r="BI371" s="62" t="s">
        <v>8</v>
      </c>
      <c r="BJ371" s="62" t="s">
        <v>8</v>
      </c>
      <c r="BK371" s="62" t="s">
        <v>8</v>
      </c>
      <c r="BL371" s="62" t="s">
        <v>8</v>
      </c>
      <c r="BM371" s="62" t="s">
        <v>8</v>
      </c>
      <c r="BN371" s="62" t="s">
        <v>8</v>
      </c>
      <c r="BO371" s="62" t="s">
        <v>8</v>
      </c>
      <c r="BP371" s="62" t="s">
        <v>8</v>
      </c>
      <c r="BQ371" s="62" t="s">
        <v>8</v>
      </c>
      <c r="BR371" s="62" t="s">
        <v>8</v>
      </c>
      <c r="BS371" s="62" t="s">
        <v>8</v>
      </c>
      <c r="BT371" s="62" t="s">
        <v>8</v>
      </c>
      <c r="BU371" s="62" t="s">
        <v>8</v>
      </c>
      <c r="BV371" s="62" t="s">
        <v>8</v>
      </c>
      <c r="BW371" s="62" t="s">
        <v>8</v>
      </c>
      <c r="BX371" s="62" t="s">
        <v>8</v>
      </c>
      <c r="BY371" s="62" t="s">
        <v>8</v>
      </c>
      <c r="BZ371" s="62" t="s">
        <v>8</v>
      </c>
      <c r="CA371" s="62" t="s">
        <v>8</v>
      </c>
      <c r="CB371" s="62" t="s">
        <v>8</v>
      </c>
      <c r="CC371" s="62" t="s">
        <v>8</v>
      </c>
      <c r="CD371" s="62" t="s">
        <v>8</v>
      </c>
      <c r="CE371" s="62" t="s">
        <v>8</v>
      </c>
      <c r="CF371" s="62" t="s">
        <v>8</v>
      </c>
      <c r="CG371" s="62" t="s">
        <v>8</v>
      </c>
      <c r="CH371" s="62" t="s">
        <v>8</v>
      </c>
      <c r="CI371" s="62" t="s">
        <v>8</v>
      </c>
      <c r="CJ371" s="62" t="s">
        <v>8</v>
      </c>
      <c r="CK371" s="62" t="s">
        <v>8</v>
      </c>
      <c r="CL371" s="62" t="s">
        <v>8</v>
      </c>
      <c r="CM371" s="62" t="s">
        <v>8</v>
      </c>
      <c r="CN371" s="62" t="s">
        <v>8</v>
      </c>
      <c r="CO371" s="62" t="s">
        <v>8</v>
      </c>
      <c r="CP371" s="62" t="s">
        <v>8</v>
      </c>
      <c r="CQ371" s="62" t="s">
        <v>8</v>
      </c>
      <c r="CR371" s="62" t="s">
        <v>8</v>
      </c>
      <c r="CS371" s="62" t="s">
        <v>8</v>
      </c>
      <c r="CT371" s="62" t="s">
        <v>8</v>
      </c>
      <c r="CU371" s="62" t="s">
        <v>8</v>
      </c>
      <c r="CV371" s="61" t="s">
        <v>8</v>
      </c>
      <c r="CW371" s="61" t="s">
        <v>8</v>
      </c>
      <c r="CX371" s="61" t="s">
        <v>8</v>
      </c>
      <c r="CY371" s="61" t="s">
        <v>8</v>
      </c>
      <c r="CZ371" s="61" t="s">
        <v>8</v>
      </c>
      <c r="DA371" s="61" t="s">
        <v>8</v>
      </c>
      <c r="DB371" s="61" t="s">
        <v>8</v>
      </c>
      <c r="DC371" s="61" t="s">
        <v>8</v>
      </c>
      <c r="DD371" s="250" t="s">
        <v>8</v>
      </c>
      <c r="DE371" s="61" t="s">
        <v>8</v>
      </c>
      <c r="DF371" s="2"/>
      <c r="DG371" s="2"/>
      <c r="DH371" s="2"/>
      <c r="DI371" s="2"/>
      <c r="DJ371" s="2"/>
      <c r="DK371" s="2"/>
      <c r="DL371" s="2"/>
      <c r="DM371" s="2"/>
      <c r="DN371" s="2"/>
      <c r="DO371" s="2"/>
      <c r="DP371" s="2"/>
      <c r="DQ371" s="2"/>
      <c r="DR371" s="2"/>
      <c r="DS371" s="2"/>
      <c r="DT371" s="2"/>
      <c r="DU371" s="2"/>
      <c r="DV371" s="2"/>
      <c r="DW371" s="2"/>
      <c r="DX371" s="2"/>
      <c r="DY371" s="2"/>
    </row>
    <row r="372" spans="1:129" ht="15.75" hidden="1" customHeight="1" x14ac:dyDescent="0.25">
      <c r="A372" s="53">
        <v>362</v>
      </c>
      <c r="B372" s="66">
        <v>509</v>
      </c>
      <c r="C372" s="60">
        <v>510</v>
      </c>
      <c r="D372" s="7" t="s">
        <v>469</v>
      </c>
      <c r="E372" s="14" t="s">
        <v>11</v>
      </c>
      <c r="F372" s="14" t="s">
        <v>470</v>
      </c>
      <c r="G372" s="68" t="s">
        <v>19</v>
      </c>
      <c r="H372" s="142" t="s">
        <v>889</v>
      </c>
      <c r="I372" s="68" t="s">
        <v>627</v>
      </c>
      <c r="J372" s="68" t="s">
        <v>401</v>
      </c>
      <c r="K372" s="15" t="s">
        <v>120</v>
      </c>
      <c r="L372" s="15" t="s">
        <v>15</v>
      </c>
      <c r="M372" s="10"/>
      <c r="N372" s="70"/>
      <c r="O372" s="70"/>
      <c r="P372" s="70"/>
      <c r="Q372" s="70"/>
      <c r="R372" s="70" t="s">
        <v>15</v>
      </c>
      <c r="S372" s="70"/>
      <c r="T372" s="84"/>
      <c r="U372" s="70"/>
      <c r="V372" s="70"/>
      <c r="W372" s="70"/>
      <c r="X372" s="71">
        <f t="shared" si="162"/>
        <v>1</v>
      </c>
      <c r="Y372" s="15"/>
      <c r="Z372" s="15"/>
      <c r="AA372" s="15"/>
      <c r="AB372" s="15"/>
      <c r="AC372" s="15"/>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5">
        <v>2</v>
      </c>
      <c r="BJ372" s="15">
        <v>2</v>
      </c>
      <c r="BK372" s="15">
        <v>2</v>
      </c>
      <c r="BL372" s="15">
        <v>2</v>
      </c>
      <c r="BM372" s="15"/>
      <c r="BN372" s="15"/>
      <c r="BO372" s="15"/>
      <c r="BP372" s="15"/>
      <c r="BQ372" s="15">
        <v>2</v>
      </c>
      <c r="BR372" s="15">
        <v>2</v>
      </c>
      <c r="BS372" s="15">
        <v>2</v>
      </c>
      <c r="BT372" s="15">
        <v>2</v>
      </c>
      <c r="BU372" s="15">
        <v>2</v>
      </c>
      <c r="BV372" s="15">
        <v>2</v>
      </c>
      <c r="BW372" s="15"/>
      <c r="BX372" s="15">
        <v>2</v>
      </c>
      <c r="BY372" s="15">
        <v>2</v>
      </c>
      <c r="BZ372" s="15">
        <v>2</v>
      </c>
      <c r="CA372" s="15">
        <v>2</v>
      </c>
      <c r="CB372" s="15">
        <v>2</v>
      </c>
      <c r="CC372" s="15">
        <v>2</v>
      </c>
      <c r="CD372" s="15">
        <v>2</v>
      </c>
      <c r="CE372" s="15">
        <v>2</v>
      </c>
      <c r="CF372" s="15">
        <v>2</v>
      </c>
      <c r="CG372" s="15">
        <v>2</v>
      </c>
      <c r="CH372" s="15">
        <v>2</v>
      </c>
      <c r="CI372" s="15">
        <v>2</v>
      </c>
      <c r="CJ372" s="15">
        <v>2</v>
      </c>
      <c r="CK372" s="15">
        <v>2</v>
      </c>
      <c r="CL372" s="15"/>
      <c r="CM372" s="15"/>
      <c r="CN372" s="15"/>
      <c r="CO372" s="15"/>
      <c r="CP372" s="15"/>
      <c r="CQ372" s="15"/>
      <c r="CR372" s="15"/>
      <c r="CS372" s="15">
        <v>2</v>
      </c>
      <c r="CT372" s="15">
        <v>2</v>
      </c>
      <c r="CU372" s="15">
        <v>2</v>
      </c>
      <c r="CV372" s="73">
        <f>COUNTIF(BI372:CU372,"2")</f>
        <v>27</v>
      </c>
      <c r="CW372" s="74">
        <f>CV372/(CV372+CX372+CZ372+DB372)</f>
        <v>1</v>
      </c>
      <c r="CX372" s="73">
        <f>COUNTIF(BI372:CU372,"1")</f>
        <v>0</v>
      </c>
      <c r="CY372" s="74">
        <f>CX372/(CV372+CX372+CZ372+DB372)</f>
        <v>0</v>
      </c>
      <c r="CZ372" s="73">
        <f>COUNTIF(BI372:CU372,"0")</f>
        <v>0</v>
      </c>
      <c r="DA372" s="74">
        <f>CZ372/(CV372+CX372+CZ372+DB372)</f>
        <v>0</v>
      </c>
      <c r="DB372" s="73">
        <f>COUNTIF(BI372:CU372,"KĐG")</f>
        <v>0</v>
      </c>
      <c r="DC372" s="74">
        <f>DB372/(CV372+CX372+CZ372+DB372)</f>
        <v>0</v>
      </c>
      <c r="DD372" s="75">
        <f>(((CV372*2)+(CX372*1)+(CZ372*0)))/(CV372+CX372+CZ372)</f>
        <v>2</v>
      </c>
      <c r="DE372" s="75" t="str">
        <f>IF(DC372&gt;=50%,"KĐG",IF(DD372&gt;=1.6,"Đạt mục tiêu",IF(DD372&gt;=1,"Cần cố gắng","Chưa đạt")))</f>
        <v>Đạt mục tiêu</v>
      </c>
      <c r="DF372" s="2"/>
      <c r="DG372" s="2"/>
      <c r="DH372" s="2"/>
      <c r="DI372" s="2"/>
      <c r="DJ372" s="2"/>
      <c r="DK372" s="2"/>
      <c r="DL372" s="2"/>
      <c r="DM372" s="2"/>
      <c r="DN372" s="2"/>
      <c r="DO372" s="2"/>
      <c r="DP372" s="2"/>
      <c r="DQ372" s="2"/>
      <c r="DR372" s="2"/>
      <c r="DS372" s="2"/>
      <c r="DT372" s="2"/>
      <c r="DU372" s="2"/>
      <c r="DV372" s="2"/>
      <c r="DW372" s="2"/>
      <c r="DX372" s="2"/>
      <c r="DY372" s="2"/>
    </row>
    <row r="373" spans="1:129" ht="15.75" hidden="1" customHeight="1" x14ac:dyDescent="0.25">
      <c r="A373" s="53">
        <v>363</v>
      </c>
      <c r="B373" s="66">
        <v>510</v>
      </c>
      <c r="C373" s="60">
        <v>511</v>
      </c>
      <c r="D373" s="7" t="s">
        <v>471</v>
      </c>
      <c r="E373" s="14" t="s">
        <v>11</v>
      </c>
      <c r="F373" s="14" t="s">
        <v>472</v>
      </c>
      <c r="G373" s="68" t="s">
        <v>19</v>
      </c>
      <c r="H373" s="142" t="s">
        <v>890</v>
      </c>
      <c r="I373" s="68" t="s">
        <v>627</v>
      </c>
      <c r="J373" s="68" t="s">
        <v>401</v>
      </c>
      <c r="K373" s="15" t="s">
        <v>120</v>
      </c>
      <c r="L373" s="15" t="s">
        <v>15</v>
      </c>
      <c r="M373" s="10"/>
      <c r="N373" s="70"/>
      <c r="O373" s="70"/>
      <c r="P373" s="70"/>
      <c r="Q373" s="70" t="s">
        <v>15</v>
      </c>
      <c r="R373" s="84"/>
      <c r="S373" s="70"/>
      <c r="T373" s="70"/>
      <c r="U373" s="70"/>
      <c r="V373" s="70"/>
      <c r="W373" s="70"/>
      <c r="X373" s="71">
        <f t="shared" si="162"/>
        <v>1</v>
      </c>
      <c r="Y373" s="15"/>
      <c r="Z373" s="15"/>
      <c r="AA373" s="15"/>
      <c r="AB373" s="15"/>
      <c r="AC373" s="15"/>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5">
        <v>2</v>
      </c>
      <c r="BJ373" s="15">
        <v>2</v>
      </c>
      <c r="BK373" s="15">
        <v>2</v>
      </c>
      <c r="BL373" s="15">
        <v>2</v>
      </c>
      <c r="BM373" s="15"/>
      <c r="BN373" s="15"/>
      <c r="BO373" s="15"/>
      <c r="BP373" s="15"/>
      <c r="BQ373" s="15">
        <v>2</v>
      </c>
      <c r="BR373" s="15">
        <v>2</v>
      </c>
      <c r="BS373" s="15">
        <v>2</v>
      </c>
      <c r="BT373" s="15">
        <v>2</v>
      </c>
      <c r="BU373" s="15">
        <v>2</v>
      </c>
      <c r="BV373" s="15">
        <v>2</v>
      </c>
      <c r="BW373" s="15"/>
      <c r="BX373" s="15">
        <v>2</v>
      </c>
      <c r="BY373" s="15">
        <v>2</v>
      </c>
      <c r="BZ373" s="15">
        <v>2</v>
      </c>
      <c r="CA373" s="15">
        <v>2</v>
      </c>
      <c r="CB373" s="15">
        <v>2</v>
      </c>
      <c r="CC373" s="15">
        <v>2</v>
      </c>
      <c r="CD373" s="15">
        <v>2</v>
      </c>
      <c r="CE373" s="15">
        <v>2</v>
      </c>
      <c r="CF373" s="15">
        <v>2</v>
      </c>
      <c r="CG373" s="15">
        <v>2</v>
      </c>
      <c r="CH373" s="15">
        <v>2</v>
      </c>
      <c r="CI373" s="15">
        <v>2</v>
      </c>
      <c r="CJ373" s="15">
        <v>2</v>
      </c>
      <c r="CK373" s="15">
        <v>2</v>
      </c>
      <c r="CL373" s="15"/>
      <c r="CM373" s="15"/>
      <c r="CN373" s="15"/>
      <c r="CO373" s="15"/>
      <c r="CP373" s="15"/>
      <c r="CQ373" s="15"/>
      <c r="CR373" s="15"/>
      <c r="CS373" s="15">
        <v>2</v>
      </c>
      <c r="CT373" s="15">
        <v>2</v>
      </c>
      <c r="CU373" s="15">
        <v>2</v>
      </c>
      <c r="CV373" s="73">
        <f>COUNTIF(BI373:CU373,"2")</f>
        <v>27</v>
      </c>
      <c r="CW373" s="74">
        <f>CV373/(CV373+CX373+CZ373+DB373)</f>
        <v>1</v>
      </c>
      <c r="CX373" s="73">
        <f>COUNTIF(BI373:CU373,"1")</f>
        <v>0</v>
      </c>
      <c r="CY373" s="74">
        <f>CX373/(CV373+CX373+CZ373+DB373)</f>
        <v>0</v>
      </c>
      <c r="CZ373" s="73">
        <f>COUNTIF(BI373:CU373,"0")</f>
        <v>0</v>
      </c>
      <c r="DA373" s="74">
        <f>CZ373/(CV373+CX373+CZ373+DB373)</f>
        <v>0</v>
      </c>
      <c r="DB373" s="73">
        <f>COUNTIF(BI373:CU373,"KĐG")</f>
        <v>0</v>
      </c>
      <c r="DC373" s="74">
        <f>DB373/(CV373+CX373+CZ373+DB373)</f>
        <v>0</v>
      </c>
      <c r="DD373" s="75">
        <f>(((CV373*2)+(CX373*1)+(CZ373*0)))/(CV373+CX373+CZ373)</f>
        <v>2</v>
      </c>
      <c r="DE373" s="75" t="str">
        <f>IF(DC373&gt;=50%,"KĐG",IF(DD373&gt;=1.6,"Đạt mục tiêu",IF(DD373&gt;=1,"Cần cố gắng","Chưa đạt")))</f>
        <v>Đạt mục tiêu</v>
      </c>
      <c r="DF373" s="2"/>
      <c r="DG373" s="2"/>
      <c r="DH373" s="2"/>
      <c r="DI373" s="2"/>
      <c r="DJ373" s="2"/>
      <c r="DK373" s="2"/>
      <c r="DL373" s="2"/>
      <c r="DM373" s="2"/>
      <c r="DN373" s="2"/>
      <c r="DO373" s="2"/>
      <c r="DP373" s="2"/>
      <c r="DQ373" s="2"/>
      <c r="DR373" s="2"/>
      <c r="DS373" s="2"/>
      <c r="DT373" s="2"/>
      <c r="DU373" s="2"/>
      <c r="DV373" s="2"/>
      <c r="DW373" s="2"/>
      <c r="DX373" s="2"/>
      <c r="DY373" s="2"/>
    </row>
    <row r="374" spans="1:129" ht="48.75" hidden="1" customHeight="1" x14ac:dyDescent="0.25">
      <c r="A374" s="53">
        <v>364</v>
      </c>
      <c r="B374" s="66">
        <v>511</v>
      </c>
      <c r="C374" s="60">
        <v>514</v>
      </c>
      <c r="D374" s="7" t="s">
        <v>473</v>
      </c>
      <c r="E374" s="14" t="s">
        <v>11</v>
      </c>
      <c r="F374" s="14" t="s">
        <v>474</v>
      </c>
      <c r="G374" s="68" t="s">
        <v>19</v>
      </c>
      <c r="H374" s="142" t="s">
        <v>891</v>
      </c>
      <c r="I374" s="68" t="s">
        <v>627</v>
      </c>
      <c r="J374" s="244" t="s">
        <v>401</v>
      </c>
      <c r="K374" s="11" t="s">
        <v>6</v>
      </c>
      <c r="L374" s="11" t="s">
        <v>15</v>
      </c>
      <c r="M374" s="10">
        <v>1</v>
      </c>
      <c r="N374" s="70"/>
      <c r="O374" s="70"/>
      <c r="P374" s="70"/>
      <c r="Q374" s="70"/>
      <c r="R374" s="70"/>
      <c r="S374" s="84" t="s">
        <v>15</v>
      </c>
      <c r="T374" s="70"/>
      <c r="U374" s="70"/>
      <c r="V374" s="70"/>
      <c r="W374" s="70"/>
      <c r="X374" s="71">
        <f t="shared" si="162"/>
        <v>1</v>
      </c>
      <c r="Y374" s="15"/>
      <c r="Z374" s="15"/>
      <c r="AA374" s="15"/>
      <c r="AB374" s="15"/>
      <c r="AC374" s="15"/>
      <c r="AD374" s="11"/>
      <c r="AE374" s="11"/>
      <c r="AF374" s="11"/>
      <c r="AG374" s="11"/>
      <c r="AH374" s="11"/>
      <c r="AI374" s="11"/>
      <c r="AJ374" s="11"/>
      <c r="AK374" s="11"/>
      <c r="AL374" s="11"/>
      <c r="AM374" s="11"/>
      <c r="AN374" s="11"/>
      <c r="AO374" s="11"/>
      <c r="AP374" s="11"/>
      <c r="AQ374" s="11"/>
      <c r="AR374" s="11"/>
      <c r="AS374" s="11"/>
      <c r="AT374" s="11"/>
      <c r="AU374" s="11"/>
      <c r="AV374" s="11" t="s">
        <v>625</v>
      </c>
      <c r="AW374" s="11"/>
      <c r="AX374" s="11"/>
      <c r="AY374" s="11"/>
      <c r="AZ374" s="11"/>
      <c r="BA374" s="11"/>
      <c r="BB374" s="11"/>
      <c r="BC374" s="11"/>
      <c r="BD374" s="11"/>
      <c r="BE374" s="11"/>
      <c r="BF374" s="11"/>
      <c r="BG374" s="11"/>
      <c r="BH374" s="11"/>
      <c r="BI374" s="15">
        <v>2</v>
      </c>
      <c r="BJ374" s="15">
        <v>2</v>
      </c>
      <c r="BK374" s="15">
        <v>2</v>
      </c>
      <c r="BL374" s="15">
        <v>2</v>
      </c>
      <c r="BM374" s="15"/>
      <c r="BN374" s="15"/>
      <c r="BO374" s="15"/>
      <c r="BP374" s="15"/>
      <c r="BQ374" s="15">
        <v>2</v>
      </c>
      <c r="BR374" s="15">
        <v>2</v>
      </c>
      <c r="BS374" s="15">
        <v>2</v>
      </c>
      <c r="BT374" s="15">
        <v>2</v>
      </c>
      <c r="BU374" s="15">
        <v>2</v>
      </c>
      <c r="BV374" s="15">
        <v>2</v>
      </c>
      <c r="BW374" s="15"/>
      <c r="BX374" s="15">
        <v>2</v>
      </c>
      <c r="BY374" s="15">
        <v>2</v>
      </c>
      <c r="BZ374" s="15">
        <v>2</v>
      </c>
      <c r="CA374" s="15">
        <v>2</v>
      </c>
      <c r="CB374" s="15">
        <v>2</v>
      </c>
      <c r="CC374" s="15">
        <v>2</v>
      </c>
      <c r="CD374" s="15">
        <v>2</v>
      </c>
      <c r="CE374" s="15">
        <v>2</v>
      </c>
      <c r="CF374" s="15">
        <v>2</v>
      </c>
      <c r="CG374" s="15">
        <v>2</v>
      </c>
      <c r="CH374" s="15">
        <v>2</v>
      </c>
      <c r="CI374" s="15">
        <v>2</v>
      </c>
      <c r="CJ374" s="15">
        <v>2</v>
      </c>
      <c r="CK374" s="15">
        <v>2</v>
      </c>
      <c r="CL374" s="15"/>
      <c r="CM374" s="15"/>
      <c r="CN374" s="15"/>
      <c r="CO374" s="15"/>
      <c r="CP374" s="15"/>
      <c r="CQ374" s="15"/>
      <c r="CR374" s="15"/>
      <c r="CS374" s="15">
        <v>2</v>
      </c>
      <c r="CT374" s="15">
        <v>2</v>
      </c>
      <c r="CU374" s="15">
        <v>2</v>
      </c>
      <c r="CV374" s="73">
        <f>COUNTIF(BI374:CU374,"2")</f>
        <v>27</v>
      </c>
      <c r="CW374" s="74">
        <f>CV374/(CV374+CX374+CZ374+DB374)</f>
        <v>1</v>
      </c>
      <c r="CX374" s="73">
        <f>COUNTIF(BI374:CU374,"1")</f>
        <v>0</v>
      </c>
      <c r="CY374" s="74">
        <f>CX374/(CV374+CX374+CZ374+DB374)</f>
        <v>0</v>
      </c>
      <c r="CZ374" s="73">
        <f>COUNTIF(BI374:CU374,"0")</f>
        <v>0</v>
      </c>
      <c r="DA374" s="74">
        <f>CZ374/(CV374+CX374+CZ374+DB374)</f>
        <v>0</v>
      </c>
      <c r="DB374" s="73">
        <f>COUNTIF(BI374:CU374,"KĐG")</f>
        <v>0</v>
      </c>
      <c r="DC374" s="74">
        <f>DB374/(CV374+CX374+CZ374+DB374)</f>
        <v>0</v>
      </c>
      <c r="DD374" s="75">
        <f>(((CV374*2)+(CX374*1)+(CZ374*0)))/(CV374+CX374+CZ374)</f>
        <v>2</v>
      </c>
      <c r="DE374" s="75" t="str">
        <f>IF(DC374&gt;=50%,"KĐG",IF(DD374&gt;=1.6,"Đạt mục tiêu",IF(DD374&gt;=1,"Cần cố gắng","Chưa đạt")))</f>
        <v>Đạt mục tiêu</v>
      </c>
      <c r="DF374" s="2"/>
      <c r="DG374" s="2"/>
      <c r="DH374" s="2"/>
      <c r="DI374" s="2"/>
      <c r="DJ374" s="2"/>
      <c r="DK374" s="2"/>
      <c r="DL374" s="2"/>
      <c r="DM374" s="2"/>
      <c r="DN374" s="2"/>
      <c r="DO374" s="2"/>
      <c r="DP374" s="2"/>
      <c r="DQ374" s="2"/>
      <c r="DR374" s="2"/>
      <c r="DS374" s="2"/>
      <c r="DT374" s="2"/>
      <c r="DU374" s="2"/>
      <c r="DV374" s="2"/>
      <c r="DW374" s="2"/>
      <c r="DX374" s="2"/>
      <c r="DY374" s="2"/>
    </row>
    <row r="375" spans="1:129" ht="58.5" customHeight="1" x14ac:dyDescent="0.25">
      <c r="A375" s="53">
        <v>365</v>
      </c>
      <c r="B375" s="66">
        <v>514</v>
      </c>
      <c r="C375" s="60">
        <v>515</v>
      </c>
      <c r="D375" s="306" t="s">
        <v>475</v>
      </c>
      <c r="E375" s="307" t="s">
        <v>11</v>
      </c>
      <c r="F375" s="307" t="s">
        <v>476</v>
      </c>
      <c r="G375" s="308" t="s">
        <v>19</v>
      </c>
      <c r="H375" s="336" t="s">
        <v>892</v>
      </c>
      <c r="I375" s="308" t="s">
        <v>627</v>
      </c>
      <c r="J375" s="308" t="s">
        <v>401</v>
      </c>
      <c r="K375" s="15" t="s">
        <v>120</v>
      </c>
      <c r="L375" s="15" t="s">
        <v>15</v>
      </c>
      <c r="M375" s="10"/>
      <c r="N375" s="70"/>
      <c r="O375" s="70"/>
      <c r="P375" s="331" t="s">
        <v>15</v>
      </c>
      <c r="Q375" s="84"/>
      <c r="R375" s="70"/>
      <c r="S375" s="70"/>
      <c r="T375" s="70"/>
      <c r="U375" s="70"/>
      <c r="V375" s="70"/>
      <c r="W375" s="70"/>
      <c r="X375" s="71">
        <f t="shared" si="162"/>
        <v>1</v>
      </c>
      <c r="Y375" s="15" t="s">
        <v>1105</v>
      </c>
      <c r="Z375" s="15"/>
      <c r="AA375" s="15"/>
      <c r="AB375" s="15"/>
      <c r="AC375" s="15"/>
      <c r="AD375" s="11"/>
      <c r="AE375" s="11"/>
      <c r="AF375" s="11"/>
      <c r="AG375" s="311" t="s">
        <v>622</v>
      </c>
      <c r="AH375" s="311" t="s">
        <v>622</v>
      </c>
      <c r="AI375" s="311" t="s">
        <v>622</v>
      </c>
      <c r="AJ375" s="15" t="s">
        <v>622</v>
      </c>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56">
        <v>1</v>
      </c>
      <c r="BJ375" s="56">
        <v>1</v>
      </c>
      <c r="BK375" s="56">
        <v>1</v>
      </c>
      <c r="BL375" s="56">
        <v>1</v>
      </c>
      <c r="BM375" s="56">
        <v>1</v>
      </c>
      <c r="BN375" s="56">
        <v>1</v>
      </c>
      <c r="BO375" s="56">
        <v>2</v>
      </c>
      <c r="BP375" s="56">
        <v>2</v>
      </c>
      <c r="BQ375" s="56">
        <v>2</v>
      </c>
      <c r="BR375" s="56">
        <v>2</v>
      </c>
      <c r="BS375" s="56">
        <v>2</v>
      </c>
      <c r="BT375" s="56">
        <v>2</v>
      </c>
      <c r="BU375" s="56">
        <v>2</v>
      </c>
      <c r="BV375" s="56">
        <v>2</v>
      </c>
      <c r="BW375" s="56">
        <v>2</v>
      </c>
      <c r="BX375" s="56">
        <v>2</v>
      </c>
      <c r="BY375" s="56">
        <v>2</v>
      </c>
      <c r="BZ375" s="56">
        <v>2</v>
      </c>
      <c r="CA375" s="56">
        <v>2</v>
      </c>
      <c r="CB375" s="56">
        <v>2</v>
      </c>
      <c r="CC375" s="56">
        <v>2</v>
      </c>
      <c r="CD375" s="56">
        <v>2</v>
      </c>
      <c r="CE375" s="56">
        <v>2</v>
      </c>
      <c r="CF375" s="56">
        <v>2</v>
      </c>
      <c r="CG375" s="56">
        <v>2</v>
      </c>
      <c r="CH375" s="56">
        <v>2</v>
      </c>
      <c r="CI375" s="56">
        <v>2</v>
      </c>
      <c r="CJ375" s="56">
        <v>2</v>
      </c>
      <c r="CK375" s="56">
        <v>2</v>
      </c>
      <c r="CL375" s="56">
        <v>2</v>
      </c>
      <c r="CM375" s="56">
        <v>2</v>
      </c>
      <c r="CN375" s="56">
        <v>2</v>
      </c>
      <c r="CO375" s="56">
        <v>2</v>
      </c>
      <c r="CP375" s="56">
        <v>2</v>
      </c>
      <c r="CQ375" s="56">
        <v>2</v>
      </c>
      <c r="CR375" s="56">
        <v>2</v>
      </c>
      <c r="CS375" s="56">
        <v>2</v>
      </c>
      <c r="CT375" s="56">
        <v>2</v>
      </c>
      <c r="CU375" s="56">
        <v>2</v>
      </c>
      <c r="CV375" s="73">
        <f>COUNTIF(BI375:CU375,"2")</f>
        <v>33</v>
      </c>
      <c r="CW375" s="74">
        <f>CV375/(CV375+CX375+CZ375+DB375)</f>
        <v>0.84615384615384615</v>
      </c>
      <c r="CX375" s="73">
        <f>COUNTIF(BI375:CU375,"1")</f>
        <v>6</v>
      </c>
      <c r="CY375" s="74">
        <f>CX375/(CV375+CX375+CZ375+DB375)</f>
        <v>0.15384615384615385</v>
      </c>
      <c r="CZ375" s="73">
        <f>COUNTIF(BI375:CU375,"0")</f>
        <v>0</v>
      </c>
      <c r="DA375" s="74">
        <f>CZ375/(CV375+CX375+CZ375+DB375)</f>
        <v>0</v>
      </c>
      <c r="DB375" s="73">
        <f>COUNTIF(BI375:CU375,"KĐG")</f>
        <v>0</v>
      </c>
      <c r="DC375" s="74">
        <f>DB375/(CV375+CX375+CZ375+DB375)</f>
        <v>0</v>
      </c>
      <c r="DD375" s="75">
        <f>(((CV375*2)+(CX375*1)+(CZ375*0)))/(CV375+CX375+CZ375)</f>
        <v>1.8461538461538463</v>
      </c>
      <c r="DE375" s="75" t="str">
        <f>IF(DC375&gt;=50%,"KĐG",IF(DD375&gt;=1.6,"Đạt mục tiêu",IF(DD375&gt;=1,"Cần cố gắng","Chưa đạt")))</f>
        <v>Đạt mục tiêu</v>
      </c>
      <c r="DF375" s="2"/>
      <c r="DG375" s="2"/>
      <c r="DH375" s="2"/>
      <c r="DI375" s="2"/>
      <c r="DJ375" s="2"/>
      <c r="DK375" s="2"/>
      <c r="DL375" s="2"/>
      <c r="DM375" s="2"/>
      <c r="DN375" s="2"/>
      <c r="DO375" s="2"/>
      <c r="DP375" s="2"/>
      <c r="DQ375" s="2"/>
      <c r="DR375" s="2"/>
      <c r="DS375" s="2"/>
      <c r="DT375" s="2"/>
      <c r="DU375" s="2"/>
      <c r="DV375" s="2"/>
      <c r="DW375" s="2"/>
      <c r="DX375" s="2"/>
      <c r="DY375" s="2"/>
    </row>
    <row r="376" spans="1:129" ht="37.5" hidden="1" customHeight="1" x14ac:dyDescent="0.25">
      <c r="A376" s="53">
        <v>366</v>
      </c>
      <c r="B376" s="66">
        <v>515</v>
      </c>
      <c r="C376" s="60">
        <v>516</v>
      </c>
      <c r="D376" s="7" t="s">
        <v>477</v>
      </c>
      <c r="E376" s="14" t="s">
        <v>11</v>
      </c>
      <c r="F376" s="14" t="s">
        <v>478</v>
      </c>
      <c r="G376" s="68" t="s">
        <v>19</v>
      </c>
      <c r="H376" s="142" t="s">
        <v>893</v>
      </c>
      <c r="I376" s="68" t="s">
        <v>627</v>
      </c>
      <c r="J376" s="68" t="s">
        <v>401</v>
      </c>
      <c r="K376" s="15" t="s">
        <v>120</v>
      </c>
      <c r="L376" s="15" t="s">
        <v>15</v>
      </c>
      <c r="M376" s="10"/>
      <c r="N376" s="70"/>
      <c r="O376" s="70"/>
      <c r="P376" s="70"/>
      <c r="Q376" s="70"/>
      <c r="R376" s="70"/>
      <c r="S376" s="70"/>
      <c r="T376" s="70"/>
      <c r="U376" s="84" t="s">
        <v>15</v>
      </c>
      <c r="V376" s="84"/>
      <c r="W376" s="70"/>
      <c r="X376" s="71">
        <f t="shared" si="162"/>
        <v>1</v>
      </c>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c r="AZ376" s="15"/>
      <c r="BA376" s="15"/>
      <c r="BB376" s="15"/>
      <c r="BC376" s="15" t="s">
        <v>622</v>
      </c>
      <c r="BD376" s="15" t="s">
        <v>625</v>
      </c>
      <c r="BE376" s="15"/>
      <c r="BF376" s="15"/>
      <c r="BG376" s="15"/>
      <c r="BH376" s="15"/>
      <c r="BI376" s="15">
        <v>2</v>
      </c>
      <c r="BJ376" s="15">
        <v>2</v>
      </c>
      <c r="BK376" s="15">
        <v>2</v>
      </c>
      <c r="BL376" s="15">
        <v>2</v>
      </c>
      <c r="BM376" s="15"/>
      <c r="BN376" s="15"/>
      <c r="BO376" s="15"/>
      <c r="BP376" s="15"/>
      <c r="BQ376" s="15">
        <v>2</v>
      </c>
      <c r="BR376" s="15">
        <v>2</v>
      </c>
      <c r="BS376" s="15">
        <v>2</v>
      </c>
      <c r="BT376" s="15">
        <v>2</v>
      </c>
      <c r="BU376" s="15">
        <v>2</v>
      </c>
      <c r="BV376" s="15">
        <v>2</v>
      </c>
      <c r="BW376" s="15"/>
      <c r="BX376" s="15">
        <v>2</v>
      </c>
      <c r="BY376" s="15">
        <v>2</v>
      </c>
      <c r="BZ376" s="15">
        <v>2</v>
      </c>
      <c r="CA376" s="15">
        <v>2</v>
      </c>
      <c r="CB376" s="15">
        <v>2</v>
      </c>
      <c r="CC376" s="15">
        <v>2</v>
      </c>
      <c r="CD376" s="15">
        <v>2</v>
      </c>
      <c r="CE376" s="15">
        <v>2</v>
      </c>
      <c r="CF376" s="15">
        <v>2</v>
      </c>
      <c r="CG376" s="15">
        <v>2</v>
      </c>
      <c r="CH376" s="15">
        <v>2</v>
      </c>
      <c r="CI376" s="15">
        <v>2</v>
      </c>
      <c r="CJ376" s="15">
        <v>2</v>
      </c>
      <c r="CK376" s="15">
        <v>2</v>
      </c>
      <c r="CL376" s="15"/>
      <c r="CM376" s="15"/>
      <c r="CN376" s="15"/>
      <c r="CO376" s="15"/>
      <c r="CP376" s="15"/>
      <c r="CQ376" s="15"/>
      <c r="CR376" s="15"/>
      <c r="CS376" s="15">
        <v>2</v>
      </c>
      <c r="CT376" s="15">
        <v>2</v>
      </c>
      <c r="CU376" s="15">
        <v>2</v>
      </c>
      <c r="CV376" s="73">
        <f>COUNTIF(BI376:CU376,"2")</f>
        <v>27</v>
      </c>
      <c r="CW376" s="74">
        <f>CV376/(CV376+CX376+CZ376+DB376)</f>
        <v>1</v>
      </c>
      <c r="CX376" s="73">
        <f>COUNTIF(BI376:CU376,"1")</f>
        <v>0</v>
      </c>
      <c r="CY376" s="74">
        <f>CX376/(CV376+CX376+CZ376+DB376)</f>
        <v>0</v>
      </c>
      <c r="CZ376" s="73">
        <f>COUNTIF(BI376:CU376,"0")</f>
        <v>0</v>
      </c>
      <c r="DA376" s="74">
        <f>CZ376/(CV376+CX376+CZ376+DB376)</f>
        <v>0</v>
      </c>
      <c r="DB376" s="73">
        <f>COUNTIF(BI376:CU376,"KĐG")</f>
        <v>0</v>
      </c>
      <c r="DC376" s="74">
        <f>DB376/(CV376+CX376+CZ376+DB376)</f>
        <v>0</v>
      </c>
      <c r="DD376" s="75">
        <f>(((CV376*2)+(CX376*1)+(CZ376*0)))/(CV376+CX376+CZ376)</f>
        <v>2</v>
      </c>
      <c r="DE376" s="75" t="str">
        <f>IF(DC376&gt;=50%,"KĐG",IF(DD376&gt;=1.6,"Đạt mục tiêu",IF(DD376&gt;=1,"Cần cố gắng","Chưa đạt")))</f>
        <v>Đạt mục tiêu</v>
      </c>
      <c r="DF376" s="2"/>
      <c r="DG376" s="2"/>
      <c r="DH376" s="2"/>
      <c r="DI376" s="2"/>
      <c r="DJ376" s="2"/>
      <c r="DK376" s="2"/>
      <c r="DL376" s="2"/>
      <c r="DM376" s="2"/>
      <c r="DN376" s="2"/>
      <c r="DO376" s="2"/>
      <c r="DP376" s="2"/>
      <c r="DQ376" s="2"/>
      <c r="DR376" s="2"/>
      <c r="DS376" s="2"/>
      <c r="DT376" s="2"/>
      <c r="DU376" s="2"/>
      <c r="DV376" s="2"/>
      <c r="DW376" s="2"/>
      <c r="DX376" s="2"/>
      <c r="DY376" s="2"/>
    </row>
    <row r="377" spans="1:129" ht="19.5" customHeight="1" x14ac:dyDescent="0.3">
      <c r="A377" s="53">
        <v>367</v>
      </c>
      <c r="B377" s="59">
        <v>516</v>
      </c>
      <c r="C377" s="60">
        <v>517</v>
      </c>
      <c r="D377" s="386" t="s">
        <v>479</v>
      </c>
      <c r="E377" s="387"/>
      <c r="F377" s="388"/>
      <c r="G377" s="312"/>
      <c r="H377" s="312"/>
      <c r="I377" s="308"/>
      <c r="J377" s="312"/>
      <c r="K377" s="61" t="s">
        <v>8</v>
      </c>
      <c r="L377" s="61" t="s">
        <v>8</v>
      </c>
      <c r="M377" s="61" t="s">
        <v>8</v>
      </c>
      <c r="N377" s="62" t="s">
        <v>608</v>
      </c>
      <c r="O377" s="62" t="s">
        <v>608</v>
      </c>
      <c r="P377" s="312" t="s">
        <v>608</v>
      </c>
      <c r="Q377" s="62" t="s">
        <v>608</v>
      </c>
      <c r="R377" s="62" t="s">
        <v>608</v>
      </c>
      <c r="S377" s="62" t="s">
        <v>608</v>
      </c>
      <c r="T377" s="62" t="s">
        <v>608</v>
      </c>
      <c r="U377" s="62" t="s">
        <v>608</v>
      </c>
      <c r="V377" s="62" t="s">
        <v>608</v>
      </c>
      <c r="W377" s="62" t="s">
        <v>608</v>
      </c>
      <c r="X377" s="71">
        <f t="shared" si="162"/>
        <v>0</v>
      </c>
      <c r="Y377" s="61"/>
      <c r="Z377" s="61"/>
      <c r="AA377" s="61"/>
      <c r="AB377" s="61"/>
      <c r="AC377" s="61"/>
      <c r="AD377" s="61" t="s">
        <v>608</v>
      </c>
      <c r="AE377" s="61" t="s">
        <v>608</v>
      </c>
      <c r="AF377" s="61" t="s">
        <v>608</v>
      </c>
      <c r="AG377" s="314"/>
      <c r="AH377" s="314"/>
      <c r="AI377" s="314"/>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c r="BF377" s="82"/>
      <c r="BG377" s="82"/>
      <c r="BH377" s="82"/>
      <c r="BI377" s="62" t="s">
        <v>8</v>
      </c>
      <c r="BJ377" s="62" t="s">
        <v>8</v>
      </c>
      <c r="BK377" s="62" t="s">
        <v>8</v>
      </c>
      <c r="BL377" s="62" t="s">
        <v>8</v>
      </c>
      <c r="BM377" s="62" t="s">
        <v>8</v>
      </c>
      <c r="BN377" s="62" t="s">
        <v>8</v>
      </c>
      <c r="BO377" s="62" t="s">
        <v>8</v>
      </c>
      <c r="BP377" s="62" t="s">
        <v>8</v>
      </c>
      <c r="BQ377" s="62" t="s">
        <v>8</v>
      </c>
      <c r="BR377" s="62" t="s">
        <v>8</v>
      </c>
      <c r="BS377" s="62" t="s">
        <v>8</v>
      </c>
      <c r="BT377" s="62" t="s">
        <v>8</v>
      </c>
      <c r="BU377" s="62" t="s">
        <v>8</v>
      </c>
      <c r="BV377" s="62" t="s">
        <v>8</v>
      </c>
      <c r="BW377" s="62" t="s">
        <v>8</v>
      </c>
      <c r="BX377" s="62" t="s">
        <v>8</v>
      </c>
      <c r="BY377" s="62" t="s">
        <v>8</v>
      </c>
      <c r="BZ377" s="62" t="s">
        <v>8</v>
      </c>
      <c r="CA377" s="62" t="s">
        <v>8</v>
      </c>
      <c r="CB377" s="62" t="s">
        <v>8</v>
      </c>
      <c r="CC377" s="62" t="s">
        <v>8</v>
      </c>
      <c r="CD377" s="62" t="s">
        <v>8</v>
      </c>
      <c r="CE377" s="62" t="s">
        <v>8</v>
      </c>
      <c r="CF377" s="62" t="s">
        <v>8</v>
      </c>
      <c r="CG377" s="62" t="s">
        <v>8</v>
      </c>
      <c r="CH377" s="62" t="s">
        <v>8</v>
      </c>
      <c r="CI377" s="62" t="s">
        <v>8</v>
      </c>
      <c r="CJ377" s="62" t="s">
        <v>8</v>
      </c>
      <c r="CK377" s="62" t="s">
        <v>8</v>
      </c>
      <c r="CL377" s="62" t="s">
        <v>8</v>
      </c>
      <c r="CM377" s="62" t="s">
        <v>8</v>
      </c>
      <c r="CN377" s="62" t="s">
        <v>8</v>
      </c>
      <c r="CO377" s="62" t="s">
        <v>8</v>
      </c>
      <c r="CP377" s="62" t="s">
        <v>8</v>
      </c>
      <c r="CQ377" s="62" t="s">
        <v>8</v>
      </c>
      <c r="CR377" s="62" t="s">
        <v>8</v>
      </c>
      <c r="CS377" s="62" t="s">
        <v>8</v>
      </c>
      <c r="CT377" s="62" t="s">
        <v>8</v>
      </c>
      <c r="CU377" s="62" t="s">
        <v>8</v>
      </c>
      <c r="CV377" s="61" t="s">
        <v>8</v>
      </c>
      <c r="CW377" s="61" t="s">
        <v>8</v>
      </c>
      <c r="CX377" s="61" t="s">
        <v>8</v>
      </c>
      <c r="CY377" s="61" t="s">
        <v>8</v>
      </c>
      <c r="CZ377" s="61" t="s">
        <v>8</v>
      </c>
      <c r="DA377" s="61" t="s">
        <v>8</v>
      </c>
      <c r="DB377" s="61" t="s">
        <v>8</v>
      </c>
      <c r="DC377" s="61" t="s">
        <v>8</v>
      </c>
      <c r="DD377" s="250" t="s">
        <v>8</v>
      </c>
      <c r="DE377" s="61" t="s">
        <v>8</v>
      </c>
      <c r="DF377" s="2"/>
      <c r="DG377" s="2"/>
      <c r="DH377" s="2"/>
      <c r="DI377" s="2"/>
      <c r="DJ377" s="2"/>
      <c r="DK377" s="2"/>
      <c r="DL377" s="2"/>
      <c r="DM377" s="2"/>
      <c r="DN377" s="2"/>
      <c r="DO377" s="2"/>
      <c r="DP377" s="2"/>
      <c r="DQ377" s="2"/>
      <c r="DR377" s="2"/>
      <c r="DS377" s="2"/>
      <c r="DT377" s="2"/>
      <c r="DU377" s="2"/>
      <c r="DV377" s="2"/>
      <c r="DW377" s="2"/>
      <c r="DX377" s="2"/>
      <c r="DY377" s="2"/>
    </row>
    <row r="378" spans="1:129" ht="28.5" customHeight="1" x14ac:dyDescent="0.3">
      <c r="A378" s="53">
        <v>368</v>
      </c>
      <c r="B378" s="59">
        <v>517</v>
      </c>
      <c r="C378" s="60">
        <v>518</v>
      </c>
      <c r="D378" s="386" t="s">
        <v>480</v>
      </c>
      <c r="E378" s="387"/>
      <c r="F378" s="387"/>
      <c r="G378" s="387"/>
      <c r="H378" s="388"/>
      <c r="I378" s="314"/>
      <c r="J378" s="312"/>
      <c r="K378" s="61" t="s">
        <v>8</v>
      </c>
      <c r="L378" s="61" t="s">
        <v>8</v>
      </c>
      <c r="M378" s="61" t="s">
        <v>8</v>
      </c>
      <c r="N378" s="62" t="s">
        <v>608</v>
      </c>
      <c r="O378" s="62" t="s">
        <v>608</v>
      </c>
      <c r="P378" s="312" t="s">
        <v>608</v>
      </c>
      <c r="Q378" s="62" t="s">
        <v>608</v>
      </c>
      <c r="R378" s="62" t="s">
        <v>608</v>
      </c>
      <c r="S378" s="62" t="s">
        <v>608</v>
      </c>
      <c r="T378" s="62" t="s">
        <v>608</v>
      </c>
      <c r="U378" s="62" t="s">
        <v>608</v>
      </c>
      <c r="V378" s="62" t="s">
        <v>608</v>
      </c>
      <c r="W378" s="62" t="s">
        <v>608</v>
      </c>
      <c r="X378" s="71">
        <f t="shared" si="162"/>
        <v>0</v>
      </c>
      <c r="Y378" s="61"/>
      <c r="Z378" s="61"/>
      <c r="AA378" s="61"/>
      <c r="AB378" s="61"/>
      <c r="AC378" s="61"/>
      <c r="AD378" s="61" t="s">
        <v>608</v>
      </c>
      <c r="AE378" s="61" t="s">
        <v>608</v>
      </c>
      <c r="AF378" s="61" t="s">
        <v>608</v>
      </c>
      <c r="AG378" s="312"/>
      <c r="AH378" s="312"/>
      <c r="AI378" s="312"/>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c r="BF378" s="61"/>
      <c r="BG378" s="61"/>
      <c r="BH378" s="61"/>
      <c r="BI378" s="62" t="s">
        <v>8</v>
      </c>
      <c r="BJ378" s="62" t="s">
        <v>8</v>
      </c>
      <c r="BK378" s="62" t="s">
        <v>8</v>
      </c>
      <c r="BL378" s="62" t="s">
        <v>8</v>
      </c>
      <c r="BM378" s="62" t="s">
        <v>8</v>
      </c>
      <c r="BN378" s="62" t="s">
        <v>8</v>
      </c>
      <c r="BO378" s="62" t="s">
        <v>8</v>
      </c>
      <c r="BP378" s="62" t="s">
        <v>8</v>
      </c>
      <c r="BQ378" s="62" t="s">
        <v>8</v>
      </c>
      <c r="BR378" s="62" t="s">
        <v>8</v>
      </c>
      <c r="BS378" s="62" t="s">
        <v>8</v>
      </c>
      <c r="BT378" s="62" t="s">
        <v>8</v>
      </c>
      <c r="BU378" s="62" t="s">
        <v>8</v>
      </c>
      <c r="BV378" s="62" t="s">
        <v>8</v>
      </c>
      <c r="BW378" s="62" t="s">
        <v>8</v>
      </c>
      <c r="BX378" s="62" t="s">
        <v>8</v>
      </c>
      <c r="BY378" s="62" t="s">
        <v>8</v>
      </c>
      <c r="BZ378" s="62" t="s">
        <v>8</v>
      </c>
      <c r="CA378" s="62" t="s">
        <v>8</v>
      </c>
      <c r="CB378" s="62" t="s">
        <v>8</v>
      </c>
      <c r="CC378" s="62" t="s">
        <v>8</v>
      </c>
      <c r="CD378" s="62" t="s">
        <v>8</v>
      </c>
      <c r="CE378" s="62" t="s">
        <v>8</v>
      </c>
      <c r="CF378" s="62" t="s">
        <v>8</v>
      </c>
      <c r="CG378" s="62" t="s">
        <v>8</v>
      </c>
      <c r="CH378" s="62" t="s">
        <v>8</v>
      </c>
      <c r="CI378" s="62" t="s">
        <v>8</v>
      </c>
      <c r="CJ378" s="62" t="s">
        <v>8</v>
      </c>
      <c r="CK378" s="62" t="s">
        <v>8</v>
      </c>
      <c r="CL378" s="62" t="s">
        <v>8</v>
      </c>
      <c r="CM378" s="62" t="s">
        <v>8</v>
      </c>
      <c r="CN378" s="62" t="s">
        <v>8</v>
      </c>
      <c r="CO378" s="62" t="s">
        <v>8</v>
      </c>
      <c r="CP378" s="62" t="s">
        <v>8</v>
      </c>
      <c r="CQ378" s="62" t="s">
        <v>8</v>
      </c>
      <c r="CR378" s="62" t="s">
        <v>8</v>
      </c>
      <c r="CS378" s="62" t="s">
        <v>8</v>
      </c>
      <c r="CT378" s="62" t="s">
        <v>8</v>
      </c>
      <c r="CU378" s="62" t="s">
        <v>8</v>
      </c>
      <c r="CV378" s="61" t="s">
        <v>8</v>
      </c>
      <c r="CW378" s="61" t="s">
        <v>8</v>
      </c>
      <c r="CX378" s="61" t="s">
        <v>8</v>
      </c>
      <c r="CY378" s="61" t="s">
        <v>8</v>
      </c>
      <c r="CZ378" s="61" t="s">
        <v>8</v>
      </c>
      <c r="DA378" s="61" t="s">
        <v>8</v>
      </c>
      <c r="DB378" s="61" t="s">
        <v>8</v>
      </c>
      <c r="DC378" s="61" t="s">
        <v>8</v>
      </c>
      <c r="DD378" s="250" t="s">
        <v>8</v>
      </c>
      <c r="DE378" s="61" t="s">
        <v>8</v>
      </c>
      <c r="DF378" s="2"/>
      <c r="DG378" s="2"/>
      <c r="DH378" s="2"/>
      <c r="DI378" s="2"/>
      <c r="DJ378" s="2"/>
      <c r="DK378" s="2"/>
      <c r="DL378" s="2"/>
      <c r="DM378" s="2"/>
      <c r="DN378" s="2"/>
      <c r="DO378" s="2"/>
      <c r="DP378" s="2"/>
      <c r="DQ378" s="2"/>
      <c r="DR378" s="2"/>
      <c r="DS378" s="2"/>
      <c r="DT378" s="2"/>
      <c r="DU378" s="2"/>
      <c r="DV378" s="2"/>
      <c r="DW378" s="2"/>
      <c r="DX378" s="2"/>
      <c r="DY378" s="2"/>
    </row>
    <row r="379" spans="1:129" ht="110.25" hidden="1" customHeight="1" x14ac:dyDescent="0.25">
      <c r="A379" s="53">
        <v>369</v>
      </c>
      <c r="B379" s="66">
        <v>518</v>
      </c>
      <c r="C379" s="60">
        <v>521</v>
      </c>
      <c r="D379" s="3" t="s">
        <v>483</v>
      </c>
      <c r="E379" s="14" t="s">
        <v>11</v>
      </c>
      <c r="F379" s="8" t="s">
        <v>481</v>
      </c>
      <c r="G379" s="8" t="s">
        <v>19</v>
      </c>
      <c r="H379" s="7" t="s">
        <v>894</v>
      </c>
      <c r="I379" s="68" t="s">
        <v>627</v>
      </c>
      <c r="J379" s="68" t="s">
        <v>482</v>
      </c>
      <c r="K379" s="15" t="s">
        <v>6</v>
      </c>
      <c r="L379" s="15" t="s">
        <v>15</v>
      </c>
      <c r="M379" s="10"/>
      <c r="N379" s="70" t="s">
        <v>15</v>
      </c>
      <c r="O379" s="70"/>
      <c r="P379" s="70"/>
      <c r="Q379" s="70"/>
      <c r="R379" s="70"/>
      <c r="S379" s="70"/>
      <c r="T379" s="70"/>
      <c r="U379" s="70"/>
      <c r="V379" s="70"/>
      <c r="W379" s="70"/>
      <c r="X379" s="71">
        <f t="shared" si="162"/>
        <v>1</v>
      </c>
      <c r="Y379" s="15" t="s">
        <v>1100</v>
      </c>
      <c r="Z379" s="15" t="s">
        <v>644</v>
      </c>
      <c r="AA379" s="15"/>
      <c r="AB379" s="15" t="s">
        <v>644</v>
      </c>
      <c r="AC379" s="15"/>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5">
        <v>2</v>
      </c>
      <c r="BJ379" s="15">
        <v>2</v>
      </c>
      <c r="BK379" s="15">
        <v>2</v>
      </c>
      <c r="BL379" s="15">
        <v>2</v>
      </c>
      <c r="BM379" s="15">
        <v>2</v>
      </c>
      <c r="BN379" s="15">
        <v>2</v>
      </c>
      <c r="BO379" s="15">
        <v>2</v>
      </c>
      <c r="BP379" s="15">
        <v>2</v>
      </c>
      <c r="BQ379" s="15">
        <v>2</v>
      </c>
      <c r="BR379" s="15">
        <v>1</v>
      </c>
      <c r="BS379" s="15">
        <v>1</v>
      </c>
      <c r="BT379" s="15">
        <v>1</v>
      </c>
      <c r="BU379" s="15">
        <v>1</v>
      </c>
      <c r="BV379" s="15">
        <v>1</v>
      </c>
      <c r="BW379" s="15">
        <v>1</v>
      </c>
      <c r="BX379" s="15">
        <v>1</v>
      </c>
      <c r="BY379" s="15">
        <v>1</v>
      </c>
      <c r="BZ379" s="15">
        <v>1</v>
      </c>
      <c r="CA379" s="15">
        <v>1</v>
      </c>
      <c r="CB379" s="15">
        <v>1</v>
      </c>
      <c r="CC379" s="15">
        <v>2</v>
      </c>
      <c r="CD379" s="15">
        <v>2</v>
      </c>
      <c r="CE379" s="15">
        <v>2</v>
      </c>
      <c r="CF379" s="15">
        <v>2</v>
      </c>
      <c r="CG379" s="15">
        <v>2</v>
      </c>
      <c r="CH379" s="15">
        <v>2</v>
      </c>
      <c r="CI379" s="15">
        <v>2</v>
      </c>
      <c r="CJ379" s="15">
        <v>2</v>
      </c>
      <c r="CK379" s="15">
        <v>2</v>
      </c>
      <c r="CL379" s="15">
        <v>2</v>
      </c>
      <c r="CM379" s="15">
        <v>2</v>
      </c>
      <c r="CN379" s="15">
        <v>2</v>
      </c>
      <c r="CO379" s="15">
        <v>2</v>
      </c>
      <c r="CP379" s="15">
        <v>2</v>
      </c>
      <c r="CQ379" s="15">
        <v>2</v>
      </c>
      <c r="CR379" s="15">
        <v>2</v>
      </c>
      <c r="CS379" s="15">
        <v>2</v>
      </c>
      <c r="CT379" s="15">
        <v>2</v>
      </c>
      <c r="CU379" s="15">
        <v>2</v>
      </c>
      <c r="CV379" s="73">
        <f>COUNTIF(BI379:CU379,"2")</f>
        <v>28</v>
      </c>
      <c r="CW379" s="74">
        <f>CV379/(CV379+CX379+CZ379+DB379)</f>
        <v>0.71794871794871795</v>
      </c>
      <c r="CX379" s="73">
        <f>COUNTIF(BI379:CU379,"1")</f>
        <v>11</v>
      </c>
      <c r="CY379" s="74">
        <f>CX379/(CV379+CX379+CZ379+DB379)</f>
        <v>0.28205128205128205</v>
      </c>
      <c r="CZ379" s="73">
        <f>COUNTIF(BI379:CU379,"0")</f>
        <v>0</v>
      </c>
      <c r="DA379" s="74">
        <f>CZ379/(CV379+CX379+CZ379+DB379)</f>
        <v>0</v>
      </c>
      <c r="DB379" s="73">
        <f>COUNTIF(BI379:CU379,"KĐG")</f>
        <v>0</v>
      </c>
      <c r="DC379" s="74">
        <f>DB379/(CV379+CX379+CZ379+DB379)</f>
        <v>0</v>
      </c>
      <c r="DD379" s="249">
        <f>(((CV379*2)+(CX379*1)+(CZ379*0)))/(CV379+CX379+CZ379)</f>
        <v>1.7179487179487178</v>
      </c>
      <c r="DE379" s="75" t="str">
        <f>IF(DC379&gt;=50%,"KĐG",IF(DD379&gt;=1.6,"Đạt mục tiêu",IF(DD379&gt;=1,"Cần cố gắng","Chưa đạt")))</f>
        <v>Đạt mục tiêu</v>
      </c>
      <c r="DF379" s="2"/>
      <c r="DG379" s="2"/>
      <c r="DH379" s="2"/>
      <c r="DI379" s="2"/>
      <c r="DJ379" s="2"/>
      <c r="DK379" s="2"/>
      <c r="DL379" s="2"/>
      <c r="DM379" s="2"/>
      <c r="DN379" s="2"/>
      <c r="DO379" s="2"/>
      <c r="DP379" s="2"/>
      <c r="DQ379" s="2"/>
      <c r="DR379" s="2"/>
      <c r="DS379" s="2"/>
      <c r="DT379" s="2"/>
      <c r="DU379" s="2"/>
      <c r="DV379" s="2"/>
      <c r="DW379" s="2"/>
      <c r="DX379" s="2"/>
      <c r="DY379" s="2"/>
    </row>
    <row r="380" spans="1:129" ht="102.75" hidden="1" customHeight="1" x14ac:dyDescent="0.25">
      <c r="A380" s="53">
        <v>370</v>
      </c>
      <c r="B380" s="66">
        <v>521</v>
      </c>
      <c r="C380" s="60">
        <v>522</v>
      </c>
      <c r="D380" s="7" t="s">
        <v>484</v>
      </c>
      <c r="E380" s="14" t="s">
        <v>11</v>
      </c>
      <c r="F380" s="27" t="s">
        <v>485</v>
      </c>
      <c r="G380" s="244" t="s">
        <v>11</v>
      </c>
      <c r="H380" s="68" t="s">
        <v>895</v>
      </c>
      <c r="I380" s="68" t="s">
        <v>627</v>
      </c>
      <c r="J380" s="68" t="s">
        <v>482</v>
      </c>
      <c r="K380" s="15" t="s">
        <v>120</v>
      </c>
      <c r="L380" s="15" t="s">
        <v>15</v>
      </c>
      <c r="M380" s="10"/>
      <c r="N380" s="70"/>
      <c r="O380" s="70"/>
      <c r="P380" s="70"/>
      <c r="Q380" s="70"/>
      <c r="R380" s="70"/>
      <c r="S380" s="70"/>
      <c r="T380" s="70" t="s">
        <v>15</v>
      </c>
      <c r="U380" s="70"/>
      <c r="V380" s="70"/>
      <c r="W380" s="70"/>
      <c r="X380" s="71">
        <f t="shared" si="162"/>
        <v>1</v>
      </c>
      <c r="Y380" s="15"/>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5" t="s">
        <v>713</v>
      </c>
      <c r="AY380" s="15"/>
      <c r="AZ380" s="15" t="s">
        <v>644</v>
      </c>
      <c r="BA380" s="15" t="s">
        <v>644</v>
      </c>
      <c r="BB380" s="11"/>
      <c r="BC380" s="11"/>
      <c r="BD380" s="11"/>
      <c r="BE380" s="11"/>
      <c r="BF380" s="11"/>
      <c r="BG380" s="11"/>
      <c r="BH380" s="11"/>
      <c r="BI380" s="15">
        <v>2</v>
      </c>
      <c r="BJ380" s="15">
        <v>2</v>
      </c>
      <c r="BK380" s="15">
        <v>2</v>
      </c>
      <c r="BL380" s="15">
        <v>2</v>
      </c>
      <c r="BM380" s="15"/>
      <c r="BN380" s="15"/>
      <c r="BO380" s="15"/>
      <c r="BP380" s="15"/>
      <c r="BQ380" s="15">
        <v>2</v>
      </c>
      <c r="BR380" s="15">
        <v>2</v>
      </c>
      <c r="BS380" s="15">
        <v>2</v>
      </c>
      <c r="BT380" s="15">
        <v>2</v>
      </c>
      <c r="BU380" s="15">
        <v>2</v>
      </c>
      <c r="BV380" s="15">
        <v>2</v>
      </c>
      <c r="BW380" s="15"/>
      <c r="BX380" s="15">
        <v>2</v>
      </c>
      <c r="BY380" s="15">
        <v>2</v>
      </c>
      <c r="BZ380" s="15">
        <v>2</v>
      </c>
      <c r="CA380" s="15">
        <v>2</v>
      </c>
      <c r="CB380" s="15">
        <v>2</v>
      </c>
      <c r="CC380" s="15">
        <v>2</v>
      </c>
      <c r="CD380" s="15">
        <v>2</v>
      </c>
      <c r="CE380" s="15">
        <v>2</v>
      </c>
      <c r="CF380" s="15">
        <v>2</v>
      </c>
      <c r="CG380" s="15">
        <v>2</v>
      </c>
      <c r="CH380" s="15">
        <v>2</v>
      </c>
      <c r="CI380" s="15">
        <v>2</v>
      </c>
      <c r="CJ380" s="15">
        <v>2</v>
      </c>
      <c r="CK380" s="15">
        <v>2</v>
      </c>
      <c r="CL380" s="15"/>
      <c r="CM380" s="15"/>
      <c r="CN380" s="15"/>
      <c r="CO380" s="15"/>
      <c r="CP380" s="15"/>
      <c r="CQ380" s="15"/>
      <c r="CR380" s="15"/>
      <c r="CS380" s="15">
        <v>2</v>
      </c>
      <c r="CT380" s="15">
        <v>2</v>
      </c>
      <c r="CU380" s="15">
        <v>2</v>
      </c>
      <c r="CV380" s="73">
        <f>COUNTIF(BI380:CU380,"2")</f>
        <v>27</v>
      </c>
      <c r="CW380" s="74">
        <f>CV380/(CV380+CX380+CZ380+DB380)</f>
        <v>1</v>
      </c>
      <c r="CX380" s="73">
        <f>COUNTIF(BI380:CU380,"1")</f>
        <v>0</v>
      </c>
      <c r="CY380" s="74">
        <f>CX380/(CV380+CX380+CZ380+DB380)</f>
        <v>0</v>
      </c>
      <c r="CZ380" s="73">
        <f>COUNTIF(BI380:CU380,"0")</f>
        <v>0</v>
      </c>
      <c r="DA380" s="74">
        <f>CZ380/(CV380+CX380+CZ380+DB380)</f>
        <v>0</v>
      </c>
      <c r="DB380" s="73">
        <f>COUNTIF(BI380:CU380,"KĐG")</f>
        <v>0</v>
      </c>
      <c r="DC380" s="74">
        <f>DB380/(CV380+CX380+CZ380+DB380)</f>
        <v>0</v>
      </c>
      <c r="DD380" s="75">
        <f>(((CV380*2)+(CX380*1)+(CZ380*0)))/(CV380+CX380+CZ380)</f>
        <v>2</v>
      </c>
      <c r="DE380" s="75" t="str">
        <f>IF(DC380&gt;=50%,"KĐG",IF(DD380&gt;=1.6,"Đạt mục tiêu",IF(DD380&gt;=1,"Cần cố gắng","Chưa đạt")))</f>
        <v>Đạt mục tiêu</v>
      </c>
      <c r="DF380" s="2"/>
      <c r="DG380" s="2"/>
      <c r="DH380" s="2"/>
      <c r="DI380" s="2"/>
      <c r="DJ380" s="2"/>
      <c r="DK380" s="2"/>
      <c r="DL380" s="2"/>
      <c r="DM380" s="2"/>
      <c r="DN380" s="2"/>
      <c r="DO380" s="2"/>
      <c r="DP380" s="2"/>
      <c r="DQ380" s="2"/>
      <c r="DR380" s="2"/>
      <c r="DS380" s="2"/>
      <c r="DT380" s="2"/>
      <c r="DU380" s="2"/>
      <c r="DV380" s="2"/>
      <c r="DW380" s="2"/>
      <c r="DX380" s="2"/>
      <c r="DY380" s="2"/>
    </row>
    <row r="381" spans="1:129" ht="67.5" hidden="1" customHeight="1" x14ac:dyDescent="0.25">
      <c r="A381" s="53">
        <v>371</v>
      </c>
      <c r="B381" s="66">
        <v>522</v>
      </c>
      <c r="C381" s="60">
        <v>523</v>
      </c>
      <c r="D381" s="7" t="s">
        <v>486</v>
      </c>
      <c r="E381" s="14" t="s">
        <v>11</v>
      </c>
      <c r="F381" s="14" t="s">
        <v>487</v>
      </c>
      <c r="G381" s="68" t="s">
        <v>11</v>
      </c>
      <c r="H381" s="7" t="s">
        <v>896</v>
      </c>
      <c r="I381" s="68" t="s">
        <v>627</v>
      </c>
      <c r="J381" s="68" t="s">
        <v>482</v>
      </c>
      <c r="K381" s="15" t="s">
        <v>120</v>
      </c>
      <c r="L381" s="15" t="s">
        <v>15</v>
      </c>
      <c r="M381" s="10"/>
      <c r="N381" s="70"/>
      <c r="O381" s="70"/>
      <c r="P381" s="70"/>
      <c r="Q381" s="70"/>
      <c r="R381" s="70" t="s">
        <v>15</v>
      </c>
      <c r="S381" s="70"/>
      <c r="T381" s="70"/>
      <c r="U381" s="70"/>
      <c r="V381" s="70"/>
      <c r="W381" s="70"/>
      <c r="X381" s="71">
        <f t="shared" si="162"/>
        <v>1</v>
      </c>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c r="AZ381" s="15"/>
      <c r="BA381" s="15"/>
      <c r="BB381" s="15"/>
      <c r="BC381" s="15"/>
      <c r="BD381" s="15"/>
      <c r="BE381" s="15"/>
      <c r="BF381" s="15"/>
      <c r="BG381" s="15"/>
      <c r="BH381" s="15"/>
      <c r="BI381" s="15">
        <v>2</v>
      </c>
      <c r="BJ381" s="15">
        <v>2</v>
      </c>
      <c r="BK381" s="15">
        <v>2</v>
      </c>
      <c r="BL381" s="15">
        <v>2</v>
      </c>
      <c r="BM381" s="15"/>
      <c r="BN381" s="15"/>
      <c r="BO381" s="15"/>
      <c r="BP381" s="15"/>
      <c r="BQ381" s="15">
        <v>2</v>
      </c>
      <c r="BR381" s="15">
        <v>2</v>
      </c>
      <c r="BS381" s="15">
        <v>2</v>
      </c>
      <c r="BT381" s="15">
        <v>2</v>
      </c>
      <c r="BU381" s="15">
        <v>2</v>
      </c>
      <c r="BV381" s="15">
        <v>2</v>
      </c>
      <c r="BW381" s="15"/>
      <c r="BX381" s="15">
        <v>2</v>
      </c>
      <c r="BY381" s="15">
        <v>2</v>
      </c>
      <c r="BZ381" s="15">
        <v>2</v>
      </c>
      <c r="CA381" s="15">
        <v>2</v>
      </c>
      <c r="CB381" s="15">
        <v>2</v>
      </c>
      <c r="CC381" s="15">
        <v>2</v>
      </c>
      <c r="CD381" s="15">
        <v>2</v>
      </c>
      <c r="CE381" s="15">
        <v>2</v>
      </c>
      <c r="CF381" s="15">
        <v>2</v>
      </c>
      <c r="CG381" s="15">
        <v>2</v>
      </c>
      <c r="CH381" s="15">
        <v>2</v>
      </c>
      <c r="CI381" s="15">
        <v>2</v>
      </c>
      <c r="CJ381" s="15">
        <v>2</v>
      </c>
      <c r="CK381" s="15">
        <v>2</v>
      </c>
      <c r="CL381" s="15"/>
      <c r="CM381" s="15"/>
      <c r="CN381" s="15"/>
      <c r="CO381" s="15"/>
      <c r="CP381" s="15"/>
      <c r="CQ381" s="15"/>
      <c r="CR381" s="15"/>
      <c r="CS381" s="15">
        <v>2</v>
      </c>
      <c r="CT381" s="15">
        <v>2</v>
      </c>
      <c r="CU381" s="15">
        <v>2</v>
      </c>
      <c r="CV381" s="73">
        <f>COUNTIF(BI381:CU381,"2")</f>
        <v>27</v>
      </c>
      <c r="CW381" s="74">
        <f>CV381/(CV381+CX381+CZ381+DB381)</f>
        <v>1</v>
      </c>
      <c r="CX381" s="73">
        <f>COUNTIF(BI381:CU381,"1")</f>
        <v>0</v>
      </c>
      <c r="CY381" s="74">
        <f>CX381/(CV381+CX381+CZ381+DB381)</f>
        <v>0</v>
      </c>
      <c r="CZ381" s="73">
        <f>COUNTIF(BI381:CU381,"0")</f>
        <v>0</v>
      </c>
      <c r="DA381" s="74">
        <f>CZ381/(CV381+CX381+CZ381+DB381)</f>
        <v>0</v>
      </c>
      <c r="DB381" s="73">
        <f>COUNTIF(BI381:CU381,"KĐG")</f>
        <v>0</v>
      </c>
      <c r="DC381" s="74">
        <f>DB381/(CV381+CX381+CZ381+DB381)</f>
        <v>0</v>
      </c>
      <c r="DD381" s="75">
        <f>(((CV381*2)+(CX381*1)+(CZ381*0)))/(CV381+CX381+CZ381)</f>
        <v>2</v>
      </c>
      <c r="DE381" s="75" t="str">
        <f>IF(DC381&gt;=50%,"KĐG",IF(DD381&gt;=1.6,"Đạt mục tiêu",IF(DD381&gt;=1,"Cần cố gắng","Chưa đạt")))</f>
        <v>Đạt mục tiêu</v>
      </c>
      <c r="DF381" s="2"/>
      <c r="DG381" s="2"/>
      <c r="DH381" s="2"/>
      <c r="DI381" s="2"/>
      <c r="DJ381" s="2"/>
      <c r="DK381" s="2"/>
      <c r="DL381" s="2"/>
      <c r="DM381" s="2"/>
      <c r="DN381" s="2"/>
      <c r="DO381" s="2"/>
      <c r="DP381" s="2"/>
      <c r="DQ381" s="2"/>
      <c r="DR381" s="2"/>
      <c r="DS381" s="2"/>
      <c r="DT381" s="2"/>
      <c r="DU381" s="2"/>
      <c r="DV381" s="2"/>
      <c r="DW381" s="2"/>
      <c r="DX381" s="2"/>
      <c r="DY381" s="2"/>
    </row>
    <row r="382" spans="1:129" ht="23.25" customHeight="1" x14ac:dyDescent="0.3">
      <c r="A382" s="53">
        <v>372</v>
      </c>
      <c r="B382" s="59">
        <v>523</v>
      </c>
      <c r="C382" s="60">
        <v>524</v>
      </c>
      <c r="D382" s="386" t="s">
        <v>488</v>
      </c>
      <c r="E382" s="387"/>
      <c r="F382" s="387"/>
      <c r="G382" s="387"/>
      <c r="H382" s="388"/>
      <c r="I382" s="308"/>
      <c r="J382" s="312"/>
      <c r="K382" s="61" t="s">
        <v>8</v>
      </c>
      <c r="L382" s="61" t="s">
        <v>8</v>
      </c>
      <c r="M382" s="61" t="s">
        <v>8</v>
      </c>
      <c r="N382" s="62" t="s">
        <v>608</v>
      </c>
      <c r="O382" s="62" t="s">
        <v>608</v>
      </c>
      <c r="P382" s="312" t="s">
        <v>608</v>
      </c>
      <c r="Q382" s="62" t="s">
        <v>608</v>
      </c>
      <c r="R382" s="62" t="s">
        <v>608</v>
      </c>
      <c r="S382" s="62" t="s">
        <v>608</v>
      </c>
      <c r="T382" s="62" t="s">
        <v>608</v>
      </c>
      <c r="U382" s="62" t="s">
        <v>608</v>
      </c>
      <c r="V382" s="62" t="s">
        <v>608</v>
      </c>
      <c r="W382" s="62" t="s">
        <v>608</v>
      </c>
      <c r="X382" s="71">
        <f t="shared" si="162"/>
        <v>0</v>
      </c>
      <c r="Y382" s="61"/>
      <c r="Z382" s="61"/>
      <c r="AA382" s="61"/>
      <c r="AB382" s="61"/>
      <c r="AC382" s="61"/>
      <c r="AD382" s="61" t="s">
        <v>608</v>
      </c>
      <c r="AE382" s="61" t="s">
        <v>608</v>
      </c>
      <c r="AF382" s="61" t="s">
        <v>608</v>
      </c>
      <c r="AG382" s="314"/>
      <c r="AH382" s="314"/>
      <c r="AI382" s="314"/>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c r="BF382" s="82"/>
      <c r="BG382" s="82"/>
      <c r="BH382" s="82"/>
      <c r="BI382" s="62" t="s">
        <v>8</v>
      </c>
      <c r="BJ382" s="62" t="s">
        <v>8</v>
      </c>
      <c r="BK382" s="62" t="s">
        <v>8</v>
      </c>
      <c r="BL382" s="62" t="s">
        <v>8</v>
      </c>
      <c r="BM382" s="62" t="s">
        <v>8</v>
      </c>
      <c r="BN382" s="62" t="s">
        <v>8</v>
      </c>
      <c r="BO382" s="62" t="s">
        <v>8</v>
      </c>
      <c r="BP382" s="62" t="s">
        <v>8</v>
      </c>
      <c r="BQ382" s="62" t="s">
        <v>8</v>
      </c>
      <c r="BR382" s="62" t="s">
        <v>8</v>
      </c>
      <c r="BS382" s="62" t="s">
        <v>8</v>
      </c>
      <c r="BT382" s="62" t="s">
        <v>8</v>
      </c>
      <c r="BU382" s="62" t="s">
        <v>8</v>
      </c>
      <c r="BV382" s="62" t="s">
        <v>8</v>
      </c>
      <c r="BW382" s="62" t="s">
        <v>8</v>
      </c>
      <c r="BX382" s="62" t="s">
        <v>8</v>
      </c>
      <c r="BY382" s="62" t="s">
        <v>8</v>
      </c>
      <c r="BZ382" s="62" t="s">
        <v>8</v>
      </c>
      <c r="CA382" s="62" t="s">
        <v>8</v>
      </c>
      <c r="CB382" s="62" t="s">
        <v>8</v>
      </c>
      <c r="CC382" s="62" t="s">
        <v>8</v>
      </c>
      <c r="CD382" s="62" t="s">
        <v>8</v>
      </c>
      <c r="CE382" s="62" t="s">
        <v>8</v>
      </c>
      <c r="CF382" s="62" t="s">
        <v>8</v>
      </c>
      <c r="CG382" s="62" t="s">
        <v>8</v>
      </c>
      <c r="CH382" s="62" t="s">
        <v>8</v>
      </c>
      <c r="CI382" s="62" t="s">
        <v>8</v>
      </c>
      <c r="CJ382" s="62" t="s">
        <v>8</v>
      </c>
      <c r="CK382" s="62" t="s">
        <v>8</v>
      </c>
      <c r="CL382" s="62" t="s">
        <v>8</v>
      </c>
      <c r="CM382" s="62" t="s">
        <v>8</v>
      </c>
      <c r="CN382" s="62" t="s">
        <v>8</v>
      </c>
      <c r="CO382" s="62" t="s">
        <v>8</v>
      </c>
      <c r="CP382" s="62" t="s">
        <v>8</v>
      </c>
      <c r="CQ382" s="62" t="s">
        <v>8</v>
      </c>
      <c r="CR382" s="62" t="s">
        <v>8</v>
      </c>
      <c r="CS382" s="62" t="s">
        <v>8</v>
      </c>
      <c r="CT382" s="62" t="s">
        <v>8</v>
      </c>
      <c r="CU382" s="62" t="s">
        <v>8</v>
      </c>
      <c r="CV382" s="61" t="s">
        <v>8</v>
      </c>
      <c r="CW382" s="61" t="s">
        <v>8</v>
      </c>
      <c r="CX382" s="61" t="s">
        <v>8</v>
      </c>
      <c r="CY382" s="61" t="s">
        <v>8</v>
      </c>
      <c r="CZ382" s="61" t="s">
        <v>8</v>
      </c>
      <c r="DA382" s="61" t="s">
        <v>8</v>
      </c>
      <c r="DB382" s="61" t="s">
        <v>8</v>
      </c>
      <c r="DC382" s="61" t="s">
        <v>8</v>
      </c>
      <c r="DD382" s="250" t="s">
        <v>8</v>
      </c>
      <c r="DE382" s="61" t="s">
        <v>8</v>
      </c>
      <c r="DF382" s="2"/>
      <c r="DG382" s="2"/>
      <c r="DH382" s="2"/>
      <c r="DI382" s="2"/>
      <c r="DJ382" s="2"/>
      <c r="DK382" s="2"/>
      <c r="DL382" s="2"/>
      <c r="DM382" s="2"/>
      <c r="DN382" s="2"/>
      <c r="DO382" s="2"/>
      <c r="DP382" s="2"/>
      <c r="DQ382" s="2"/>
      <c r="DR382" s="2"/>
      <c r="DS382" s="2"/>
      <c r="DT382" s="2"/>
      <c r="DU382" s="2"/>
      <c r="DV382" s="2"/>
      <c r="DW382" s="2"/>
      <c r="DX382" s="2"/>
      <c r="DY382" s="2"/>
    </row>
    <row r="383" spans="1:129" ht="54.75" hidden="1" customHeight="1" x14ac:dyDescent="0.25">
      <c r="A383" s="53">
        <v>373</v>
      </c>
      <c r="B383" s="66">
        <v>524</v>
      </c>
      <c r="C383" s="60">
        <v>527</v>
      </c>
      <c r="D383" s="7" t="s">
        <v>489</v>
      </c>
      <c r="E383" s="14" t="s">
        <v>19</v>
      </c>
      <c r="F383" s="14" t="s">
        <v>490</v>
      </c>
      <c r="G383" s="68" t="s">
        <v>19</v>
      </c>
      <c r="H383" s="68" t="s">
        <v>897</v>
      </c>
      <c r="I383" s="68" t="s">
        <v>627</v>
      </c>
      <c r="J383" s="7" t="s">
        <v>482</v>
      </c>
      <c r="K383" s="11" t="s">
        <v>6</v>
      </c>
      <c r="L383" s="11" t="s">
        <v>15</v>
      </c>
      <c r="M383" s="10"/>
      <c r="N383" s="70" t="s">
        <v>15</v>
      </c>
      <c r="O383" s="70"/>
      <c r="P383" s="70"/>
      <c r="Q383" s="70"/>
      <c r="R383" s="70"/>
      <c r="S383" s="70"/>
      <c r="T383" s="70"/>
      <c r="U383" s="70"/>
      <c r="V383" s="70"/>
      <c r="W383" s="70"/>
      <c r="X383" s="71">
        <f t="shared" si="162"/>
        <v>1</v>
      </c>
      <c r="Y383" s="15" t="s">
        <v>1100</v>
      </c>
      <c r="Z383" s="15"/>
      <c r="AA383" s="15" t="s">
        <v>688</v>
      </c>
      <c r="AB383" s="15"/>
      <c r="AC383" s="15" t="s">
        <v>713</v>
      </c>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5">
        <v>2</v>
      </c>
      <c r="BJ383" s="15">
        <v>2</v>
      </c>
      <c r="BK383" s="15">
        <v>2</v>
      </c>
      <c r="BL383" s="15">
        <v>2</v>
      </c>
      <c r="BM383" s="15">
        <v>2</v>
      </c>
      <c r="BN383" s="15">
        <v>2</v>
      </c>
      <c r="BO383" s="15">
        <v>2</v>
      </c>
      <c r="BP383" s="15">
        <v>2</v>
      </c>
      <c r="BQ383" s="15">
        <v>2</v>
      </c>
      <c r="BR383" s="15">
        <v>2</v>
      </c>
      <c r="BS383" s="15">
        <v>2</v>
      </c>
      <c r="BT383" s="15">
        <v>2</v>
      </c>
      <c r="BU383" s="15">
        <v>2</v>
      </c>
      <c r="BV383" s="15">
        <v>2</v>
      </c>
      <c r="BW383" s="15">
        <v>2</v>
      </c>
      <c r="BX383" s="15">
        <v>2</v>
      </c>
      <c r="BY383" s="15">
        <v>2</v>
      </c>
      <c r="BZ383" s="15">
        <v>2</v>
      </c>
      <c r="CA383" s="15">
        <v>0</v>
      </c>
      <c r="CB383" s="15">
        <v>2</v>
      </c>
      <c r="CC383" s="15">
        <v>2</v>
      </c>
      <c r="CD383" s="15">
        <v>2</v>
      </c>
      <c r="CE383" s="15">
        <v>1</v>
      </c>
      <c r="CF383" s="15">
        <v>1</v>
      </c>
      <c r="CG383" s="15">
        <v>1</v>
      </c>
      <c r="CH383" s="15">
        <v>1</v>
      </c>
      <c r="CI383" s="15">
        <v>1</v>
      </c>
      <c r="CJ383" s="15">
        <v>1</v>
      </c>
      <c r="CK383" s="15">
        <v>1</v>
      </c>
      <c r="CL383" s="15">
        <v>2</v>
      </c>
      <c r="CM383" s="15">
        <v>2</v>
      </c>
      <c r="CN383" s="15">
        <v>2</v>
      </c>
      <c r="CO383" s="15">
        <v>2</v>
      </c>
      <c r="CP383" s="15">
        <v>2</v>
      </c>
      <c r="CQ383" s="15">
        <v>2</v>
      </c>
      <c r="CR383" s="15">
        <v>2</v>
      </c>
      <c r="CS383" s="15">
        <v>2</v>
      </c>
      <c r="CT383" s="15">
        <v>2</v>
      </c>
      <c r="CU383" s="15">
        <v>0</v>
      </c>
      <c r="CV383" s="73">
        <f t="shared" ref="CV383:CV399" si="203">COUNTIF(BI383:CU383,"2")</f>
        <v>30</v>
      </c>
      <c r="CW383" s="74">
        <f t="shared" ref="CW383:CW399" si="204">CV383/(CV383+CX383+CZ383+DB383)</f>
        <v>0.76923076923076927</v>
      </c>
      <c r="CX383" s="73">
        <f t="shared" ref="CX383:CX399" si="205">COUNTIF(BI383:CU383,"1")</f>
        <v>7</v>
      </c>
      <c r="CY383" s="74">
        <f t="shared" ref="CY383:CY399" si="206">CX383/(CV383+CX383+CZ383+DB383)</f>
        <v>0.17948717948717949</v>
      </c>
      <c r="CZ383" s="73">
        <f t="shared" ref="CZ383:CZ399" si="207">COUNTIF(BI383:CU383,"0")</f>
        <v>2</v>
      </c>
      <c r="DA383" s="74">
        <f t="shared" ref="DA383:DA399" si="208">CZ383/(CV383+CX383+CZ383+DB383)</f>
        <v>5.128205128205128E-2</v>
      </c>
      <c r="DB383" s="73">
        <f t="shared" ref="DB383:DB399" si="209">COUNTIF(BI383:CU383,"KĐG")</f>
        <v>0</v>
      </c>
      <c r="DC383" s="74">
        <f t="shared" ref="DC383:DC399" si="210">DB383/(CV383+CX383+CZ383+DB383)</f>
        <v>0</v>
      </c>
      <c r="DD383" s="249">
        <f t="shared" ref="DD383:DD399" si="211">(((CV383*2)+(CX383*1)+(CZ383*0)))/(CV383+CX383+CZ383)</f>
        <v>1.7179487179487178</v>
      </c>
      <c r="DE383" s="75" t="str">
        <f t="shared" ref="DE383:DE399" si="212">IF(DC383&gt;=50%,"KĐG",IF(DD383&gt;=1.6,"Đạt mục tiêu",IF(DD383&gt;=1,"Cần cố gắng","Chưa đạt")))</f>
        <v>Đạt mục tiêu</v>
      </c>
      <c r="DF383" s="2"/>
      <c r="DG383" s="2"/>
      <c r="DH383" s="2"/>
      <c r="DI383" s="2"/>
      <c r="DJ383" s="2"/>
      <c r="DK383" s="2"/>
      <c r="DL383" s="2"/>
      <c r="DM383" s="2"/>
      <c r="DN383" s="2"/>
      <c r="DO383" s="2"/>
      <c r="DP383" s="2"/>
      <c r="DQ383" s="2"/>
      <c r="DR383" s="2"/>
      <c r="DS383" s="2"/>
      <c r="DT383" s="2"/>
      <c r="DU383" s="2"/>
      <c r="DV383" s="2"/>
      <c r="DW383" s="2"/>
      <c r="DX383" s="2"/>
      <c r="DY383" s="2"/>
    </row>
    <row r="384" spans="1:129" ht="66" hidden="1" customHeight="1" x14ac:dyDescent="0.25">
      <c r="A384" s="53">
        <v>374</v>
      </c>
      <c r="B384" s="59">
        <v>527</v>
      </c>
      <c r="C384" s="60">
        <v>527</v>
      </c>
      <c r="D384" s="7" t="s">
        <v>489</v>
      </c>
      <c r="E384" s="14" t="s">
        <v>19</v>
      </c>
      <c r="F384" s="14" t="s">
        <v>490</v>
      </c>
      <c r="G384" s="68" t="s">
        <v>19</v>
      </c>
      <c r="H384" s="147" t="s">
        <v>898</v>
      </c>
      <c r="I384" s="68" t="s">
        <v>627</v>
      </c>
      <c r="J384" s="7" t="s">
        <v>482</v>
      </c>
      <c r="K384" s="12"/>
      <c r="L384" s="12"/>
      <c r="M384" s="10"/>
      <c r="N384" s="70"/>
      <c r="O384" s="70" t="s">
        <v>15</v>
      </c>
      <c r="P384" s="70"/>
      <c r="Q384" s="70"/>
      <c r="R384" s="70"/>
      <c r="S384" s="70"/>
      <c r="T384" s="70"/>
      <c r="U384" s="70"/>
      <c r="V384" s="70"/>
      <c r="W384" s="70"/>
      <c r="X384" s="71">
        <f t="shared" si="162"/>
        <v>1</v>
      </c>
      <c r="Y384" s="15" t="s">
        <v>1101</v>
      </c>
      <c r="Z384" s="11"/>
      <c r="AA384" s="11"/>
      <c r="AB384" s="11"/>
      <c r="AC384" s="11"/>
      <c r="AD384" s="11" t="s">
        <v>713</v>
      </c>
      <c r="AE384" s="11" t="s">
        <v>713</v>
      </c>
      <c r="AF384" s="11" t="s">
        <v>713</v>
      </c>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5">
        <v>2</v>
      </c>
      <c r="BJ384" s="15">
        <v>2</v>
      </c>
      <c r="BK384" s="15">
        <v>2</v>
      </c>
      <c r="BL384" s="15">
        <v>2</v>
      </c>
      <c r="BM384" s="15">
        <v>1</v>
      </c>
      <c r="BN384" s="15">
        <v>1</v>
      </c>
      <c r="BO384" s="15">
        <v>1</v>
      </c>
      <c r="BP384" s="15">
        <v>1</v>
      </c>
      <c r="BQ384" s="15">
        <v>1</v>
      </c>
      <c r="BR384" s="15">
        <v>1</v>
      </c>
      <c r="BS384" s="15">
        <v>1</v>
      </c>
      <c r="BT384" s="15">
        <v>1</v>
      </c>
      <c r="BU384" s="15">
        <v>1</v>
      </c>
      <c r="BV384" s="15">
        <v>2</v>
      </c>
      <c r="BW384" s="15">
        <v>2</v>
      </c>
      <c r="BX384" s="15">
        <v>2</v>
      </c>
      <c r="BY384" s="15">
        <v>2</v>
      </c>
      <c r="BZ384" s="15">
        <v>2</v>
      </c>
      <c r="CA384" s="15">
        <v>2</v>
      </c>
      <c r="CB384" s="15">
        <v>2</v>
      </c>
      <c r="CC384" s="15">
        <v>2</v>
      </c>
      <c r="CD384" s="15">
        <v>2</v>
      </c>
      <c r="CE384" s="15">
        <v>2</v>
      </c>
      <c r="CF384" s="15">
        <v>2</v>
      </c>
      <c r="CG384" s="15">
        <v>2</v>
      </c>
      <c r="CH384" s="15">
        <v>2</v>
      </c>
      <c r="CI384" s="15">
        <v>2</v>
      </c>
      <c r="CJ384" s="15">
        <v>2</v>
      </c>
      <c r="CK384" s="15">
        <v>2</v>
      </c>
      <c r="CL384" s="15">
        <v>2</v>
      </c>
      <c r="CM384" s="15">
        <v>2</v>
      </c>
      <c r="CN384" s="15">
        <v>2</v>
      </c>
      <c r="CO384" s="15">
        <v>2</v>
      </c>
      <c r="CP384" s="15">
        <v>2</v>
      </c>
      <c r="CQ384" s="15">
        <v>1</v>
      </c>
      <c r="CR384" s="15">
        <v>2</v>
      </c>
      <c r="CS384" s="15">
        <v>2</v>
      </c>
      <c r="CT384" s="15">
        <v>2</v>
      </c>
      <c r="CU384" s="15">
        <v>2</v>
      </c>
      <c r="CV384" s="73">
        <f t="shared" si="203"/>
        <v>29</v>
      </c>
      <c r="CW384" s="74">
        <f t="shared" si="204"/>
        <v>0.74358974358974361</v>
      </c>
      <c r="CX384" s="73">
        <f t="shared" si="205"/>
        <v>10</v>
      </c>
      <c r="CY384" s="74">
        <f t="shared" si="206"/>
        <v>0.25641025641025639</v>
      </c>
      <c r="CZ384" s="73">
        <f t="shared" si="207"/>
        <v>0</v>
      </c>
      <c r="DA384" s="74">
        <f t="shared" si="208"/>
        <v>0</v>
      </c>
      <c r="DB384" s="73">
        <f t="shared" si="209"/>
        <v>0</v>
      </c>
      <c r="DC384" s="74">
        <f t="shared" si="210"/>
        <v>0</v>
      </c>
      <c r="DD384" s="75">
        <f t="shared" si="211"/>
        <v>1.7435897435897436</v>
      </c>
      <c r="DE384" s="75" t="str">
        <f t="shared" si="212"/>
        <v>Đạt mục tiêu</v>
      </c>
      <c r="DF384" s="2"/>
      <c r="DG384" s="2"/>
      <c r="DH384" s="2"/>
      <c r="DI384" s="2"/>
      <c r="DJ384" s="2"/>
      <c r="DK384" s="2"/>
      <c r="DL384" s="2"/>
      <c r="DM384" s="2"/>
      <c r="DN384" s="2"/>
      <c r="DO384" s="2"/>
      <c r="DP384" s="2"/>
      <c r="DQ384" s="2"/>
      <c r="DR384" s="2"/>
      <c r="DS384" s="2"/>
      <c r="DT384" s="2"/>
      <c r="DU384" s="2"/>
      <c r="DV384" s="2"/>
      <c r="DW384" s="2"/>
      <c r="DX384" s="2"/>
      <c r="DY384" s="2"/>
    </row>
    <row r="385" spans="1:129" ht="79.5" customHeight="1" x14ac:dyDescent="0.25">
      <c r="A385" s="53">
        <v>375</v>
      </c>
      <c r="B385" s="66">
        <v>527</v>
      </c>
      <c r="C385" s="60">
        <v>527</v>
      </c>
      <c r="D385" s="306" t="s">
        <v>489</v>
      </c>
      <c r="E385" s="307" t="s">
        <v>19</v>
      </c>
      <c r="F385" s="307" t="s">
        <v>490</v>
      </c>
      <c r="G385" s="308" t="s">
        <v>19</v>
      </c>
      <c r="H385" s="337" t="s">
        <v>899</v>
      </c>
      <c r="I385" s="308" t="s">
        <v>627</v>
      </c>
      <c r="J385" s="306" t="s">
        <v>482</v>
      </c>
      <c r="K385" s="12"/>
      <c r="L385" s="12"/>
      <c r="M385" s="10"/>
      <c r="N385" s="70"/>
      <c r="O385" s="70"/>
      <c r="P385" s="310" t="s">
        <v>15</v>
      </c>
      <c r="Q385" s="70"/>
      <c r="R385" s="70"/>
      <c r="S385" s="70"/>
      <c r="T385" s="70"/>
      <c r="U385" s="70"/>
      <c r="V385" s="70"/>
      <c r="W385" s="70"/>
      <c r="X385" s="71">
        <f t="shared" si="162"/>
        <v>1</v>
      </c>
      <c r="Y385" s="15" t="s">
        <v>1105</v>
      </c>
      <c r="Z385" s="15"/>
      <c r="AA385" s="15"/>
      <c r="AB385" s="15"/>
      <c r="AC385" s="15"/>
      <c r="AD385" s="11"/>
      <c r="AE385" s="11"/>
      <c r="AF385" s="11"/>
      <c r="AG385" s="315" t="s">
        <v>644</v>
      </c>
      <c r="AH385" s="315" t="s">
        <v>644</v>
      </c>
      <c r="AI385" s="315" t="s">
        <v>644</v>
      </c>
      <c r="AJ385" s="11" t="s">
        <v>644</v>
      </c>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56">
        <v>2</v>
      </c>
      <c r="BJ385" s="56">
        <v>2</v>
      </c>
      <c r="BK385" s="56">
        <v>2</v>
      </c>
      <c r="BL385" s="56">
        <v>2</v>
      </c>
      <c r="BM385" s="56">
        <v>2</v>
      </c>
      <c r="BN385" s="56">
        <v>2</v>
      </c>
      <c r="BO385" s="56">
        <v>2</v>
      </c>
      <c r="BP385" s="56">
        <v>2</v>
      </c>
      <c r="BQ385" s="56">
        <v>2</v>
      </c>
      <c r="BR385" s="56">
        <v>2</v>
      </c>
      <c r="BS385" s="56">
        <v>2</v>
      </c>
      <c r="BT385" s="56">
        <v>2</v>
      </c>
      <c r="BU385" s="56">
        <v>2</v>
      </c>
      <c r="BV385" s="56">
        <v>2</v>
      </c>
      <c r="BW385" s="56">
        <v>2</v>
      </c>
      <c r="BX385" s="56">
        <v>2</v>
      </c>
      <c r="BY385" s="56">
        <v>2</v>
      </c>
      <c r="BZ385" s="56">
        <v>2</v>
      </c>
      <c r="CA385" s="56">
        <v>2</v>
      </c>
      <c r="CB385" s="56">
        <v>2</v>
      </c>
      <c r="CC385" s="56">
        <v>2</v>
      </c>
      <c r="CD385" s="56">
        <v>2</v>
      </c>
      <c r="CE385" s="56">
        <v>2</v>
      </c>
      <c r="CF385" s="56">
        <v>2</v>
      </c>
      <c r="CG385" s="56">
        <v>2</v>
      </c>
      <c r="CH385" s="56">
        <v>2</v>
      </c>
      <c r="CI385" s="56">
        <v>2</v>
      </c>
      <c r="CJ385" s="56">
        <v>2</v>
      </c>
      <c r="CK385" s="56">
        <v>2</v>
      </c>
      <c r="CL385" s="56">
        <v>2</v>
      </c>
      <c r="CM385" s="56">
        <v>2</v>
      </c>
      <c r="CN385" s="56">
        <v>2</v>
      </c>
      <c r="CO385" s="56">
        <v>2</v>
      </c>
      <c r="CP385" s="56">
        <v>2</v>
      </c>
      <c r="CQ385" s="56">
        <v>2</v>
      </c>
      <c r="CR385" s="56">
        <v>2</v>
      </c>
      <c r="CS385" s="56">
        <v>2</v>
      </c>
      <c r="CT385" s="56">
        <v>2</v>
      </c>
      <c r="CU385" s="56">
        <v>2</v>
      </c>
      <c r="CV385" s="73">
        <f t="shared" si="203"/>
        <v>39</v>
      </c>
      <c r="CW385" s="74">
        <f t="shared" si="204"/>
        <v>1</v>
      </c>
      <c r="CX385" s="73">
        <f t="shared" si="205"/>
        <v>0</v>
      </c>
      <c r="CY385" s="74">
        <f t="shared" si="206"/>
        <v>0</v>
      </c>
      <c r="CZ385" s="73">
        <f t="shared" si="207"/>
        <v>0</v>
      </c>
      <c r="DA385" s="74">
        <f t="shared" si="208"/>
        <v>0</v>
      </c>
      <c r="DB385" s="73">
        <f t="shared" si="209"/>
        <v>0</v>
      </c>
      <c r="DC385" s="74">
        <f t="shared" si="210"/>
        <v>0</v>
      </c>
      <c r="DD385" s="75">
        <f t="shared" si="211"/>
        <v>2</v>
      </c>
      <c r="DE385" s="75" t="str">
        <f t="shared" si="212"/>
        <v>Đạt mục tiêu</v>
      </c>
      <c r="DF385" s="2"/>
      <c r="DG385" s="2"/>
      <c r="DH385" s="2"/>
      <c r="DI385" s="2"/>
      <c r="DJ385" s="2"/>
      <c r="DK385" s="2"/>
      <c r="DL385" s="2"/>
      <c r="DM385" s="2"/>
      <c r="DN385" s="2"/>
      <c r="DO385" s="2"/>
      <c r="DP385" s="2"/>
      <c r="DQ385" s="2"/>
      <c r="DR385" s="2"/>
      <c r="DS385" s="2"/>
      <c r="DT385" s="2"/>
      <c r="DU385" s="2"/>
      <c r="DV385" s="2"/>
      <c r="DW385" s="2"/>
      <c r="DX385" s="2"/>
      <c r="DY385" s="2"/>
    </row>
    <row r="386" spans="1:129" ht="51.75" hidden="1" customHeight="1" x14ac:dyDescent="0.25">
      <c r="A386" s="53">
        <v>376</v>
      </c>
      <c r="B386" s="66">
        <v>527</v>
      </c>
      <c r="C386" s="60">
        <v>527</v>
      </c>
      <c r="D386" s="7" t="s">
        <v>489</v>
      </c>
      <c r="E386" s="14" t="s">
        <v>19</v>
      </c>
      <c r="F386" s="14" t="s">
        <v>490</v>
      </c>
      <c r="G386" s="68" t="s">
        <v>19</v>
      </c>
      <c r="H386" s="147" t="s">
        <v>900</v>
      </c>
      <c r="I386" s="68" t="s">
        <v>627</v>
      </c>
      <c r="J386" s="7" t="s">
        <v>482</v>
      </c>
      <c r="K386" s="12"/>
      <c r="L386" s="12"/>
      <c r="M386" s="10"/>
      <c r="N386" s="70"/>
      <c r="O386" s="70"/>
      <c r="P386" s="70"/>
      <c r="Q386" s="70" t="s">
        <v>15</v>
      </c>
      <c r="R386" s="70"/>
      <c r="S386" s="70"/>
      <c r="T386" s="70"/>
      <c r="U386" s="70"/>
      <c r="V386" s="70"/>
      <c r="W386" s="70"/>
      <c r="X386" s="71">
        <f t="shared" si="162"/>
        <v>1</v>
      </c>
      <c r="Y386" s="15"/>
      <c r="Z386" s="15"/>
      <c r="AA386" s="15"/>
      <c r="AB386" s="15"/>
      <c r="AC386" s="15"/>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5">
        <v>2</v>
      </c>
      <c r="BJ386" s="15">
        <v>2</v>
      </c>
      <c r="BK386" s="15">
        <v>2</v>
      </c>
      <c r="BL386" s="15">
        <v>2</v>
      </c>
      <c r="BM386" s="15"/>
      <c r="BN386" s="15"/>
      <c r="BO386" s="15"/>
      <c r="BP386" s="15"/>
      <c r="BQ386" s="15">
        <v>2</v>
      </c>
      <c r="BR386" s="15">
        <v>2</v>
      </c>
      <c r="BS386" s="15">
        <v>2</v>
      </c>
      <c r="BT386" s="15">
        <v>2</v>
      </c>
      <c r="BU386" s="15">
        <v>2</v>
      </c>
      <c r="BV386" s="15">
        <v>2</v>
      </c>
      <c r="BW386" s="15"/>
      <c r="BX386" s="15">
        <v>2</v>
      </c>
      <c r="BY386" s="15">
        <v>2</v>
      </c>
      <c r="BZ386" s="15">
        <v>2</v>
      </c>
      <c r="CA386" s="15">
        <v>2</v>
      </c>
      <c r="CB386" s="15">
        <v>2</v>
      </c>
      <c r="CC386" s="15">
        <v>2</v>
      </c>
      <c r="CD386" s="15">
        <v>2</v>
      </c>
      <c r="CE386" s="15">
        <v>2</v>
      </c>
      <c r="CF386" s="15">
        <v>2</v>
      </c>
      <c r="CG386" s="15">
        <v>2</v>
      </c>
      <c r="CH386" s="15">
        <v>2</v>
      </c>
      <c r="CI386" s="15">
        <v>2</v>
      </c>
      <c r="CJ386" s="15">
        <v>2</v>
      </c>
      <c r="CK386" s="15">
        <v>2</v>
      </c>
      <c r="CL386" s="15"/>
      <c r="CM386" s="15"/>
      <c r="CN386" s="15"/>
      <c r="CO386" s="15"/>
      <c r="CP386" s="15"/>
      <c r="CQ386" s="15"/>
      <c r="CR386" s="15"/>
      <c r="CS386" s="15">
        <v>2</v>
      </c>
      <c r="CT386" s="15">
        <v>2</v>
      </c>
      <c r="CU386" s="15">
        <v>2</v>
      </c>
      <c r="CV386" s="73">
        <f t="shared" si="203"/>
        <v>27</v>
      </c>
      <c r="CW386" s="74">
        <f t="shared" si="204"/>
        <v>1</v>
      </c>
      <c r="CX386" s="73">
        <f t="shared" si="205"/>
        <v>0</v>
      </c>
      <c r="CY386" s="74">
        <f t="shared" si="206"/>
        <v>0</v>
      </c>
      <c r="CZ386" s="73">
        <f t="shared" si="207"/>
        <v>0</v>
      </c>
      <c r="DA386" s="74">
        <f t="shared" si="208"/>
        <v>0</v>
      </c>
      <c r="DB386" s="73">
        <f t="shared" si="209"/>
        <v>0</v>
      </c>
      <c r="DC386" s="74">
        <f t="shared" si="210"/>
        <v>0</v>
      </c>
      <c r="DD386" s="75">
        <f t="shared" si="211"/>
        <v>2</v>
      </c>
      <c r="DE386" s="75" t="str">
        <f t="shared" si="212"/>
        <v>Đạt mục tiêu</v>
      </c>
      <c r="DF386" s="2"/>
      <c r="DG386" s="2"/>
      <c r="DH386" s="2"/>
      <c r="DI386" s="2"/>
      <c r="DJ386" s="2"/>
      <c r="DK386" s="2"/>
      <c r="DL386" s="2"/>
      <c r="DM386" s="2"/>
      <c r="DN386" s="2"/>
      <c r="DO386" s="2"/>
      <c r="DP386" s="2"/>
      <c r="DQ386" s="2"/>
      <c r="DR386" s="2"/>
      <c r="DS386" s="2"/>
      <c r="DT386" s="2"/>
      <c r="DU386" s="2"/>
      <c r="DV386" s="2"/>
      <c r="DW386" s="2"/>
      <c r="DX386" s="2"/>
      <c r="DY386" s="2"/>
    </row>
    <row r="387" spans="1:129" ht="60.75" hidden="1" customHeight="1" x14ac:dyDescent="0.25">
      <c r="A387" s="53">
        <v>377</v>
      </c>
      <c r="B387" s="66">
        <v>527</v>
      </c>
      <c r="C387" s="60">
        <v>527</v>
      </c>
      <c r="D387" s="7" t="s">
        <v>489</v>
      </c>
      <c r="E387" s="14" t="s">
        <v>19</v>
      </c>
      <c r="F387" s="14" t="s">
        <v>490</v>
      </c>
      <c r="G387" s="68" t="s">
        <v>19</v>
      </c>
      <c r="H387" s="151" t="s">
        <v>901</v>
      </c>
      <c r="I387" s="68" t="s">
        <v>627</v>
      </c>
      <c r="J387" s="7" t="s">
        <v>482</v>
      </c>
      <c r="K387" s="12"/>
      <c r="L387" s="12"/>
      <c r="M387" s="10"/>
      <c r="N387" s="70"/>
      <c r="O387" s="70"/>
      <c r="P387" s="70"/>
      <c r="Q387" s="70"/>
      <c r="R387" s="70"/>
      <c r="S387" s="70" t="s">
        <v>15</v>
      </c>
      <c r="T387" s="70"/>
      <c r="U387" s="70"/>
      <c r="V387" s="70"/>
      <c r="W387" s="70"/>
      <c r="X387" s="71">
        <f t="shared" si="162"/>
        <v>1</v>
      </c>
      <c r="Y387" s="15"/>
      <c r="Z387" s="15"/>
      <c r="AA387" s="15"/>
      <c r="AB387" s="15"/>
      <c r="AC387" s="15"/>
      <c r="AD387" s="11"/>
      <c r="AE387" s="11"/>
      <c r="AF387" s="11"/>
      <c r="AG387" s="11"/>
      <c r="AH387" s="11"/>
      <c r="AI387" s="11"/>
      <c r="AJ387" s="11"/>
      <c r="AK387" s="11"/>
      <c r="AL387" s="11"/>
      <c r="AM387" s="11"/>
      <c r="AN387" s="11"/>
      <c r="AO387" s="11"/>
      <c r="AP387" s="11"/>
      <c r="AQ387" s="11"/>
      <c r="AR387" s="11"/>
      <c r="AS387" s="11"/>
      <c r="AT387" s="11"/>
      <c r="AU387" s="11" t="s">
        <v>644</v>
      </c>
      <c r="AV387" s="11"/>
      <c r="AW387" s="11"/>
      <c r="AX387" s="11"/>
      <c r="AY387" s="11"/>
      <c r="AZ387" s="11"/>
      <c r="BA387" s="11"/>
      <c r="BB387" s="11"/>
      <c r="BC387" s="11"/>
      <c r="BD387" s="11"/>
      <c r="BE387" s="11"/>
      <c r="BF387" s="11"/>
      <c r="BG387" s="11"/>
      <c r="BH387" s="11"/>
      <c r="BI387" s="15">
        <v>2</v>
      </c>
      <c r="BJ387" s="15">
        <v>2</v>
      </c>
      <c r="BK387" s="15">
        <v>2</v>
      </c>
      <c r="BL387" s="15">
        <v>2</v>
      </c>
      <c r="BM387" s="15"/>
      <c r="BN387" s="15"/>
      <c r="BO387" s="15"/>
      <c r="BP387" s="15"/>
      <c r="BQ387" s="15">
        <v>2</v>
      </c>
      <c r="BR387" s="15">
        <v>2</v>
      </c>
      <c r="BS387" s="15">
        <v>2</v>
      </c>
      <c r="BT387" s="15">
        <v>2</v>
      </c>
      <c r="BU387" s="15">
        <v>2</v>
      </c>
      <c r="BV387" s="15">
        <v>2</v>
      </c>
      <c r="BW387" s="15"/>
      <c r="BX387" s="15">
        <v>2</v>
      </c>
      <c r="BY387" s="15">
        <v>2</v>
      </c>
      <c r="BZ387" s="15">
        <v>2</v>
      </c>
      <c r="CA387" s="15">
        <v>2</v>
      </c>
      <c r="CB387" s="15">
        <v>2</v>
      </c>
      <c r="CC387" s="15">
        <v>2</v>
      </c>
      <c r="CD387" s="15">
        <v>2</v>
      </c>
      <c r="CE387" s="15">
        <v>2</v>
      </c>
      <c r="CF387" s="15">
        <v>2</v>
      </c>
      <c r="CG387" s="15">
        <v>2</v>
      </c>
      <c r="CH387" s="15">
        <v>2</v>
      </c>
      <c r="CI387" s="15">
        <v>2</v>
      </c>
      <c r="CJ387" s="15">
        <v>2</v>
      </c>
      <c r="CK387" s="15">
        <v>2</v>
      </c>
      <c r="CL387" s="15"/>
      <c r="CM387" s="15"/>
      <c r="CN387" s="15"/>
      <c r="CO387" s="15"/>
      <c r="CP387" s="15"/>
      <c r="CQ387" s="15"/>
      <c r="CR387" s="15"/>
      <c r="CS387" s="15">
        <v>2</v>
      </c>
      <c r="CT387" s="15">
        <v>2</v>
      </c>
      <c r="CU387" s="15">
        <v>2</v>
      </c>
      <c r="CV387" s="73">
        <f t="shared" si="203"/>
        <v>27</v>
      </c>
      <c r="CW387" s="74">
        <f t="shared" si="204"/>
        <v>1</v>
      </c>
      <c r="CX387" s="73">
        <f t="shared" si="205"/>
        <v>0</v>
      </c>
      <c r="CY387" s="74">
        <f t="shared" si="206"/>
        <v>0</v>
      </c>
      <c r="CZ387" s="73">
        <f t="shared" si="207"/>
        <v>0</v>
      </c>
      <c r="DA387" s="74">
        <f t="shared" si="208"/>
        <v>0</v>
      </c>
      <c r="DB387" s="73">
        <f t="shared" si="209"/>
        <v>0</v>
      </c>
      <c r="DC387" s="74">
        <f t="shared" si="210"/>
        <v>0</v>
      </c>
      <c r="DD387" s="75">
        <f t="shared" si="211"/>
        <v>2</v>
      </c>
      <c r="DE387" s="75" t="str">
        <f t="shared" si="212"/>
        <v>Đạt mục tiêu</v>
      </c>
      <c r="DF387" s="2"/>
      <c r="DG387" s="2"/>
      <c r="DH387" s="2"/>
      <c r="DI387" s="2"/>
      <c r="DJ387" s="2"/>
      <c r="DK387" s="2"/>
      <c r="DL387" s="2"/>
      <c r="DM387" s="2"/>
      <c r="DN387" s="2"/>
      <c r="DO387" s="2"/>
      <c r="DP387" s="2"/>
      <c r="DQ387" s="2"/>
      <c r="DR387" s="2"/>
      <c r="DS387" s="2"/>
      <c r="DT387" s="2"/>
      <c r="DU387" s="2"/>
      <c r="DV387" s="2"/>
      <c r="DW387" s="2"/>
      <c r="DX387" s="2"/>
      <c r="DY387" s="2"/>
    </row>
    <row r="388" spans="1:129" ht="64.5" hidden="1" customHeight="1" x14ac:dyDescent="0.25">
      <c r="A388" s="53">
        <v>378</v>
      </c>
      <c r="B388" s="66">
        <v>527</v>
      </c>
      <c r="C388" s="60">
        <v>527</v>
      </c>
      <c r="D388" s="7" t="s">
        <v>489</v>
      </c>
      <c r="E388" s="14" t="s">
        <v>19</v>
      </c>
      <c r="F388" s="14" t="s">
        <v>490</v>
      </c>
      <c r="G388" s="68" t="s">
        <v>19</v>
      </c>
      <c r="H388" s="7" t="s">
        <v>902</v>
      </c>
      <c r="I388" s="68" t="s">
        <v>627</v>
      </c>
      <c r="J388" s="7" t="s">
        <v>482</v>
      </c>
      <c r="K388" s="12"/>
      <c r="L388" s="12"/>
      <c r="M388" s="10"/>
      <c r="N388" s="70"/>
      <c r="O388" s="70"/>
      <c r="P388" s="70"/>
      <c r="Q388" s="70"/>
      <c r="R388" s="70"/>
      <c r="S388" s="70"/>
      <c r="T388" s="70" t="s">
        <v>15</v>
      </c>
      <c r="U388" s="70"/>
      <c r="V388" s="70"/>
      <c r="W388" s="70"/>
      <c r="X388" s="71">
        <f t="shared" si="162"/>
        <v>1</v>
      </c>
      <c r="Y388" s="15"/>
      <c r="Z388" s="15"/>
      <c r="AA388" s="15"/>
      <c r="AB388" s="15"/>
      <c r="AC388" s="15"/>
      <c r="AD388" s="11"/>
      <c r="AE388" s="11"/>
      <c r="AF388" s="11"/>
      <c r="AG388" s="11"/>
      <c r="AH388" s="11"/>
      <c r="AI388" s="11"/>
      <c r="AJ388" s="11"/>
      <c r="AK388" s="11"/>
      <c r="AL388" s="11"/>
      <c r="AM388" s="11"/>
      <c r="AN388" s="11"/>
      <c r="AO388" s="11"/>
      <c r="AP388" s="11"/>
      <c r="AQ388" s="11"/>
      <c r="AR388" s="11"/>
      <c r="AS388" s="11"/>
      <c r="AT388" s="11"/>
      <c r="AU388" s="11"/>
      <c r="AV388" s="11"/>
      <c r="AW388" s="11"/>
      <c r="AX388" s="11" t="s">
        <v>644</v>
      </c>
      <c r="AY388" s="11"/>
      <c r="AZ388" s="11" t="s">
        <v>644</v>
      </c>
      <c r="BA388" s="11" t="s">
        <v>713</v>
      </c>
      <c r="BB388" s="11"/>
      <c r="BC388" s="11"/>
      <c r="BD388" s="11"/>
      <c r="BE388" s="11"/>
      <c r="BF388" s="11"/>
      <c r="BG388" s="11"/>
      <c r="BH388" s="11"/>
      <c r="BI388" s="15">
        <v>2</v>
      </c>
      <c r="BJ388" s="15">
        <v>2</v>
      </c>
      <c r="BK388" s="15">
        <v>2</v>
      </c>
      <c r="BL388" s="15">
        <v>2</v>
      </c>
      <c r="BM388" s="15"/>
      <c r="BN388" s="15"/>
      <c r="BO388" s="15"/>
      <c r="BP388" s="15"/>
      <c r="BQ388" s="15">
        <v>2</v>
      </c>
      <c r="BR388" s="15">
        <v>2</v>
      </c>
      <c r="BS388" s="15">
        <v>2</v>
      </c>
      <c r="BT388" s="15">
        <v>2</v>
      </c>
      <c r="BU388" s="15">
        <v>2</v>
      </c>
      <c r="BV388" s="15">
        <v>2</v>
      </c>
      <c r="BW388" s="15"/>
      <c r="BX388" s="15">
        <v>2</v>
      </c>
      <c r="BY388" s="15">
        <v>2</v>
      </c>
      <c r="BZ388" s="15">
        <v>2</v>
      </c>
      <c r="CA388" s="15">
        <v>2</v>
      </c>
      <c r="CB388" s="15">
        <v>2</v>
      </c>
      <c r="CC388" s="15">
        <v>2</v>
      </c>
      <c r="CD388" s="15">
        <v>2</v>
      </c>
      <c r="CE388" s="15">
        <v>2</v>
      </c>
      <c r="CF388" s="15">
        <v>2</v>
      </c>
      <c r="CG388" s="15">
        <v>2</v>
      </c>
      <c r="CH388" s="15">
        <v>2</v>
      </c>
      <c r="CI388" s="15">
        <v>2</v>
      </c>
      <c r="CJ388" s="15">
        <v>2</v>
      </c>
      <c r="CK388" s="15">
        <v>2</v>
      </c>
      <c r="CL388" s="15"/>
      <c r="CM388" s="15"/>
      <c r="CN388" s="15"/>
      <c r="CO388" s="15"/>
      <c r="CP388" s="15"/>
      <c r="CQ388" s="15"/>
      <c r="CR388" s="15"/>
      <c r="CS388" s="15">
        <v>2</v>
      </c>
      <c r="CT388" s="15">
        <v>2</v>
      </c>
      <c r="CU388" s="15">
        <v>2</v>
      </c>
      <c r="CV388" s="73">
        <f t="shared" si="203"/>
        <v>27</v>
      </c>
      <c r="CW388" s="74">
        <f t="shared" si="204"/>
        <v>1</v>
      </c>
      <c r="CX388" s="73">
        <f t="shared" si="205"/>
        <v>0</v>
      </c>
      <c r="CY388" s="74">
        <f t="shared" si="206"/>
        <v>0</v>
      </c>
      <c r="CZ388" s="73">
        <f t="shared" si="207"/>
        <v>0</v>
      </c>
      <c r="DA388" s="74">
        <f t="shared" si="208"/>
        <v>0</v>
      </c>
      <c r="DB388" s="73">
        <f t="shared" si="209"/>
        <v>0</v>
      </c>
      <c r="DC388" s="74">
        <f t="shared" si="210"/>
        <v>0</v>
      </c>
      <c r="DD388" s="75">
        <f t="shared" si="211"/>
        <v>2</v>
      </c>
      <c r="DE388" s="75" t="str">
        <f t="shared" si="212"/>
        <v>Đạt mục tiêu</v>
      </c>
      <c r="DF388" s="2"/>
      <c r="DG388" s="2"/>
      <c r="DH388" s="2"/>
      <c r="DI388" s="2"/>
      <c r="DJ388" s="2"/>
      <c r="DK388" s="2"/>
      <c r="DL388" s="2"/>
      <c r="DM388" s="2"/>
      <c r="DN388" s="2"/>
      <c r="DO388" s="2"/>
      <c r="DP388" s="2"/>
      <c r="DQ388" s="2"/>
      <c r="DR388" s="2"/>
      <c r="DS388" s="2"/>
      <c r="DT388" s="2"/>
      <c r="DU388" s="2"/>
      <c r="DV388" s="2"/>
      <c r="DW388" s="2"/>
      <c r="DX388" s="2"/>
      <c r="DY388" s="2"/>
    </row>
    <row r="389" spans="1:129" ht="55.5" hidden="1" customHeight="1" x14ac:dyDescent="0.25">
      <c r="A389" s="53">
        <v>379</v>
      </c>
      <c r="B389" s="66">
        <v>527</v>
      </c>
      <c r="C389" s="60">
        <v>527</v>
      </c>
      <c r="D389" s="7" t="s">
        <v>489</v>
      </c>
      <c r="E389" s="14" t="s">
        <v>19</v>
      </c>
      <c r="F389" s="14" t="s">
        <v>490</v>
      </c>
      <c r="G389" s="68" t="s">
        <v>19</v>
      </c>
      <c r="H389" s="7" t="s">
        <v>903</v>
      </c>
      <c r="I389" s="68" t="s">
        <v>627</v>
      </c>
      <c r="J389" s="7" t="s">
        <v>482</v>
      </c>
      <c r="K389" s="12"/>
      <c r="L389" s="12"/>
      <c r="M389" s="10"/>
      <c r="N389" s="70"/>
      <c r="O389" s="70"/>
      <c r="P389" s="70"/>
      <c r="Q389" s="70"/>
      <c r="R389" s="70" t="s">
        <v>15</v>
      </c>
      <c r="S389" s="70"/>
      <c r="T389" s="70"/>
      <c r="U389" s="70"/>
      <c r="V389" s="70"/>
      <c r="W389" s="70"/>
      <c r="X389" s="71">
        <f t="shared" si="162"/>
        <v>1</v>
      </c>
      <c r="Y389" s="15"/>
      <c r="Z389" s="15"/>
      <c r="AA389" s="15"/>
      <c r="AB389" s="15"/>
      <c r="AC389" s="15"/>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5">
        <v>2</v>
      </c>
      <c r="BJ389" s="15">
        <v>2</v>
      </c>
      <c r="BK389" s="15">
        <v>2</v>
      </c>
      <c r="BL389" s="15">
        <v>2</v>
      </c>
      <c r="BM389" s="15"/>
      <c r="BN389" s="15"/>
      <c r="BO389" s="15"/>
      <c r="BP389" s="15"/>
      <c r="BQ389" s="15">
        <v>2</v>
      </c>
      <c r="BR389" s="15">
        <v>2</v>
      </c>
      <c r="BS389" s="15">
        <v>2</v>
      </c>
      <c r="BT389" s="15">
        <v>2</v>
      </c>
      <c r="BU389" s="15">
        <v>2</v>
      </c>
      <c r="BV389" s="15">
        <v>2</v>
      </c>
      <c r="BW389" s="15"/>
      <c r="BX389" s="15">
        <v>2</v>
      </c>
      <c r="BY389" s="15">
        <v>2</v>
      </c>
      <c r="BZ389" s="15">
        <v>2</v>
      </c>
      <c r="CA389" s="15">
        <v>2</v>
      </c>
      <c r="CB389" s="15">
        <v>2</v>
      </c>
      <c r="CC389" s="15">
        <v>2</v>
      </c>
      <c r="CD389" s="15">
        <v>2</v>
      </c>
      <c r="CE389" s="15">
        <v>2</v>
      </c>
      <c r="CF389" s="15">
        <v>2</v>
      </c>
      <c r="CG389" s="15">
        <v>2</v>
      </c>
      <c r="CH389" s="15">
        <v>2</v>
      </c>
      <c r="CI389" s="15">
        <v>2</v>
      </c>
      <c r="CJ389" s="15">
        <v>2</v>
      </c>
      <c r="CK389" s="15">
        <v>2</v>
      </c>
      <c r="CL389" s="15"/>
      <c r="CM389" s="15"/>
      <c r="CN389" s="15"/>
      <c r="CO389" s="15"/>
      <c r="CP389" s="15"/>
      <c r="CQ389" s="15"/>
      <c r="CR389" s="15"/>
      <c r="CS389" s="15">
        <v>2</v>
      </c>
      <c r="CT389" s="15">
        <v>2</v>
      </c>
      <c r="CU389" s="15">
        <v>2</v>
      </c>
      <c r="CV389" s="73">
        <f t="shared" si="203"/>
        <v>27</v>
      </c>
      <c r="CW389" s="74">
        <f t="shared" si="204"/>
        <v>1</v>
      </c>
      <c r="CX389" s="73">
        <f t="shared" si="205"/>
        <v>0</v>
      </c>
      <c r="CY389" s="74">
        <f t="shared" si="206"/>
        <v>0</v>
      </c>
      <c r="CZ389" s="73">
        <f t="shared" si="207"/>
        <v>0</v>
      </c>
      <c r="DA389" s="74">
        <f t="shared" si="208"/>
        <v>0</v>
      </c>
      <c r="DB389" s="73">
        <f t="shared" si="209"/>
        <v>0</v>
      </c>
      <c r="DC389" s="74">
        <f t="shared" si="210"/>
        <v>0</v>
      </c>
      <c r="DD389" s="75">
        <f t="shared" si="211"/>
        <v>2</v>
      </c>
      <c r="DE389" s="75" t="str">
        <f t="shared" si="212"/>
        <v>Đạt mục tiêu</v>
      </c>
      <c r="DF389" s="2"/>
      <c r="DG389" s="2"/>
      <c r="DH389" s="2"/>
      <c r="DI389" s="2"/>
      <c r="DJ389" s="2"/>
      <c r="DK389" s="2"/>
      <c r="DL389" s="2"/>
      <c r="DM389" s="2"/>
      <c r="DN389" s="2"/>
      <c r="DO389" s="2"/>
      <c r="DP389" s="2"/>
      <c r="DQ389" s="2"/>
      <c r="DR389" s="2"/>
      <c r="DS389" s="2"/>
      <c r="DT389" s="2"/>
      <c r="DU389" s="2"/>
      <c r="DV389" s="2"/>
      <c r="DW389" s="2"/>
      <c r="DX389" s="2"/>
      <c r="DY389" s="2"/>
    </row>
    <row r="390" spans="1:129" ht="63" hidden="1" customHeight="1" x14ac:dyDescent="0.25">
      <c r="A390" s="53">
        <v>380</v>
      </c>
      <c r="B390" s="66">
        <v>527</v>
      </c>
      <c r="C390" s="60">
        <v>527</v>
      </c>
      <c r="D390" s="7" t="s">
        <v>489</v>
      </c>
      <c r="E390" s="14" t="s">
        <v>19</v>
      </c>
      <c r="F390" s="14" t="s">
        <v>490</v>
      </c>
      <c r="G390" s="68" t="s">
        <v>19</v>
      </c>
      <c r="H390" s="7" t="s">
        <v>904</v>
      </c>
      <c r="I390" s="68" t="s">
        <v>627</v>
      </c>
      <c r="J390" s="7" t="s">
        <v>482</v>
      </c>
      <c r="K390" s="12"/>
      <c r="L390" s="12"/>
      <c r="M390" s="10"/>
      <c r="N390" s="70"/>
      <c r="O390" s="70"/>
      <c r="P390" s="70"/>
      <c r="Q390" s="70"/>
      <c r="R390" s="70"/>
      <c r="S390" s="70"/>
      <c r="T390" s="70"/>
      <c r="U390" s="70" t="s">
        <v>15</v>
      </c>
      <c r="V390" s="70"/>
      <c r="W390" s="70"/>
      <c r="X390" s="71">
        <f t="shared" si="162"/>
        <v>1</v>
      </c>
      <c r="Y390" s="15"/>
      <c r="Z390" s="15"/>
      <c r="AA390" s="15"/>
      <c r="AB390" s="15"/>
      <c r="AC390" s="15"/>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t="s">
        <v>644</v>
      </c>
      <c r="BC390" s="11" t="s">
        <v>622</v>
      </c>
      <c r="BD390" s="11"/>
      <c r="BE390" s="11"/>
      <c r="BF390" s="11"/>
      <c r="BG390" s="11"/>
      <c r="BH390" s="11"/>
      <c r="BI390" s="15">
        <v>2</v>
      </c>
      <c r="BJ390" s="15">
        <v>2</v>
      </c>
      <c r="BK390" s="15">
        <v>2</v>
      </c>
      <c r="BL390" s="15">
        <v>2</v>
      </c>
      <c r="BM390" s="15"/>
      <c r="BN390" s="15"/>
      <c r="BO390" s="15"/>
      <c r="BP390" s="15"/>
      <c r="BQ390" s="15">
        <v>2</v>
      </c>
      <c r="BR390" s="15">
        <v>2</v>
      </c>
      <c r="BS390" s="15">
        <v>2</v>
      </c>
      <c r="BT390" s="15">
        <v>2</v>
      </c>
      <c r="BU390" s="15">
        <v>2</v>
      </c>
      <c r="BV390" s="15">
        <v>2</v>
      </c>
      <c r="BW390" s="15"/>
      <c r="BX390" s="15">
        <v>2</v>
      </c>
      <c r="BY390" s="15">
        <v>2</v>
      </c>
      <c r="BZ390" s="15">
        <v>2</v>
      </c>
      <c r="CA390" s="15">
        <v>2</v>
      </c>
      <c r="CB390" s="15">
        <v>2</v>
      </c>
      <c r="CC390" s="15">
        <v>2</v>
      </c>
      <c r="CD390" s="15">
        <v>2</v>
      </c>
      <c r="CE390" s="15">
        <v>2</v>
      </c>
      <c r="CF390" s="15">
        <v>2</v>
      </c>
      <c r="CG390" s="15">
        <v>2</v>
      </c>
      <c r="CH390" s="15">
        <v>2</v>
      </c>
      <c r="CI390" s="15">
        <v>2</v>
      </c>
      <c r="CJ390" s="15">
        <v>2</v>
      </c>
      <c r="CK390" s="15">
        <v>2</v>
      </c>
      <c r="CL390" s="15"/>
      <c r="CM390" s="15"/>
      <c r="CN390" s="15"/>
      <c r="CO390" s="15"/>
      <c r="CP390" s="15"/>
      <c r="CQ390" s="15"/>
      <c r="CR390" s="15"/>
      <c r="CS390" s="15">
        <v>2</v>
      </c>
      <c r="CT390" s="15">
        <v>2</v>
      </c>
      <c r="CU390" s="15">
        <v>2</v>
      </c>
      <c r="CV390" s="73">
        <f t="shared" si="203"/>
        <v>27</v>
      </c>
      <c r="CW390" s="74">
        <f t="shared" si="204"/>
        <v>1</v>
      </c>
      <c r="CX390" s="73">
        <f t="shared" si="205"/>
        <v>0</v>
      </c>
      <c r="CY390" s="74">
        <f t="shared" si="206"/>
        <v>0</v>
      </c>
      <c r="CZ390" s="73">
        <f t="shared" si="207"/>
        <v>0</v>
      </c>
      <c r="DA390" s="74">
        <f t="shared" si="208"/>
        <v>0</v>
      </c>
      <c r="DB390" s="73">
        <f t="shared" si="209"/>
        <v>0</v>
      </c>
      <c r="DC390" s="74">
        <f t="shared" si="210"/>
        <v>0</v>
      </c>
      <c r="DD390" s="75">
        <f t="shared" si="211"/>
        <v>2</v>
      </c>
      <c r="DE390" s="75" t="str">
        <f t="shared" si="212"/>
        <v>Đạt mục tiêu</v>
      </c>
      <c r="DF390" s="2"/>
      <c r="DG390" s="2"/>
      <c r="DH390" s="2"/>
      <c r="DI390" s="2"/>
      <c r="DJ390" s="2"/>
      <c r="DK390" s="2"/>
      <c r="DL390" s="2"/>
      <c r="DM390" s="2"/>
      <c r="DN390" s="2"/>
      <c r="DO390" s="2"/>
      <c r="DP390" s="2"/>
      <c r="DQ390" s="2"/>
      <c r="DR390" s="2"/>
      <c r="DS390" s="2"/>
      <c r="DT390" s="2"/>
      <c r="DU390" s="2"/>
      <c r="DV390" s="2"/>
      <c r="DW390" s="2"/>
      <c r="DX390" s="2"/>
      <c r="DY390" s="2"/>
    </row>
    <row r="391" spans="1:129" ht="48" hidden="1" customHeight="1" x14ac:dyDescent="0.25">
      <c r="A391" s="53">
        <v>381</v>
      </c>
      <c r="B391" s="66">
        <v>527</v>
      </c>
      <c r="C391" s="60">
        <v>527</v>
      </c>
      <c r="D391" s="7" t="s">
        <v>489</v>
      </c>
      <c r="E391" s="14" t="s">
        <v>19</v>
      </c>
      <c r="F391" s="14" t="s">
        <v>490</v>
      </c>
      <c r="G391" s="68" t="s">
        <v>19</v>
      </c>
      <c r="H391" s="7" t="s">
        <v>905</v>
      </c>
      <c r="I391" s="68" t="s">
        <v>627</v>
      </c>
      <c r="J391" s="7" t="s">
        <v>482</v>
      </c>
      <c r="K391" s="13"/>
      <c r="L391" s="13"/>
      <c r="M391" s="10"/>
      <c r="N391" s="70"/>
      <c r="O391" s="70"/>
      <c r="P391" s="70"/>
      <c r="Q391" s="70"/>
      <c r="R391" s="70"/>
      <c r="S391" s="70"/>
      <c r="T391" s="70"/>
      <c r="U391" s="70"/>
      <c r="V391" s="70"/>
      <c r="W391" s="70" t="s">
        <v>15</v>
      </c>
      <c r="X391" s="71">
        <f t="shared" si="162"/>
        <v>1</v>
      </c>
      <c r="Y391" s="15"/>
      <c r="Z391" s="15"/>
      <c r="AA391" s="15"/>
      <c r="AB391" s="15"/>
      <c r="AC391" s="15"/>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t="s">
        <v>713</v>
      </c>
      <c r="BI391" s="15">
        <v>2</v>
      </c>
      <c r="BJ391" s="15">
        <v>2</v>
      </c>
      <c r="BK391" s="15">
        <v>2</v>
      </c>
      <c r="BL391" s="15">
        <v>2</v>
      </c>
      <c r="BM391" s="15"/>
      <c r="BN391" s="15"/>
      <c r="BO391" s="15"/>
      <c r="BP391" s="15"/>
      <c r="BQ391" s="15">
        <v>2</v>
      </c>
      <c r="BR391" s="15">
        <v>2</v>
      </c>
      <c r="BS391" s="15">
        <v>2</v>
      </c>
      <c r="BT391" s="15">
        <v>2</v>
      </c>
      <c r="BU391" s="15">
        <v>2</v>
      </c>
      <c r="BV391" s="15">
        <v>2</v>
      </c>
      <c r="BW391" s="15"/>
      <c r="BX391" s="15">
        <v>2</v>
      </c>
      <c r="BY391" s="15">
        <v>2</v>
      </c>
      <c r="BZ391" s="15">
        <v>2</v>
      </c>
      <c r="CA391" s="15">
        <v>2</v>
      </c>
      <c r="CB391" s="15">
        <v>2</v>
      </c>
      <c r="CC391" s="15">
        <v>2</v>
      </c>
      <c r="CD391" s="15">
        <v>2</v>
      </c>
      <c r="CE391" s="15">
        <v>2</v>
      </c>
      <c r="CF391" s="15">
        <v>2</v>
      </c>
      <c r="CG391" s="15">
        <v>2</v>
      </c>
      <c r="CH391" s="15">
        <v>2</v>
      </c>
      <c r="CI391" s="15">
        <v>2</v>
      </c>
      <c r="CJ391" s="15">
        <v>2</v>
      </c>
      <c r="CK391" s="15">
        <v>2</v>
      </c>
      <c r="CL391" s="15"/>
      <c r="CM391" s="15"/>
      <c r="CN391" s="15"/>
      <c r="CO391" s="15"/>
      <c r="CP391" s="15"/>
      <c r="CQ391" s="15"/>
      <c r="CR391" s="15"/>
      <c r="CS391" s="15">
        <v>2</v>
      </c>
      <c r="CT391" s="15">
        <v>2</v>
      </c>
      <c r="CU391" s="15">
        <v>2</v>
      </c>
      <c r="CV391" s="73">
        <f t="shared" si="203"/>
        <v>27</v>
      </c>
      <c r="CW391" s="74">
        <f t="shared" si="204"/>
        <v>1</v>
      </c>
      <c r="CX391" s="73">
        <f t="shared" si="205"/>
        <v>0</v>
      </c>
      <c r="CY391" s="74">
        <f t="shared" si="206"/>
        <v>0</v>
      </c>
      <c r="CZ391" s="73">
        <f t="shared" si="207"/>
        <v>0</v>
      </c>
      <c r="DA391" s="74">
        <f t="shared" si="208"/>
        <v>0</v>
      </c>
      <c r="DB391" s="73">
        <f t="shared" si="209"/>
        <v>0</v>
      </c>
      <c r="DC391" s="74">
        <f t="shared" si="210"/>
        <v>0</v>
      </c>
      <c r="DD391" s="75">
        <f t="shared" si="211"/>
        <v>2</v>
      </c>
      <c r="DE391" s="75" t="str">
        <f t="shared" si="212"/>
        <v>Đạt mục tiêu</v>
      </c>
      <c r="DF391" s="2"/>
      <c r="DG391" s="2"/>
      <c r="DH391" s="2"/>
      <c r="DI391" s="2"/>
      <c r="DJ391" s="2"/>
      <c r="DK391" s="2"/>
      <c r="DL391" s="2"/>
      <c r="DM391" s="2"/>
      <c r="DN391" s="2"/>
      <c r="DO391" s="2"/>
      <c r="DP391" s="2"/>
      <c r="DQ391" s="2"/>
      <c r="DR391" s="2"/>
      <c r="DS391" s="2"/>
      <c r="DT391" s="2"/>
      <c r="DU391" s="2"/>
      <c r="DV391" s="2"/>
      <c r="DW391" s="2"/>
      <c r="DX391" s="2"/>
      <c r="DY391" s="2"/>
    </row>
    <row r="392" spans="1:129" ht="45" hidden="1" customHeight="1" x14ac:dyDescent="0.25">
      <c r="A392" s="53">
        <v>382</v>
      </c>
      <c r="B392" s="66">
        <v>527</v>
      </c>
      <c r="C392" s="60">
        <v>528</v>
      </c>
      <c r="D392" s="7" t="s">
        <v>491</v>
      </c>
      <c r="E392" s="14" t="s">
        <v>19</v>
      </c>
      <c r="F392" s="14" t="s">
        <v>492</v>
      </c>
      <c r="G392" s="68" t="s">
        <v>19</v>
      </c>
      <c r="H392" s="245" t="s">
        <v>906</v>
      </c>
      <c r="I392" s="68" t="s">
        <v>627</v>
      </c>
      <c r="J392" s="7" t="s">
        <v>482</v>
      </c>
      <c r="K392" s="11" t="s">
        <v>6</v>
      </c>
      <c r="L392" s="11" t="s">
        <v>15</v>
      </c>
      <c r="M392" s="10"/>
      <c r="N392" s="70" t="s">
        <v>15</v>
      </c>
      <c r="O392" s="70"/>
      <c r="P392" s="70"/>
      <c r="Q392" s="70"/>
      <c r="R392" s="70"/>
      <c r="S392" s="70"/>
      <c r="T392" s="70"/>
      <c r="U392" s="70"/>
      <c r="V392" s="70"/>
      <c r="W392" s="70"/>
      <c r="X392" s="71">
        <f t="shared" si="162"/>
        <v>1</v>
      </c>
      <c r="Y392" s="15" t="s">
        <v>1100</v>
      </c>
      <c r="Z392" s="15" t="s">
        <v>713</v>
      </c>
      <c r="AA392" s="15"/>
      <c r="AB392" s="15"/>
      <c r="AC392" s="15" t="s">
        <v>713</v>
      </c>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5">
        <v>2</v>
      </c>
      <c r="BJ392" s="15">
        <v>2</v>
      </c>
      <c r="BK392" s="15">
        <v>2</v>
      </c>
      <c r="BL392" s="15">
        <v>2</v>
      </c>
      <c r="BM392" s="15">
        <v>2</v>
      </c>
      <c r="BN392" s="15">
        <v>2</v>
      </c>
      <c r="BO392" s="15">
        <v>2</v>
      </c>
      <c r="BP392" s="15">
        <v>2</v>
      </c>
      <c r="BQ392" s="15">
        <v>2</v>
      </c>
      <c r="BR392" s="15">
        <v>2</v>
      </c>
      <c r="BS392" s="15">
        <v>2</v>
      </c>
      <c r="BT392" s="15">
        <v>2</v>
      </c>
      <c r="BU392" s="15">
        <v>2</v>
      </c>
      <c r="BV392" s="15">
        <v>2</v>
      </c>
      <c r="BW392" s="15">
        <v>2</v>
      </c>
      <c r="BX392" s="15">
        <v>2</v>
      </c>
      <c r="BY392" s="15">
        <v>2</v>
      </c>
      <c r="BZ392" s="15">
        <v>2</v>
      </c>
      <c r="CA392" s="15">
        <v>0</v>
      </c>
      <c r="CB392" s="15">
        <v>2</v>
      </c>
      <c r="CC392" s="15">
        <v>2</v>
      </c>
      <c r="CD392" s="15">
        <v>2</v>
      </c>
      <c r="CE392" s="15">
        <v>2</v>
      </c>
      <c r="CF392" s="15">
        <v>2</v>
      </c>
      <c r="CG392" s="15">
        <v>2</v>
      </c>
      <c r="CH392" s="15">
        <v>2</v>
      </c>
      <c r="CI392" s="15">
        <v>1</v>
      </c>
      <c r="CJ392" s="15">
        <v>1</v>
      </c>
      <c r="CK392" s="15">
        <v>1</v>
      </c>
      <c r="CL392" s="15">
        <v>1</v>
      </c>
      <c r="CM392" s="15">
        <v>1</v>
      </c>
      <c r="CN392" s="15">
        <v>1</v>
      </c>
      <c r="CO392" s="15">
        <v>1</v>
      </c>
      <c r="CP392" s="15">
        <v>1</v>
      </c>
      <c r="CQ392" s="15">
        <v>2</v>
      </c>
      <c r="CR392" s="15">
        <v>2</v>
      </c>
      <c r="CS392" s="15">
        <v>2</v>
      </c>
      <c r="CT392" s="15">
        <v>2</v>
      </c>
      <c r="CU392" s="15">
        <v>2</v>
      </c>
      <c r="CV392" s="73">
        <f t="shared" si="203"/>
        <v>30</v>
      </c>
      <c r="CW392" s="74">
        <f t="shared" si="204"/>
        <v>0.76923076923076927</v>
      </c>
      <c r="CX392" s="73">
        <f t="shared" si="205"/>
        <v>8</v>
      </c>
      <c r="CY392" s="74">
        <f t="shared" si="206"/>
        <v>0.20512820512820512</v>
      </c>
      <c r="CZ392" s="73">
        <f t="shared" si="207"/>
        <v>1</v>
      </c>
      <c r="DA392" s="74">
        <f t="shared" si="208"/>
        <v>2.564102564102564E-2</v>
      </c>
      <c r="DB392" s="73">
        <f t="shared" si="209"/>
        <v>0</v>
      </c>
      <c r="DC392" s="74">
        <f t="shared" si="210"/>
        <v>0</v>
      </c>
      <c r="DD392" s="249">
        <f t="shared" si="211"/>
        <v>1.7435897435897436</v>
      </c>
      <c r="DE392" s="75" t="str">
        <f t="shared" si="212"/>
        <v>Đạt mục tiêu</v>
      </c>
      <c r="DF392" s="2"/>
      <c r="DG392" s="2"/>
      <c r="DH392" s="2"/>
      <c r="DI392" s="2"/>
      <c r="DJ392" s="2"/>
      <c r="DK392" s="2"/>
      <c r="DL392" s="2"/>
      <c r="DM392" s="2"/>
      <c r="DN392" s="2"/>
      <c r="DO392" s="2"/>
      <c r="DP392" s="2"/>
      <c r="DQ392" s="2"/>
      <c r="DR392" s="2"/>
      <c r="DS392" s="2"/>
      <c r="DT392" s="2"/>
      <c r="DU392" s="2"/>
      <c r="DV392" s="2"/>
      <c r="DW392" s="2"/>
      <c r="DX392" s="2"/>
      <c r="DY392" s="2"/>
    </row>
    <row r="393" spans="1:129" ht="55.5" hidden="1" customHeight="1" x14ac:dyDescent="0.25">
      <c r="A393" s="53">
        <v>383</v>
      </c>
      <c r="B393" s="59">
        <v>528</v>
      </c>
      <c r="C393" s="60">
        <v>528</v>
      </c>
      <c r="D393" s="7" t="s">
        <v>491</v>
      </c>
      <c r="E393" s="14" t="s">
        <v>19</v>
      </c>
      <c r="F393" s="14" t="s">
        <v>492</v>
      </c>
      <c r="G393" s="68" t="s">
        <v>19</v>
      </c>
      <c r="H393" s="14" t="s">
        <v>907</v>
      </c>
      <c r="I393" s="68" t="s">
        <v>627</v>
      </c>
      <c r="J393" s="7" t="s">
        <v>482</v>
      </c>
      <c r="K393" s="12"/>
      <c r="L393" s="12"/>
      <c r="M393" s="10"/>
      <c r="N393" s="70"/>
      <c r="O393" s="70" t="s">
        <v>15</v>
      </c>
      <c r="P393" s="70"/>
      <c r="Q393" s="70"/>
      <c r="R393" s="70"/>
      <c r="S393" s="70"/>
      <c r="T393" s="70"/>
      <c r="U393" s="70"/>
      <c r="V393" s="70"/>
      <c r="W393" s="70"/>
      <c r="X393" s="71">
        <f t="shared" si="162"/>
        <v>1</v>
      </c>
      <c r="Y393" s="15" t="s">
        <v>1101</v>
      </c>
      <c r="Z393" s="11"/>
      <c r="AA393" s="11"/>
      <c r="AB393" s="11"/>
      <c r="AC393" s="11"/>
      <c r="AD393" s="11" t="s">
        <v>644</v>
      </c>
      <c r="AE393" s="11" t="s">
        <v>644</v>
      </c>
      <c r="AF393" s="11" t="s">
        <v>644</v>
      </c>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5">
        <v>2</v>
      </c>
      <c r="BJ393" s="15">
        <v>2</v>
      </c>
      <c r="BK393" s="15">
        <v>2</v>
      </c>
      <c r="BL393" s="15">
        <v>2</v>
      </c>
      <c r="BM393" s="15">
        <v>2</v>
      </c>
      <c r="BN393" s="15">
        <v>2</v>
      </c>
      <c r="BO393" s="15">
        <v>2</v>
      </c>
      <c r="BP393" s="15">
        <v>2</v>
      </c>
      <c r="BQ393" s="15">
        <v>2</v>
      </c>
      <c r="BR393" s="15">
        <v>2</v>
      </c>
      <c r="BS393" s="15">
        <v>2</v>
      </c>
      <c r="BT393" s="15">
        <v>2</v>
      </c>
      <c r="BU393" s="15">
        <v>2</v>
      </c>
      <c r="BV393" s="15">
        <v>2</v>
      </c>
      <c r="BW393" s="15">
        <v>2</v>
      </c>
      <c r="BX393" s="15">
        <v>2</v>
      </c>
      <c r="BY393" s="15">
        <v>2</v>
      </c>
      <c r="BZ393" s="15">
        <v>2</v>
      </c>
      <c r="CA393" s="15">
        <v>2</v>
      </c>
      <c r="CB393" s="15">
        <v>2</v>
      </c>
      <c r="CC393" s="15">
        <v>2</v>
      </c>
      <c r="CD393" s="15">
        <v>2</v>
      </c>
      <c r="CE393" s="15">
        <v>2</v>
      </c>
      <c r="CF393" s="15">
        <v>2</v>
      </c>
      <c r="CG393" s="15">
        <v>2</v>
      </c>
      <c r="CH393" s="15">
        <v>2</v>
      </c>
      <c r="CI393" s="15">
        <v>2</v>
      </c>
      <c r="CJ393" s="15">
        <v>2</v>
      </c>
      <c r="CK393" s="15">
        <v>2</v>
      </c>
      <c r="CL393" s="15">
        <v>2</v>
      </c>
      <c r="CM393" s="15">
        <v>2</v>
      </c>
      <c r="CN393" s="15">
        <v>2</v>
      </c>
      <c r="CO393" s="15">
        <v>2</v>
      </c>
      <c r="CP393" s="15">
        <v>2</v>
      </c>
      <c r="CQ393" s="15">
        <v>2</v>
      </c>
      <c r="CR393" s="15">
        <v>2</v>
      </c>
      <c r="CS393" s="15">
        <v>2</v>
      </c>
      <c r="CT393" s="15">
        <v>2</v>
      </c>
      <c r="CU393" s="15">
        <v>2</v>
      </c>
      <c r="CV393" s="73">
        <f t="shared" si="203"/>
        <v>39</v>
      </c>
      <c r="CW393" s="74">
        <f t="shared" si="204"/>
        <v>1</v>
      </c>
      <c r="CX393" s="73">
        <f t="shared" si="205"/>
        <v>0</v>
      </c>
      <c r="CY393" s="74">
        <f t="shared" si="206"/>
        <v>0</v>
      </c>
      <c r="CZ393" s="73">
        <f t="shared" si="207"/>
        <v>0</v>
      </c>
      <c r="DA393" s="74">
        <f t="shared" si="208"/>
        <v>0</v>
      </c>
      <c r="DB393" s="73">
        <f t="shared" si="209"/>
        <v>0</v>
      </c>
      <c r="DC393" s="74">
        <f t="shared" si="210"/>
        <v>0</v>
      </c>
      <c r="DD393" s="75">
        <f t="shared" si="211"/>
        <v>2</v>
      </c>
      <c r="DE393" s="75" t="str">
        <f t="shared" si="212"/>
        <v>Đạt mục tiêu</v>
      </c>
      <c r="DF393" s="2"/>
      <c r="DG393" s="2"/>
      <c r="DH393" s="2"/>
      <c r="DI393" s="2"/>
      <c r="DJ393" s="2"/>
      <c r="DK393" s="2"/>
      <c r="DL393" s="2"/>
      <c r="DM393" s="2"/>
      <c r="DN393" s="2"/>
      <c r="DO393" s="2"/>
      <c r="DP393" s="2"/>
      <c r="DQ393" s="2"/>
      <c r="DR393" s="2"/>
      <c r="DS393" s="2"/>
      <c r="DT393" s="2"/>
      <c r="DU393" s="2"/>
      <c r="DV393" s="2"/>
      <c r="DW393" s="2"/>
      <c r="DX393" s="2"/>
      <c r="DY393" s="2"/>
    </row>
    <row r="394" spans="1:129" ht="53.25" customHeight="1" x14ac:dyDescent="0.25">
      <c r="A394" s="53">
        <v>384</v>
      </c>
      <c r="B394" s="66">
        <v>528</v>
      </c>
      <c r="C394" s="60">
        <v>528</v>
      </c>
      <c r="D394" s="306" t="s">
        <v>491</v>
      </c>
      <c r="E394" s="307" t="s">
        <v>19</v>
      </c>
      <c r="F394" s="307" t="s">
        <v>492</v>
      </c>
      <c r="G394" s="308" t="s">
        <v>19</v>
      </c>
      <c r="H394" s="306" t="s">
        <v>908</v>
      </c>
      <c r="I394" s="308" t="s">
        <v>627</v>
      </c>
      <c r="J394" s="306" t="s">
        <v>482</v>
      </c>
      <c r="K394" s="12"/>
      <c r="L394" s="12"/>
      <c r="M394" s="10"/>
      <c r="N394" s="70"/>
      <c r="O394" s="70"/>
      <c r="P394" s="310" t="s">
        <v>15</v>
      </c>
      <c r="Q394" s="70"/>
      <c r="R394" s="70"/>
      <c r="S394" s="70"/>
      <c r="T394" s="70"/>
      <c r="U394" s="70"/>
      <c r="V394" s="70"/>
      <c r="W394" s="70"/>
      <c r="X394" s="71">
        <f t="shared" si="162"/>
        <v>1</v>
      </c>
      <c r="Y394" s="15" t="s">
        <v>1105</v>
      </c>
      <c r="Z394" s="15"/>
      <c r="AA394" s="15"/>
      <c r="AB394" s="15"/>
      <c r="AC394" s="15"/>
      <c r="AD394" s="11"/>
      <c r="AE394" s="11"/>
      <c r="AF394" s="11"/>
      <c r="AG394" s="315" t="s">
        <v>713</v>
      </c>
      <c r="AH394" s="315" t="s">
        <v>713</v>
      </c>
      <c r="AI394" s="315" t="s">
        <v>713</v>
      </c>
      <c r="AJ394" s="11" t="s">
        <v>713</v>
      </c>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56">
        <v>2</v>
      </c>
      <c r="BJ394" s="56">
        <v>2</v>
      </c>
      <c r="BK394" s="56">
        <v>2</v>
      </c>
      <c r="BL394" s="56">
        <v>2</v>
      </c>
      <c r="BM394" s="56">
        <v>2</v>
      </c>
      <c r="BN394" s="56">
        <v>2</v>
      </c>
      <c r="BO394" s="56">
        <v>2</v>
      </c>
      <c r="BP394" s="56">
        <v>2</v>
      </c>
      <c r="BQ394" s="56">
        <v>2</v>
      </c>
      <c r="BR394" s="56">
        <v>2</v>
      </c>
      <c r="BS394" s="56">
        <v>2</v>
      </c>
      <c r="BT394" s="56">
        <v>2</v>
      </c>
      <c r="BU394" s="56">
        <v>2</v>
      </c>
      <c r="BV394" s="56">
        <v>2</v>
      </c>
      <c r="BW394" s="56">
        <v>2</v>
      </c>
      <c r="BX394" s="56">
        <v>2</v>
      </c>
      <c r="BY394" s="56">
        <v>2</v>
      </c>
      <c r="BZ394" s="56">
        <v>2</v>
      </c>
      <c r="CA394" s="56">
        <v>2</v>
      </c>
      <c r="CB394" s="56">
        <v>2</v>
      </c>
      <c r="CC394" s="56">
        <v>2</v>
      </c>
      <c r="CD394" s="56">
        <v>2</v>
      </c>
      <c r="CE394" s="56">
        <v>2</v>
      </c>
      <c r="CF394" s="56">
        <v>2</v>
      </c>
      <c r="CG394" s="56">
        <v>2</v>
      </c>
      <c r="CH394" s="56">
        <v>2</v>
      </c>
      <c r="CI394" s="56">
        <v>2</v>
      </c>
      <c r="CJ394" s="56">
        <v>2</v>
      </c>
      <c r="CK394" s="56">
        <v>2</v>
      </c>
      <c r="CL394" s="56">
        <v>2</v>
      </c>
      <c r="CM394" s="56">
        <v>2</v>
      </c>
      <c r="CN394" s="56">
        <v>2</v>
      </c>
      <c r="CO394" s="56">
        <v>2</v>
      </c>
      <c r="CP394" s="56">
        <v>2</v>
      </c>
      <c r="CQ394" s="56">
        <v>2</v>
      </c>
      <c r="CR394" s="56">
        <v>2</v>
      </c>
      <c r="CS394" s="56">
        <v>2</v>
      </c>
      <c r="CT394" s="56">
        <v>2</v>
      </c>
      <c r="CU394" s="56">
        <v>2</v>
      </c>
      <c r="CV394" s="73">
        <f t="shared" si="203"/>
        <v>39</v>
      </c>
      <c r="CW394" s="74">
        <f t="shared" si="204"/>
        <v>1</v>
      </c>
      <c r="CX394" s="73">
        <f t="shared" si="205"/>
        <v>0</v>
      </c>
      <c r="CY394" s="74">
        <f t="shared" si="206"/>
        <v>0</v>
      </c>
      <c r="CZ394" s="73">
        <f t="shared" si="207"/>
        <v>0</v>
      </c>
      <c r="DA394" s="74">
        <f t="shared" si="208"/>
        <v>0</v>
      </c>
      <c r="DB394" s="73">
        <f t="shared" si="209"/>
        <v>0</v>
      </c>
      <c r="DC394" s="74">
        <f t="shared" si="210"/>
        <v>0</v>
      </c>
      <c r="DD394" s="75">
        <f t="shared" si="211"/>
        <v>2</v>
      </c>
      <c r="DE394" s="75" t="str">
        <f t="shared" si="212"/>
        <v>Đạt mục tiêu</v>
      </c>
      <c r="DF394" s="2"/>
      <c r="DG394" s="2"/>
      <c r="DH394" s="2"/>
      <c r="DI394" s="2"/>
      <c r="DJ394" s="2"/>
      <c r="DK394" s="2"/>
      <c r="DL394" s="2"/>
      <c r="DM394" s="2"/>
      <c r="DN394" s="2"/>
      <c r="DO394" s="2"/>
      <c r="DP394" s="2"/>
      <c r="DQ394" s="2"/>
      <c r="DR394" s="2"/>
      <c r="DS394" s="2"/>
      <c r="DT394" s="2"/>
      <c r="DU394" s="2"/>
      <c r="DV394" s="2"/>
      <c r="DW394" s="2"/>
      <c r="DX394" s="2"/>
      <c r="DY394" s="2"/>
    </row>
    <row r="395" spans="1:129" ht="41.25" hidden="1" customHeight="1" x14ac:dyDescent="0.25">
      <c r="A395" s="53">
        <v>385</v>
      </c>
      <c r="B395" s="66">
        <v>528</v>
      </c>
      <c r="C395" s="60">
        <v>528</v>
      </c>
      <c r="D395" s="7" t="s">
        <v>491</v>
      </c>
      <c r="E395" s="14" t="s">
        <v>19</v>
      </c>
      <c r="F395" s="14" t="s">
        <v>492</v>
      </c>
      <c r="G395" s="68" t="s">
        <v>19</v>
      </c>
      <c r="H395" s="7" t="s">
        <v>909</v>
      </c>
      <c r="I395" s="68" t="s">
        <v>627</v>
      </c>
      <c r="J395" s="7" t="s">
        <v>482</v>
      </c>
      <c r="K395" s="12"/>
      <c r="L395" s="12"/>
      <c r="M395" s="10"/>
      <c r="N395" s="70"/>
      <c r="O395" s="70"/>
      <c r="P395" s="70"/>
      <c r="Q395" s="70" t="s">
        <v>15</v>
      </c>
      <c r="R395" s="70"/>
      <c r="S395" s="70"/>
      <c r="T395" s="70"/>
      <c r="U395" s="70"/>
      <c r="V395" s="70"/>
      <c r="W395" s="70"/>
      <c r="X395" s="71">
        <f t="shared" si="162"/>
        <v>1</v>
      </c>
      <c r="Y395" s="15"/>
      <c r="Z395" s="15"/>
      <c r="AA395" s="15"/>
      <c r="AB395" s="15"/>
      <c r="AC395" s="15"/>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5">
        <v>2</v>
      </c>
      <c r="BJ395" s="15">
        <v>2</v>
      </c>
      <c r="BK395" s="15">
        <v>2</v>
      </c>
      <c r="BL395" s="15">
        <v>2</v>
      </c>
      <c r="BM395" s="15"/>
      <c r="BN395" s="15"/>
      <c r="BO395" s="15"/>
      <c r="BP395" s="15"/>
      <c r="BQ395" s="15">
        <v>2</v>
      </c>
      <c r="BR395" s="15">
        <v>2</v>
      </c>
      <c r="BS395" s="15">
        <v>2</v>
      </c>
      <c r="BT395" s="15">
        <v>2</v>
      </c>
      <c r="BU395" s="15">
        <v>2</v>
      </c>
      <c r="BV395" s="15">
        <v>2</v>
      </c>
      <c r="BW395" s="15"/>
      <c r="BX395" s="15">
        <v>2</v>
      </c>
      <c r="BY395" s="15">
        <v>2</v>
      </c>
      <c r="BZ395" s="15">
        <v>2</v>
      </c>
      <c r="CA395" s="15">
        <v>2</v>
      </c>
      <c r="CB395" s="15">
        <v>2</v>
      </c>
      <c r="CC395" s="15">
        <v>2</v>
      </c>
      <c r="CD395" s="15">
        <v>2</v>
      </c>
      <c r="CE395" s="15">
        <v>2</v>
      </c>
      <c r="CF395" s="15">
        <v>2</v>
      </c>
      <c r="CG395" s="15">
        <v>2</v>
      </c>
      <c r="CH395" s="15">
        <v>2</v>
      </c>
      <c r="CI395" s="15">
        <v>2</v>
      </c>
      <c r="CJ395" s="15">
        <v>2</v>
      </c>
      <c r="CK395" s="15">
        <v>2</v>
      </c>
      <c r="CL395" s="15"/>
      <c r="CM395" s="15"/>
      <c r="CN395" s="15"/>
      <c r="CO395" s="15"/>
      <c r="CP395" s="15"/>
      <c r="CQ395" s="15"/>
      <c r="CR395" s="15"/>
      <c r="CS395" s="15">
        <v>2</v>
      </c>
      <c r="CT395" s="15">
        <v>2</v>
      </c>
      <c r="CU395" s="15">
        <v>2</v>
      </c>
      <c r="CV395" s="73">
        <f t="shared" si="203"/>
        <v>27</v>
      </c>
      <c r="CW395" s="74">
        <f t="shared" si="204"/>
        <v>1</v>
      </c>
      <c r="CX395" s="73">
        <f t="shared" si="205"/>
        <v>0</v>
      </c>
      <c r="CY395" s="74">
        <f t="shared" si="206"/>
        <v>0</v>
      </c>
      <c r="CZ395" s="73">
        <f t="shared" si="207"/>
        <v>0</v>
      </c>
      <c r="DA395" s="74">
        <f t="shared" si="208"/>
        <v>0</v>
      </c>
      <c r="DB395" s="73">
        <f t="shared" si="209"/>
        <v>0</v>
      </c>
      <c r="DC395" s="74">
        <f t="shared" si="210"/>
        <v>0</v>
      </c>
      <c r="DD395" s="75">
        <f t="shared" si="211"/>
        <v>2</v>
      </c>
      <c r="DE395" s="75" t="str">
        <f t="shared" si="212"/>
        <v>Đạt mục tiêu</v>
      </c>
      <c r="DF395" s="2"/>
      <c r="DG395" s="2"/>
      <c r="DH395" s="2"/>
      <c r="DI395" s="2"/>
      <c r="DJ395" s="2"/>
      <c r="DK395" s="2"/>
      <c r="DL395" s="2"/>
      <c r="DM395" s="2"/>
      <c r="DN395" s="2"/>
      <c r="DO395" s="2"/>
      <c r="DP395" s="2"/>
      <c r="DQ395" s="2"/>
      <c r="DR395" s="2"/>
      <c r="DS395" s="2"/>
      <c r="DT395" s="2"/>
      <c r="DU395" s="2"/>
      <c r="DV395" s="2"/>
      <c r="DW395" s="2"/>
      <c r="DX395" s="2"/>
      <c r="DY395" s="2"/>
    </row>
    <row r="396" spans="1:129" ht="54.75" hidden="1" customHeight="1" x14ac:dyDescent="0.25">
      <c r="A396" s="53">
        <v>386</v>
      </c>
      <c r="B396" s="66">
        <v>528</v>
      </c>
      <c r="C396" s="60">
        <v>528</v>
      </c>
      <c r="D396" s="7" t="s">
        <v>491</v>
      </c>
      <c r="E396" s="14" t="s">
        <v>19</v>
      </c>
      <c r="F396" s="14" t="s">
        <v>492</v>
      </c>
      <c r="G396" s="68" t="s">
        <v>19</v>
      </c>
      <c r="H396" s="7" t="s">
        <v>910</v>
      </c>
      <c r="I396" s="68" t="s">
        <v>627</v>
      </c>
      <c r="J396" s="7" t="s">
        <v>482</v>
      </c>
      <c r="K396" s="12"/>
      <c r="L396" s="12"/>
      <c r="M396" s="10"/>
      <c r="N396" s="70"/>
      <c r="O396" s="70"/>
      <c r="P396" s="70"/>
      <c r="Q396" s="70"/>
      <c r="R396" s="70"/>
      <c r="S396" s="70"/>
      <c r="T396" s="70"/>
      <c r="U396" s="70"/>
      <c r="V396" s="70" t="s">
        <v>15</v>
      </c>
      <c r="W396" s="70"/>
      <c r="X396" s="71">
        <f t="shared" si="162"/>
        <v>1</v>
      </c>
      <c r="Y396" s="15"/>
      <c r="Z396" s="15"/>
      <c r="AA396" s="15"/>
      <c r="AB396" s="15"/>
      <c r="AC396" s="15"/>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t="s">
        <v>622</v>
      </c>
      <c r="BF396" s="11"/>
      <c r="BG396" s="11" t="s">
        <v>644</v>
      </c>
      <c r="BH396" s="11"/>
      <c r="BI396" s="15">
        <v>2</v>
      </c>
      <c r="BJ396" s="15">
        <v>2</v>
      </c>
      <c r="BK396" s="15">
        <v>2</v>
      </c>
      <c r="BL396" s="15">
        <v>2</v>
      </c>
      <c r="BM396" s="15"/>
      <c r="BN396" s="15"/>
      <c r="BO396" s="15"/>
      <c r="BP396" s="15"/>
      <c r="BQ396" s="15">
        <v>2</v>
      </c>
      <c r="BR396" s="15">
        <v>2</v>
      </c>
      <c r="BS396" s="15">
        <v>2</v>
      </c>
      <c r="BT396" s="15">
        <v>2</v>
      </c>
      <c r="BU396" s="15">
        <v>2</v>
      </c>
      <c r="BV396" s="15">
        <v>2</v>
      </c>
      <c r="BW396" s="15"/>
      <c r="BX396" s="15">
        <v>2</v>
      </c>
      <c r="BY396" s="15">
        <v>2</v>
      </c>
      <c r="BZ396" s="15">
        <v>2</v>
      </c>
      <c r="CA396" s="15">
        <v>2</v>
      </c>
      <c r="CB396" s="15">
        <v>2</v>
      </c>
      <c r="CC396" s="15">
        <v>2</v>
      </c>
      <c r="CD396" s="15">
        <v>2</v>
      </c>
      <c r="CE396" s="15">
        <v>2</v>
      </c>
      <c r="CF396" s="15">
        <v>2</v>
      </c>
      <c r="CG396" s="15">
        <v>2</v>
      </c>
      <c r="CH396" s="15">
        <v>2</v>
      </c>
      <c r="CI396" s="15">
        <v>2</v>
      </c>
      <c r="CJ396" s="15">
        <v>2</v>
      </c>
      <c r="CK396" s="15">
        <v>2</v>
      </c>
      <c r="CL396" s="15"/>
      <c r="CM396" s="15"/>
      <c r="CN396" s="15"/>
      <c r="CO396" s="15"/>
      <c r="CP396" s="15"/>
      <c r="CQ396" s="15"/>
      <c r="CR396" s="15"/>
      <c r="CS396" s="15">
        <v>2</v>
      </c>
      <c r="CT396" s="15">
        <v>2</v>
      </c>
      <c r="CU396" s="15">
        <v>2</v>
      </c>
      <c r="CV396" s="73">
        <f t="shared" si="203"/>
        <v>27</v>
      </c>
      <c r="CW396" s="74">
        <f t="shared" si="204"/>
        <v>1</v>
      </c>
      <c r="CX396" s="73">
        <f t="shared" si="205"/>
        <v>0</v>
      </c>
      <c r="CY396" s="74">
        <f t="shared" si="206"/>
        <v>0</v>
      </c>
      <c r="CZ396" s="73">
        <f t="shared" si="207"/>
        <v>0</v>
      </c>
      <c r="DA396" s="74">
        <f t="shared" si="208"/>
        <v>0</v>
      </c>
      <c r="DB396" s="73">
        <f t="shared" si="209"/>
        <v>0</v>
      </c>
      <c r="DC396" s="74">
        <f t="shared" si="210"/>
        <v>0</v>
      </c>
      <c r="DD396" s="75">
        <f t="shared" si="211"/>
        <v>2</v>
      </c>
      <c r="DE396" s="75" t="str">
        <f t="shared" si="212"/>
        <v>Đạt mục tiêu</v>
      </c>
      <c r="DF396" s="2"/>
      <c r="DG396" s="2"/>
      <c r="DH396" s="2"/>
      <c r="DI396" s="2"/>
      <c r="DJ396" s="2"/>
      <c r="DK396" s="2"/>
      <c r="DL396" s="2"/>
      <c r="DM396" s="2"/>
      <c r="DN396" s="2"/>
      <c r="DO396" s="2"/>
      <c r="DP396" s="2"/>
      <c r="DQ396" s="2"/>
      <c r="DR396" s="2"/>
      <c r="DS396" s="2"/>
      <c r="DT396" s="2"/>
      <c r="DU396" s="2"/>
      <c r="DV396" s="2"/>
      <c r="DW396" s="2"/>
      <c r="DX396" s="2"/>
      <c r="DY396" s="2"/>
    </row>
    <row r="397" spans="1:129" ht="52.5" hidden="1" customHeight="1" x14ac:dyDescent="0.25">
      <c r="A397" s="53">
        <v>387</v>
      </c>
      <c r="B397" s="66">
        <v>528</v>
      </c>
      <c r="C397" s="60">
        <v>528</v>
      </c>
      <c r="D397" s="7" t="s">
        <v>491</v>
      </c>
      <c r="E397" s="14" t="s">
        <v>19</v>
      </c>
      <c r="F397" s="14" t="s">
        <v>492</v>
      </c>
      <c r="G397" s="68" t="s">
        <v>19</v>
      </c>
      <c r="H397" s="7" t="s">
        <v>911</v>
      </c>
      <c r="I397" s="68" t="s">
        <v>627</v>
      </c>
      <c r="J397" s="7" t="s">
        <v>482</v>
      </c>
      <c r="K397" s="12"/>
      <c r="L397" s="12"/>
      <c r="M397" s="10"/>
      <c r="N397" s="70"/>
      <c r="O397" s="70"/>
      <c r="P397" s="70"/>
      <c r="Q397" s="70"/>
      <c r="R397" s="70"/>
      <c r="S397" s="70"/>
      <c r="T397" s="70"/>
      <c r="U397" s="70"/>
      <c r="V397" s="70" t="s">
        <v>15</v>
      </c>
      <c r="W397" s="70"/>
      <c r="X397" s="71">
        <f t="shared" si="162"/>
        <v>1</v>
      </c>
      <c r="Y397" s="15"/>
      <c r="Z397" s="15"/>
      <c r="AA397" s="15"/>
      <c r="AB397" s="15"/>
      <c r="AC397" s="15"/>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t="s">
        <v>644</v>
      </c>
      <c r="BF397" s="11"/>
      <c r="BG397" s="11"/>
      <c r="BH397" s="11"/>
      <c r="BI397" s="15">
        <v>2</v>
      </c>
      <c r="BJ397" s="15">
        <v>2</v>
      </c>
      <c r="BK397" s="15">
        <v>2</v>
      </c>
      <c r="BL397" s="15">
        <v>2</v>
      </c>
      <c r="BM397" s="15"/>
      <c r="BN397" s="15"/>
      <c r="BO397" s="15"/>
      <c r="BP397" s="15"/>
      <c r="BQ397" s="15">
        <v>2</v>
      </c>
      <c r="BR397" s="15">
        <v>2</v>
      </c>
      <c r="BS397" s="15">
        <v>2</v>
      </c>
      <c r="BT397" s="15">
        <v>2</v>
      </c>
      <c r="BU397" s="15">
        <v>2</v>
      </c>
      <c r="BV397" s="15">
        <v>2</v>
      </c>
      <c r="BW397" s="15"/>
      <c r="BX397" s="15">
        <v>2</v>
      </c>
      <c r="BY397" s="15">
        <v>2</v>
      </c>
      <c r="BZ397" s="15">
        <v>2</v>
      </c>
      <c r="CA397" s="15">
        <v>2</v>
      </c>
      <c r="CB397" s="15">
        <v>2</v>
      </c>
      <c r="CC397" s="15">
        <v>2</v>
      </c>
      <c r="CD397" s="15">
        <v>2</v>
      </c>
      <c r="CE397" s="15">
        <v>2</v>
      </c>
      <c r="CF397" s="15">
        <v>2</v>
      </c>
      <c r="CG397" s="15">
        <v>2</v>
      </c>
      <c r="CH397" s="15">
        <v>2</v>
      </c>
      <c r="CI397" s="15">
        <v>2</v>
      </c>
      <c r="CJ397" s="15">
        <v>2</v>
      </c>
      <c r="CK397" s="15">
        <v>2</v>
      </c>
      <c r="CL397" s="15"/>
      <c r="CM397" s="15"/>
      <c r="CN397" s="15"/>
      <c r="CO397" s="15"/>
      <c r="CP397" s="15"/>
      <c r="CQ397" s="15"/>
      <c r="CR397" s="15"/>
      <c r="CS397" s="15">
        <v>2</v>
      </c>
      <c r="CT397" s="15">
        <v>2</v>
      </c>
      <c r="CU397" s="15">
        <v>2</v>
      </c>
      <c r="CV397" s="73">
        <f t="shared" si="203"/>
        <v>27</v>
      </c>
      <c r="CW397" s="74">
        <f t="shared" si="204"/>
        <v>1</v>
      </c>
      <c r="CX397" s="73">
        <f t="shared" si="205"/>
        <v>0</v>
      </c>
      <c r="CY397" s="74">
        <f t="shared" si="206"/>
        <v>0</v>
      </c>
      <c r="CZ397" s="73">
        <f t="shared" si="207"/>
        <v>0</v>
      </c>
      <c r="DA397" s="74">
        <f t="shared" si="208"/>
        <v>0</v>
      </c>
      <c r="DB397" s="73">
        <f t="shared" si="209"/>
        <v>0</v>
      </c>
      <c r="DC397" s="74">
        <f t="shared" si="210"/>
        <v>0</v>
      </c>
      <c r="DD397" s="75">
        <f t="shared" si="211"/>
        <v>2</v>
      </c>
      <c r="DE397" s="75" t="str">
        <f t="shared" si="212"/>
        <v>Đạt mục tiêu</v>
      </c>
      <c r="DF397" s="2"/>
      <c r="DG397" s="2"/>
      <c r="DH397" s="2"/>
      <c r="DI397" s="2"/>
      <c r="DJ397" s="2"/>
      <c r="DK397" s="2"/>
      <c r="DL397" s="2"/>
      <c r="DM397" s="2"/>
      <c r="DN397" s="2"/>
      <c r="DO397" s="2"/>
      <c r="DP397" s="2"/>
      <c r="DQ397" s="2"/>
      <c r="DR397" s="2"/>
      <c r="DS397" s="2"/>
      <c r="DT397" s="2"/>
      <c r="DU397" s="2"/>
      <c r="DV397" s="2"/>
      <c r="DW397" s="2"/>
      <c r="DX397" s="2"/>
      <c r="DY397" s="2"/>
    </row>
    <row r="398" spans="1:129" ht="49.5" hidden="1" customHeight="1" x14ac:dyDescent="0.25">
      <c r="A398" s="53">
        <v>388</v>
      </c>
      <c r="B398" s="66">
        <v>528</v>
      </c>
      <c r="C398" s="60">
        <v>528</v>
      </c>
      <c r="D398" s="7" t="s">
        <v>491</v>
      </c>
      <c r="E398" s="14" t="s">
        <v>19</v>
      </c>
      <c r="F398" s="14" t="s">
        <v>492</v>
      </c>
      <c r="G398" s="68" t="s">
        <v>19</v>
      </c>
      <c r="H398" s="7" t="s">
        <v>912</v>
      </c>
      <c r="I398" s="68" t="s">
        <v>627</v>
      </c>
      <c r="J398" s="7" t="s">
        <v>482</v>
      </c>
      <c r="K398" s="12"/>
      <c r="L398" s="12"/>
      <c r="M398" s="10"/>
      <c r="N398" s="70"/>
      <c r="O398" s="70"/>
      <c r="P398" s="70"/>
      <c r="Q398" s="70"/>
      <c r="R398" s="70" t="s">
        <v>15</v>
      </c>
      <c r="S398" s="70"/>
      <c r="T398" s="70"/>
      <c r="U398" s="70"/>
      <c r="V398" s="70"/>
      <c r="W398" s="70"/>
      <c r="X398" s="71">
        <f t="shared" si="162"/>
        <v>1</v>
      </c>
      <c r="Y398" s="15"/>
      <c r="Z398" s="15"/>
      <c r="AA398" s="15"/>
      <c r="AB398" s="15"/>
      <c r="AC398" s="15"/>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5">
        <v>2</v>
      </c>
      <c r="BJ398" s="15">
        <v>2</v>
      </c>
      <c r="BK398" s="15">
        <v>2</v>
      </c>
      <c r="BL398" s="15">
        <v>2</v>
      </c>
      <c r="BM398" s="15"/>
      <c r="BN398" s="15"/>
      <c r="BO398" s="15"/>
      <c r="BP398" s="15"/>
      <c r="BQ398" s="15">
        <v>2</v>
      </c>
      <c r="BR398" s="15">
        <v>2</v>
      </c>
      <c r="BS398" s="15">
        <v>2</v>
      </c>
      <c r="BT398" s="15">
        <v>2</v>
      </c>
      <c r="BU398" s="15">
        <v>2</v>
      </c>
      <c r="BV398" s="15">
        <v>2</v>
      </c>
      <c r="BW398" s="15"/>
      <c r="BX398" s="15">
        <v>2</v>
      </c>
      <c r="BY398" s="15">
        <v>2</v>
      </c>
      <c r="BZ398" s="15">
        <v>2</v>
      </c>
      <c r="CA398" s="15">
        <v>2</v>
      </c>
      <c r="CB398" s="15">
        <v>2</v>
      </c>
      <c r="CC398" s="15">
        <v>2</v>
      </c>
      <c r="CD398" s="15">
        <v>2</v>
      </c>
      <c r="CE398" s="15">
        <v>2</v>
      </c>
      <c r="CF398" s="15">
        <v>2</v>
      </c>
      <c r="CG398" s="15">
        <v>2</v>
      </c>
      <c r="CH398" s="15">
        <v>2</v>
      </c>
      <c r="CI398" s="15">
        <v>2</v>
      </c>
      <c r="CJ398" s="15">
        <v>2</v>
      </c>
      <c r="CK398" s="15">
        <v>2</v>
      </c>
      <c r="CL398" s="15"/>
      <c r="CM398" s="15"/>
      <c r="CN398" s="15"/>
      <c r="CO398" s="15"/>
      <c r="CP398" s="15"/>
      <c r="CQ398" s="15"/>
      <c r="CR398" s="15"/>
      <c r="CS398" s="15">
        <v>2</v>
      </c>
      <c r="CT398" s="15">
        <v>2</v>
      </c>
      <c r="CU398" s="15">
        <v>2</v>
      </c>
      <c r="CV398" s="73">
        <f t="shared" si="203"/>
        <v>27</v>
      </c>
      <c r="CW398" s="74">
        <f t="shared" si="204"/>
        <v>1</v>
      </c>
      <c r="CX398" s="73">
        <f t="shared" si="205"/>
        <v>0</v>
      </c>
      <c r="CY398" s="74">
        <f t="shared" si="206"/>
        <v>0</v>
      </c>
      <c r="CZ398" s="73">
        <f t="shared" si="207"/>
        <v>0</v>
      </c>
      <c r="DA398" s="74">
        <f t="shared" si="208"/>
        <v>0</v>
      </c>
      <c r="DB398" s="73">
        <f t="shared" si="209"/>
        <v>0</v>
      </c>
      <c r="DC398" s="74">
        <f t="shared" si="210"/>
        <v>0</v>
      </c>
      <c r="DD398" s="75">
        <f t="shared" si="211"/>
        <v>2</v>
      </c>
      <c r="DE398" s="75" t="str">
        <f t="shared" si="212"/>
        <v>Đạt mục tiêu</v>
      </c>
      <c r="DF398" s="2"/>
      <c r="DG398" s="2"/>
      <c r="DH398" s="2"/>
      <c r="DI398" s="2"/>
      <c r="DJ398" s="2"/>
      <c r="DK398" s="2"/>
      <c r="DL398" s="2"/>
      <c r="DM398" s="2"/>
      <c r="DN398" s="2"/>
      <c r="DO398" s="2"/>
      <c r="DP398" s="2"/>
      <c r="DQ398" s="2"/>
      <c r="DR398" s="2"/>
      <c r="DS398" s="2"/>
      <c r="DT398" s="2"/>
      <c r="DU398" s="2"/>
      <c r="DV398" s="2"/>
      <c r="DW398" s="2"/>
      <c r="DX398" s="2"/>
      <c r="DY398" s="2"/>
    </row>
    <row r="399" spans="1:129" ht="49.5" hidden="1" customHeight="1" x14ac:dyDescent="0.25">
      <c r="A399" s="53">
        <v>389</v>
      </c>
      <c r="B399" s="66">
        <v>528</v>
      </c>
      <c r="C399" s="60">
        <v>528</v>
      </c>
      <c r="D399" s="7" t="s">
        <v>491</v>
      </c>
      <c r="E399" s="14" t="s">
        <v>19</v>
      </c>
      <c r="F399" s="14" t="s">
        <v>492</v>
      </c>
      <c r="G399" s="68" t="s">
        <v>19</v>
      </c>
      <c r="H399" s="7" t="s">
        <v>913</v>
      </c>
      <c r="I399" s="68" t="s">
        <v>627</v>
      </c>
      <c r="J399" s="7" t="s">
        <v>482</v>
      </c>
      <c r="K399" s="12"/>
      <c r="L399" s="12"/>
      <c r="M399" s="10"/>
      <c r="N399" s="70"/>
      <c r="O399" s="70"/>
      <c r="P399" s="70"/>
      <c r="Q399" s="70"/>
      <c r="R399" s="70"/>
      <c r="S399" s="70"/>
      <c r="T399" s="70"/>
      <c r="U399" s="70" t="s">
        <v>15</v>
      </c>
      <c r="V399" s="70"/>
      <c r="W399" s="70"/>
      <c r="X399" s="71">
        <f t="shared" si="162"/>
        <v>1</v>
      </c>
      <c r="Y399" s="15"/>
      <c r="Z399" s="15"/>
      <c r="AA399" s="15"/>
      <c r="AB399" s="15"/>
      <c r="AC399" s="15"/>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t="s">
        <v>713</v>
      </c>
      <c r="BD399" s="11" t="s">
        <v>644</v>
      </c>
      <c r="BE399" s="11"/>
      <c r="BF399" s="11"/>
      <c r="BG399" s="11"/>
      <c r="BH399" s="11"/>
      <c r="BI399" s="15">
        <v>2</v>
      </c>
      <c r="BJ399" s="15">
        <v>2</v>
      </c>
      <c r="BK399" s="15">
        <v>2</v>
      </c>
      <c r="BL399" s="15">
        <v>2</v>
      </c>
      <c r="BM399" s="15"/>
      <c r="BN399" s="15"/>
      <c r="BO399" s="15"/>
      <c r="BP399" s="15"/>
      <c r="BQ399" s="15">
        <v>2</v>
      </c>
      <c r="BR399" s="15">
        <v>2</v>
      </c>
      <c r="BS399" s="15">
        <v>2</v>
      </c>
      <c r="BT399" s="15">
        <v>2</v>
      </c>
      <c r="BU399" s="15">
        <v>2</v>
      </c>
      <c r="BV399" s="15">
        <v>2</v>
      </c>
      <c r="BW399" s="15"/>
      <c r="BX399" s="15">
        <v>2</v>
      </c>
      <c r="BY399" s="15">
        <v>2</v>
      </c>
      <c r="BZ399" s="15">
        <v>2</v>
      </c>
      <c r="CA399" s="15">
        <v>2</v>
      </c>
      <c r="CB399" s="15">
        <v>2</v>
      </c>
      <c r="CC399" s="15">
        <v>2</v>
      </c>
      <c r="CD399" s="15">
        <v>2</v>
      </c>
      <c r="CE399" s="15">
        <v>2</v>
      </c>
      <c r="CF399" s="15">
        <v>2</v>
      </c>
      <c r="CG399" s="15">
        <v>2</v>
      </c>
      <c r="CH399" s="15">
        <v>2</v>
      </c>
      <c r="CI399" s="15">
        <v>2</v>
      </c>
      <c r="CJ399" s="15">
        <v>2</v>
      </c>
      <c r="CK399" s="15">
        <v>2</v>
      </c>
      <c r="CL399" s="15"/>
      <c r="CM399" s="15"/>
      <c r="CN399" s="15"/>
      <c r="CO399" s="15"/>
      <c r="CP399" s="15"/>
      <c r="CQ399" s="15"/>
      <c r="CR399" s="15"/>
      <c r="CS399" s="15">
        <v>2</v>
      </c>
      <c r="CT399" s="15">
        <v>2</v>
      </c>
      <c r="CU399" s="15">
        <v>2</v>
      </c>
      <c r="CV399" s="73">
        <f t="shared" si="203"/>
        <v>27</v>
      </c>
      <c r="CW399" s="74">
        <f t="shared" si="204"/>
        <v>1</v>
      </c>
      <c r="CX399" s="73">
        <f t="shared" si="205"/>
        <v>0</v>
      </c>
      <c r="CY399" s="74">
        <f t="shared" si="206"/>
        <v>0</v>
      </c>
      <c r="CZ399" s="73">
        <f t="shared" si="207"/>
        <v>0</v>
      </c>
      <c r="DA399" s="74">
        <f t="shared" si="208"/>
        <v>0</v>
      </c>
      <c r="DB399" s="73">
        <f t="shared" si="209"/>
        <v>0</v>
      </c>
      <c r="DC399" s="74">
        <f t="shared" si="210"/>
        <v>0</v>
      </c>
      <c r="DD399" s="75">
        <f t="shared" si="211"/>
        <v>2</v>
      </c>
      <c r="DE399" s="75" t="str">
        <f t="shared" si="212"/>
        <v>Đạt mục tiêu</v>
      </c>
      <c r="DF399" s="2"/>
      <c r="DG399" s="2"/>
      <c r="DH399" s="2"/>
      <c r="DI399" s="2"/>
      <c r="DJ399" s="2"/>
      <c r="DK399" s="2"/>
      <c r="DL399" s="2"/>
      <c r="DM399" s="2"/>
      <c r="DN399" s="2"/>
      <c r="DO399" s="2"/>
      <c r="DP399" s="2"/>
      <c r="DQ399" s="2"/>
      <c r="DR399" s="2"/>
      <c r="DS399" s="2"/>
      <c r="DT399" s="2"/>
      <c r="DU399" s="2"/>
      <c r="DV399" s="2"/>
      <c r="DW399" s="2"/>
      <c r="DX399" s="2"/>
      <c r="DY399" s="2"/>
    </row>
    <row r="400" spans="1:129" ht="43.5" hidden="1" customHeight="1" x14ac:dyDescent="0.25">
      <c r="A400" s="53">
        <v>390</v>
      </c>
      <c r="B400" s="66">
        <v>528</v>
      </c>
      <c r="C400" s="60"/>
      <c r="D400" s="7" t="s">
        <v>491</v>
      </c>
      <c r="E400" s="14" t="s">
        <v>19</v>
      </c>
      <c r="F400" s="14" t="s">
        <v>492</v>
      </c>
      <c r="G400" s="68" t="s">
        <v>19</v>
      </c>
      <c r="H400" s="7" t="s">
        <v>913</v>
      </c>
      <c r="I400" s="68" t="s">
        <v>627</v>
      </c>
      <c r="J400" s="7" t="s">
        <v>482</v>
      </c>
      <c r="K400" s="12"/>
      <c r="L400" s="12"/>
      <c r="M400" s="10"/>
      <c r="N400" s="70"/>
      <c r="O400" s="70"/>
      <c r="P400" s="70"/>
      <c r="Q400" s="70"/>
      <c r="R400" s="70"/>
      <c r="S400" s="70"/>
      <c r="T400" s="70"/>
      <c r="U400" s="70"/>
      <c r="V400" s="70" t="s">
        <v>15</v>
      </c>
      <c r="W400" s="70"/>
      <c r="X400" s="71">
        <f t="shared" si="162"/>
        <v>1</v>
      </c>
      <c r="Y400" s="15"/>
      <c r="Z400" s="15"/>
      <c r="AA400" s="15"/>
      <c r="AB400" s="15"/>
      <c r="AC400" s="15"/>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t="s">
        <v>644</v>
      </c>
      <c r="BF400" s="11"/>
      <c r="BG400" s="11"/>
      <c r="BH400" s="11"/>
      <c r="BI400" s="15">
        <v>2</v>
      </c>
      <c r="BJ400" s="15">
        <v>2</v>
      </c>
      <c r="BK400" s="15">
        <v>2</v>
      </c>
      <c r="BL400" s="15">
        <v>2</v>
      </c>
      <c r="BM400" s="15"/>
      <c r="BN400" s="15"/>
      <c r="BO400" s="15"/>
      <c r="BP400" s="15"/>
      <c r="BQ400" s="15">
        <v>2</v>
      </c>
      <c r="BR400" s="15">
        <v>2</v>
      </c>
      <c r="BS400" s="15">
        <v>2</v>
      </c>
      <c r="BT400" s="15">
        <v>2</v>
      </c>
      <c r="BU400" s="15">
        <v>2</v>
      </c>
      <c r="BV400" s="15">
        <v>2</v>
      </c>
      <c r="BW400" s="15"/>
      <c r="BX400" s="15">
        <v>2</v>
      </c>
      <c r="BY400" s="15">
        <v>2</v>
      </c>
      <c r="BZ400" s="15">
        <v>2</v>
      </c>
      <c r="CA400" s="15">
        <v>2</v>
      </c>
      <c r="CB400" s="15">
        <v>2</v>
      </c>
      <c r="CC400" s="15">
        <v>2</v>
      </c>
      <c r="CD400" s="15">
        <v>2</v>
      </c>
      <c r="CE400" s="15">
        <v>2</v>
      </c>
      <c r="CF400" s="15">
        <v>2</v>
      </c>
      <c r="CG400" s="15">
        <v>2</v>
      </c>
      <c r="CH400" s="15">
        <v>2</v>
      </c>
      <c r="CI400" s="15">
        <v>2</v>
      </c>
      <c r="CJ400" s="15">
        <v>2</v>
      </c>
      <c r="CK400" s="15">
        <v>2</v>
      </c>
      <c r="CL400" s="15"/>
      <c r="CM400" s="15"/>
      <c r="CN400" s="15"/>
      <c r="CO400" s="15"/>
      <c r="CP400" s="15"/>
      <c r="CQ400" s="15"/>
      <c r="CR400" s="15"/>
      <c r="CS400" s="15">
        <v>2</v>
      </c>
      <c r="CT400" s="15">
        <v>2</v>
      </c>
      <c r="CU400" s="15">
        <v>2</v>
      </c>
      <c r="CV400" s="73"/>
      <c r="CW400" s="74"/>
      <c r="CX400" s="73"/>
      <c r="CY400" s="74"/>
      <c r="CZ400" s="73"/>
      <c r="DA400" s="74"/>
      <c r="DB400" s="73"/>
      <c r="DC400" s="74"/>
      <c r="DD400" s="75"/>
      <c r="DE400" s="75"/>
      <c r="DF400" s="2"/>
      <c r="DG400" s="2"/>
      <c r="DH400" s="2"/>
      <c r="DI400" s="2"/>
      <c r="DJ400" s="2"/>
      <c r="DK400" s="2"/>
      <c r="DL400" s="2"/>
      <c r="DM400" s="2"/>
      <c r="DN400" s="2"/>
      <c r="DO400" s="2"/>
      <c r="DP400" s="2"/>
      <c r="DQ400" s="2"/>
      <c r="DR400" s="2"/>
      <c r="DS400" s="2"/>
      <c r="DT400" s="2"/>
      <c r="DU400" s="2"/>
      <c r="DV400" s="2"/>
      <c r="DW400" s="2"/>
      <c r="DX400" s="2"/>
      <c r="DY400" s="2"/>
    </row>
    <row r="401" spans="1:129" ht="54.75" hidden="1" customHeight="1" x14ac:dyDescent="0.25">
      <c r="A401" s="53">
        <v>391</v>
      </c>
      <c r="B401" s="66"/>
      <c r="C401" s="60">
        <v>528</v>
      </c>
      <c r="D401" s="7" t="s">
        <v>491</v>
      </c>
      <c r="E401" s="14" t="s">
        <v>19</v>
      </c>
      <c r="F401" s="14" t="s">
        <v>492</v>
      </c>
      <c r="G401" s="68" t="s">
        <v>19</v>
      </c>
      <c r="H401" s="7" t="s">
        <v>914</v>
      </c>
      <c r="I401" s="68" t="s">
        <v>627</v>
      </c>
      <c r="J401" s="7" t="s">
        <v>482</v>
      </c>
      <c r="K401" s="13"/>
      <c r="L401" s="13"/>
      <c r="M401" s="10"/>
      <c r="N401" s="70"/>
      <c r="O401" s="70"/>
      <c r="P401" s="70"/>
      <c r="Q401" s="70"/>
      <c r="R401" s="70"/>
      <c r="S401" s="70"/>
      <c r="T401" s="70"/>
      <c r="U401" s="70"/>
      <c r="V401" s="70"/>
      <c r="W401" s="70" t="s">
        <v>15</v>
      </c>
      <c r="X401" s="71">
        <f t="shared" si="162"/>
        <v>1</v>
      </c>
      <c r="Y401" s="15"/>
      <c r="Z401" s="15"/>
      <c r="AA401" s="15"/>
      <c r="AB401" s="15"/>
      <c r="AC401" s="15"/>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t="s">
        <v>713</v>
      </c>
      <c r="BI401" s="15">
        <v>2</v>
      </c>
      <c r="BJ401" s="15">
        <v>2</v>
      </c>
      <c r="BK401" s="15">
        <v>2</v>
      </c>
      <c r="BL401" s="15">
        <v>2</v>
      </c>
      <c r="BM401" s="15"/>
      <c r="BN401" s="15"/>
      <c r="BO401" s="15"/>
      <c r="BP401" s="15"/>
      <c r="BQ401" s="15">
        <v>2</v>
      </c>
      <c r="BR401" s="15">
        <v>2</v>
      </c>
      <c r="BS401" s="15">
        <v>2</v>
      </c>
      <c r="BT401" s="15">
        <v>2</v>
      </c>
      <c r="BU401" s="15">
        <v>2</v>
      </c>
      <c r="BV401" s="15">
        <v>2</v>
      </c>
      <c r="BW401" s="15"/>
      <c r="BX401" s="15">
        <v>2</v>
      </c>
      <c r="BY401" s="15">
        <v>2</v>
      </c>
      <c r="BZ401" s="15">
        <v>2</v>
      </c>
      <c r="CA401" s="15">
        <v>2</v>
      </c>
      <c r="CB401" s="15">
        <v>2</v>
      </c>
      <c r="CC401" s="15">
        <v>2</v>
      </c>
      <c r="CD401" s="15">
        <v>2</v>
      </c>
      <c r="CE401" s="15">
        <v>2</v>
      </c>
      <c r="CF401" s="15">
        <v>2</v>
      </c>
      <c r="CG401" s="15">
        <v>2</v>
      </c>
      <c r="CH401" s="15">
        <v>2</v>
      </c>
      <c r="CI401" s="15">
        <v>2</v>
      </c>
      <c r="CJ401" s="15">
        <v>2</v>
      </c>
      <c r="CK401" s="15">
        <v>2</v>
      </c>
      <c r="CL401" s="15"/>
      <c r="CM401" s="15"/>
      <c r="CN401" s="15"/>
      <c r="CO401" s="15"/>
      <c r="CP401" s="15"/>
      <c r="CQ401" s="15"/>
      <c r="CR401" s="15"/>
      <c r="CS401" s="15">
        <v>2</v>
      </c>
      <c r="CT401" s="15">
        <v>2</v>
      </c>
      <c r="CU401" s="15">
        <v>2</v>
      </c>
      <c r="CV401" s="73">
        <f t="shared" ref="CV401:CV407" si="213">COUNTIF(BI401:CU401,"2")</f>
        <v>27</v>
      </c>
      <c r="CW401" s="74">
        <f t="shared" ref="CW401:CW407" si="214">CV401/(CV401+CX401+CZ401+DB401)</f>
        <v>1</v>
      </c>
      <c r="CX401" s="73">
        <f t="shared" ref="CX401:CX407" si="215">COUNTIF(BI401:CU401,"1")</f>
        <v>0</v>
      </c>
      <c r="CY401" s="74">
        <f t="shared" ref="CY401:CY407" si="216">CX401/(CV401+CX401+CZ401+DB401)</f>
        <v>0</v>
      </c>
      <c r="CZ401" s="73">
        <f t="shared" ref="CZ401:CZ407" si="217">COUNTIF(BI401:CU401,"0")</f>
        <v>0</v>
      </c>
      <c r="DA401" s="74">
        <f t="shared" ref="DA401:DA407" si="218">CZ401/(CV401+CX401+CZ401+DB401)</f>
        <v>0</v>
      </c>
      <c r="DB401" s="73">
        <f t="shared" ref="DB401:DB407" si="219">COUNTIF(BI401:CU401,"KĐG")</f>
        <v>0</v>
      </c>
      <c r="DC401" s="74">
        <f t="shared" ref="DC401:DC407" si="220">DB401/(CV401+CX401+CZ401+DB401)</f>
        <v>0</v>
      </c>
      <c r="DD401" s="75">
        <f t="shared" ref="DD401:DD407" si="221">(((CV401*2)+(CX401*1)+(CZ401*0)))/(CV401+CX401+CZ401)</f>
        <v>2</v>
      </c>
      <c r="DE401" s="75" t="str">
        <f t="shared" ref="DE401:DE407" si="222">IF(DC401&gt;=50%,"KĐG",IF(DD401&gt;=1.6,"Đạt mục tiêu",IF(DD401&gt;=1,"Cần cố gắng","Chưa đạt")))</f>
        <v>Đạt mục tiêu</v>
      </c>
      <c r="DF401" s="2"/>
      <c r="DG401" s="2"/>
      <c r="DH401" s="2"/>
      <c r="DI401" s="2"/>
      <c r="DJ401" s="2"/>
      <c r="DK401" s="2"/>
      <c r="DL401" s="2"/>
      <c r="DM401" s="2"/>
      <c r="DN401" s="2"/>
      <c r="DO401" s="2"/>
      <c r="DP401" s="2"/>
      <c r="DQ401" s="2"/>
      <c r="DR401" s="2"/>
      <c r="DS401" s="2"/>
      <c r="DT401" s="2"/>
      <c r="DU401" s="2"/>
      <c r="DV401" s="2"/>
      <c r="DW401" s="2"/>
      <c r="DX401" s="2"/>
      <c r="DY401" s="2"/>
    </row>
    <row r="402" spans="1:129" ht="69.75" hidden="1" customHeight="1" x14ac:dyDescent="0.25">
      <c r="A402" s="53">
        <v>392</v>
      </c>
      <c r="B402" s="66">
        <v>528</v>
      </c>
      <c r="C402" s="60">
        <v>531</v>
      </c>
      <c r="D402" s="8" t="s">
        <v>493</v>
      </c>
      <c r="E402" s="14" t="s">
        <v>11</v>
      </c>
      <c r="F402" s="14" t="s">
        <v>494</v>
      </c>
      <c r="G402" s="68" t="s">
        <v>19</v>
      </c>
      <c r="H402" s="14" t="s">
        <v>915</v>
      </c>
      <c r="I402" s="68" t="s">
        <v>627</v>
      </c>
      <c r="J402" s="7" t="s">
        <v>482</v>
      </c>
      <c r="K402" s="11" t="s">
        <v>6</v>
      </c>
      <c r="L402" s="11" t="s">
        <v>15</v>
      </c>
      <c r="M402" s="10">
        <v>9</v>
      </c>
      <c r="N402" s="84" t="s">
        <v>15</v>
      </c>
      <c r="O402" s="84"/>
      <c r="P402" s="84"/>
      <c r="Q402" s="84"/>
      <c r="R402" s="84"/>
      <c r="S402" s="84"/>
      <c r="T402" s="84"/>
      <c r="U402" s="84"/>
      <c r="V402" s="84"/>
      <c r="W402" s="84"/>
      <c r="X402" s="71">
        <f t="shared" si="162"/>
        <v>1</v>
      </c>
      <c r="Y402" s="15" t="s">
        <v>1100</v>
      </c>
      <c r="Z402" s="15" t="s">
        <v>625</v>
      </c>
      <c r="AA402" s="15"/>
      <c r="AB402" s="15"/>
      <c r="AC402" s="15" t="s">
        <v>625</v>
      </c>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5">
        <v>2</v>
      </c>
      <c r="BJ402" s="15">
        <v>2</v>
      </c>
      <c r="BK402" s="15">
        <v>2</v>
      </c>
      <c r="BL402" s="15">
        <v>2</v>
      </c>
      <c r="BM402" s="15">
        <v>2</v>
      </c>
      <c r="BN402" s="15">
        <v>2</v>
      </c>
      <c r="BO402" s="15">
        <v>2</v>
      </c>
      <c r="BP402" s="15">
        <v>2</v>
      </c>
      <c r="BQ402" s="15">
        <v>2</v>
      </c>
      <c r="BR402" s="15">
        <v>2</v>
      </c>
      <c r="BS402" s="15">
        <v>2</v>
      </c>
      <c r="BT402" s="15">
        <v>2</v>
      </c>
      <c r="BU402" s="15">
        <v>2</v>
      </c>
      <c r="BV402" s="15">
        <v>2</v>
      </c>
      <c r="BW402" s="15">
        <v>2</v>
      </c>
      <c r="BX402" s="15">
        <v>2</v>
      </c>
      <c r="BY402" s="15">
        <v>1</v>
      </c>
      <c r="BZ402" s="15">
        <v>1</v>
      </c>
      <c r="CA402" s="15">
        <v>0</v>
      </c>
      <c r="CB402" s="15">
        <v>1</v>
      </c>
      <c r="CC402" s="15">
        <v>1</v>
      </c>
      <c r="CD402" s="15">
        <v>1</v>
      </c>
      <c r="CE402" s="15">
        <v>1</v>
      </c>
      <c r="CF402" s="15">
        <v>1</v>
      </c>
      <c r="CG402" s="15">
        <v>1</v>
      </c>
      <c r="CH402" s="15">
        <v>1</v>
      </c>
      <c r="CI402" s="15">
        <v>2</v>
      </c>
      <c r="CJ402" s="15">
        <v>2</v>
      </c>
      <c r="CK402" s="15">
        <v>2</v>
      </c>
      <c r="CL402" s="15">
        <v>2</v>
      </c>
      <c r="CM402" s="15">
        <v>2</v>
      </c>
      <c r="CN402" s="15">
        <v>2</v>
      </c>
      <c r="CO402" s="15">
        <v>2</v>
      </c>
      <c r="CP402" s="15">
        <v>2</v>
      </c>
      <c r="CQ402" s="15">
        <v>2</v>
      </c>
      <c r="CR402" s="15">
        <v>2</v>
      </c>
      <c r="CS402" s="15">
        <v>2</v>
      </c>
      <c r="CT402" s="15">
        <v>2</v>
      </c>
      <c r="CU402" s="15">
        <v>2</v>
      </c>
      <c r="CV402" s="73">
        <f t="shared" si="213"/>
        <v>29</v>
      </c>
      <c r="CW402" s="74">
        <f t="shared" si="214"/>
        <v>0.74358974358974361</v>
      </c>
      <c r="CX402" s="73">
        <f t="shared" si="215"/>
        <v>9</v>
      </c>
      <c r="CY402" s="74">
        <f t="shared" si="216"/>
        <v>0.23076923076923078</v>
      </c>
      <c r="CZ402" s="73">
        <f t="shared" si="217"/>
        <v>1</v>
      </c>
      <c r="DA402" s="74">
        <f t="shared" si="218"/>
        <v>2.564102564102564E-2</v>
      </c>
      <c r="DB402" s="73">
        <f t="shared" si="219"/>
        <v>0</v>
      </c>
      <c r="DC402" s="74">
        <f t="shared" si="220"/>
        <v>0</v>
      </c>
      <c r="DD402" s="249">
        <f t="shared" si="221"/>
        <v>1.7179487179487178</v>
      </c>
      <c r="DE402" s="75" t="str">
        <f t="shared" si="222"/>
        <v>Đạt mục tiêu</v>
      </c>
      <c r="DF402" s="2"/>
      <c r="DG402" s="2"/>
      <c r="DH402" s="2"/>
      <c r="DI402" s="2"/>
      <c r="DJ402" s="2"/>
      <c r="DK402" s="2"/>
      <c r="DL402" s="2"/>
      <c r="DM402" s="2"/>
      <c r="DN402" s="2"/>
      <c r="DO402" s="2"/>
      <c r="DP402" s="2"/>
      <c r="DQ402" s="2"/>
      <c r="DR402" s="2"/>
      <c r="DS402" s="2"/>
      <c r="DT402" s="2"/>
      <c r="DU402" s="2"/>
      <c r="DV402" s="2"/>
      <c r="DW402" s="2"/>
      <c r="DX402" s="2"/>
      <c r="DY402" s="2"/>
    </row>
    <row r="403" spans="1:129" ht="84.75" hidden="1" customHeight="1" x14ac:dyDescent="0.25">
      <c r="A403" s="53">
        <v>393</v>
      </c>
      <c r="B403" s="59">
        <v>531</v>
      </c>
      <c r="C403" s="60">
        <v>531</v>
      </c>
      <c r="D403" s="8" t="s">
        <v>493</v>
      </c>
      <c r="E403" s="14" t="s">
        <v>11</v>
      </c>
      <c r="F403" s="14" t="s">
        <v>494</v>
      </c>
      <c r="G403" s="68" t="s">
        <v>19</v>
      </c>
      <c r="H403" s="144" t="s">
        <v>916</v>
      </c>
      <c r="I403" s="68" t="s">
        <v>627</v>
      </c>
      <c r="J403" s="7" t="s">
        <v>482</v>
      </c>
      <c r="K403" s="12"/>
      <c r="L403" s="12"/>
      <c r="M403" s="10"/>
      <c r="N403" s="84"/>
      <c r="O403" s="84" t="s">
        <v>15</v>
      </c>
      <c r="P403" s="84"/>
      <c r="Q403" s="84"/>
      <c r="R403" s="84"/>
      <c r="S403" s="84"/>
      <c r="T403" s="84"/>
      <c r="U403" s="84"/>
      <c r="V403" s="84"/>
      <c r="W403" s="84"/>
      <c r="X403" s="71">
        <f t="shared" si="162"/>
        <v>1</v>
      </c>
      <c r="Y403" s="15" t="s">
        <v>1101</v>
      </c>
      <c r="Z403" s="15"/>
      <c r="AA403" s="15"/>
      <c r="AB403" s="15"/>
      <c r="AC403" s="15"/>
      <c r="AD403" s="15"/>
      <c r="AE403" s="15"/>
      <c r="AF403" s="15" t="s">
        <v>625</v>
      </c>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5">
        <v>2</v>
      </c>
      <c r="BJ403" s="15">
        <v>2</v>
      </c>
      <c r="BK403" s="15">
        <v>2</v>
      </c>
      <c r="BL403" s="15">
        <v>2</v>
      </c>
      <c r="BM403" s="15">
        <v>1</v>
      </c>
      <c r="BN403" s="15">
        <v>1</v>
      </c>
      <c r="BO403" s="15">
        <v>1</v>
      </c>
      <c r="BP403" s="15">
        <v>1</v>
      </c>
      <c r="BQ403" s="15">
        <v>1</v>
      </c>
      <c r="BR403" s="15">
        <v>1</v>
      </c>
      <c r="BS403" s="15">
        <v>1</v>
      </c>
      <c r="BT403" s="15">
        <v>1</v>
      </c>
      <c r="BU403" s="15">
        <v>1</v>
      </c>
      <c r="BV403" s="15">
        <v>1</v>
      </c>
      <c r="BW403" s="15">
        <v>1</v>
      </c>
      <c r="BX403" s="15">
        <v>1</v>
      </c>
      <c r="BY403" s="15">
        <v>1</v>
      </c>
      <c r="BZ403" s="15">
        <v>1</v>
      </c>
      <c r="CA403" s="15">
        <v>1</v>
      </c>
      <c r="CB403" s="15">
        <v>1</v>
      </c>
      <c r="CC403" s="15">
        <v>1</v>
      </c>
      <c r="CD403" s="15">
        <v>1</v>
      </c>
      <c r="CE403" s="15">
        <v>1</v>
      </c>
      <c r="CF403" s="15">
        <v>1</v>
      </c>
      <c r="CG403" s="15">
        <v>1</v>
      </c>
      <c r="CH403" s="15">
        <v>1</v>
      </c>
      <c r="CI403" s="15">
        <v>1</v>
      </c>
      <c r="CJ403" s="15">
        <v>1</v>
      </c>
      <c r="CK403" s="15">
        <v>1</v>
      </c>
      <c r="CL403" s="15">
        <v>1</v>
      </c>
      <c r="CM403" s="15">
        <v>1</v>
      </c>
      <c r="CN403" s="15">
        <v>1</v>
      </c>
      <c r="CO403" s="15">
        <v>1</v>
      </c>
      <c r="CP403" s="15">
        <v>1</v>
      </c>
      <c r="CQ403" s="15">
        <v>1</v>
      </c>
      <c r="CR403" s="15">
        <v>1</v>
      </c>
      <c r="CS403" s="15">
        <v>2</v>
      </c>
      <c r="CT403" s="15">
        <v>2</v>
      </c>
      <c r="CU403" s="15">
        <v>2</v>
      </c>
      <c r="CV403" s="73">
        <f t="shared" si="213"/>
        <v>7</v>
      </c>
      <c r="CW403" s="74">
        <f t="shared" si="214"/>
        <v>0.17948717948717949</v>
      </c>
      <c r="CX403" s="73">
        <f t="shared" si="215"/>
        <v>32</v>
      </c>
      <c r="CY403" s="74">
        <f t="shared" si="216"/>
        <v>0.82051282051282048</v>
      </c>
      <c r="CZ403" s="73">
        <f t="shared" si="217"/>
        <v>0</v>
      </c>
      <c r="DA403" s="74">
        <f t="shared" si="218"/>
        <v>0</v>
      </c>
      <c r="DB403" s="73">
        <f t="shared" si="219"/>
        <v>0</v>
      </c>
      <c r="DC403" s="74">
        <f t="shared" si="220"/>
        <v>0</v>
      </c>
      <c r="DD403" s="75">
        <f t="shared" si="221"/>
        <v>1.1794871794871795</v>
      </c>
      <c r="DE403" s="75" t="str">
        <f t="shared" si="222"/>
        <v>Cần cố gắng</v>
      </c>
      <c r="DF403" s="2"/>
      <c r="DG403" s="2"/>
      <c r="DH403" s="2"/>
      <c r="DI403" s="2"/>
      <c r="DJ403" s="2"/>
      <c r="DK403" s="2"/>
      <c r="DL403" s="2"/>
      <c r="DM403" s="2"/>
      <c r="DN403" s="2"/>
      <c r="DO403" s="2"/>
      <c r="DP403" s="2"/>
      <c r="DQ403" s="2"/>
      <c r="DR403" s="2"/>
      <c r="DS403" s="2"/>
      <c r="DT403" s="2"/>
      <c r="DU403" s="2"/>
      <c r="DV403" s="2"/>
      <c r="DW403" s="2"/>
      <c r="DX403" s="2"/>
      <c r="DY403" s="2"/>
    </row>
    <row r="404" spans="1:129" ht="84" customHeight="1" x14ac:dyDescent="0.25">
      <c r="A404" s="53">
        <v>394</v>
      </c>
      <c r="B404" s="66">
        <v>531</v>
      </c>
      <c r="C404" s="60">
        <v>531</v>
      </c>
      <c r="D404" s="316" t="s">
        <v>493</v>
      </c>
      <c r="E404" s="307" t="s">
        <v>11</v>
      </c>
      <c r="F404" s="307" t="s">
        <v>494</v>
      </c>
      <c r="G404" s="308" t="s">
        <v>19</v>
      </c>
      <c r="H404" s="306" t="s">
        <v>917</v>
      </c>
      <c r="I404" s="308" t="s">
        <v>627</v>
      </c>
      <c r="J404" s="306" t="s">
        <v>482</v>
      </c>
      <c r="K404" s="12"/>
      <c r="L404" s="12"/>
      <c r="M404" s="10"/>
      <c r="N404" s="84"/>
      <c r="O404" s="84"/>
      <c r="P404" s="331" t="s">
        <v>15</v>
      </c>
      <c r="Q404" s="84"/>
      <c r="R404" s="84"/>
      <c r="S404" s="84"/>
      <c r="T404" s="84"/>
      <c r="U404" s="84"/>
      <c r="V404" s="84"/>
      <c r="W404" s="84"/>
      <c r="X404" s="71">
        <f t="shared" si="162"/>
        <v>1</v>
      </c>
      <c r="Y404" s="15" t="s">
        <v>1105</v>
      </c>
      <c r="Z404" s="15"/>
      <c r="AA404" s="15"/>
      <c r="AB404" s="15"/>
      <c r="AC404" s="15"/>
      <c r="AD404" s="11"/>
      <c r="AE404" s="11"/>
      <c r="AF404" s="11"/>
      <c r="AG404" s="315"/>
      <c r="AH404" s="315"/>
      <c r="AI404" s="315" t="s">
        <v>644</v>
      </c>
      <c r="AJ404" s="11" t="s">
        <v>644</v>
      </c>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56">
        <v>2</v>
      </c>
      <c r="BJ404" s="56">
        <v>2</v>
      </c>
      <c r="BK404" s="56">
        <v>2</v>
      </c>
      <c r="BL404" s="56">
        <v>2</v>
      </c>
      <c r="BM404" s="56">
        <v>2</v>
      </c>
      <c r="BN404" s="56">
        <v>2</v>
      </c>
      <c r="BO404" s="56">
        <v>2</v>
      </c>
      <c r="BP404" s="56">
        <v>2</v>
      </c>
      <c r="BQ404" s="56">
        <v>2</v>
      </c>
      <c r="BR404" s="56">
        <v>2</v>
      </c>
      <c r="BS404" s="56">
        <v>2</v>
      </c>
      <c r="BT404" s="56">
        <v>2</v>
      </c>
      <c r="BU404" s="56">
        <v>2</v>
      </c>
      <c r="BV404" s="56">
        <v>2</v>
      </c>
      <c r="BW404" s="56">
        <v>2</v>
      </c>
      <c r="BX404" s="56">
        <v>2</v>
      </c>
      <c r="BY404" s="56">
        <v>2</v>
      </c>
      <c r="BZ404" s="56">
        <v>2</v>
      </c>
      <c r="CA404" s="56">
        <v>2</v>
      </c>
      <c r="CB404" s="56">
        <v>2</v>
      </c>
      <c r="CC404" s="56">
        <v>2</v>
      </c>
      <c r="CD404" s="56">
        <v>2</v>
      </c>
      <c r="CE404" s="56">
        <v>2</v>
      </c>
      <c r="CF404" s="56">
        <v>2</v>
      </c>
      <c r="CG404" s="56">
        <v>2</v>
      </c>
      <c r="CH404" s="56">
        <v>2</v>
      </c>
      <c r="CI404" s="56">
        <v>2</v>
      </c>
      <c r="CJ404" s="56">
        <v>2</v>
      </c>
      <c r="CK404" s="56">
        <v>2</v>
      </c>
      <c r="CL404" s="56">
        <v>2</v>
      </c>
      <c r="CM404" s="56">
        <v>2</v>
      </c>
      <c r="CN404" s="56">
        <v>2</v>
      </c>
      <c r="CO404" s="56">
        <v>2</v>
      </c>
      <c r="CP404" s="56">
        <v>2</v>
      </c>
      <c r="CQ404" s="56">
        <v>2</v>
      </c>
      <c r="CR404" s="56">
        <v>2</v>
      </c>
      <c r="CS404" s="56">
        <v>2</v>
      </c>
      <c r="CT404" s="56">
        <v>2</v>
      </c>
      <c r="CU404" s="56">
        <v>2</v>
      </c>
      <c r="CV404" s="73">
        <f t="shared" si="213"/>
        <v>39</v>
      </c>
      <c r="CW404" s="74">
        <f t="shared" si="214"/>
        <v>1</v>
      </c>
      <c r="CX404" s="73">
        <f t="shared" si="215"/>
        <v>0</v>
      </c>
      <c r="CY404" s="74">
        <f t="shared" si="216"/>
        <v>0</v>
      </c>
      <c r="CZ404" s="73">
        <f t="shared" si="217"/>
        <v>0</v>
      </c>
      <c r="DA404" s="74">
        <f t="shared" si="218"/>
        <v>0</v>
      </c>
      <c r="DB404" s="73">
        <f t="shared" si="219"/>
        <v>0</v>
      </c>
      <c r="DC404" s="74">
        <f t="shared" si="220"/>
        <v>0</v>
      </c>
      <c r="DD404" s="75">
        <f t="shared" si="221"/>
        <v>2</v>
      </c>
      <c r="DE404" s="75" t="str">
        <f t="shared" si="222"/>
        <v>Đạt mục tiêu</v>
      </c>
      <c r="DF404" s="2"/>
      <c r="DG404" s="2"/>
      <c r="DH404" s="2"/>
      <c r="DI404" s="2"/>
      <c r="DJ404" s="2"/>
      <c r="DK404" s="2"/>
      <c r="DL404" s="2"/>
      <c r="DM404" s="2"/>
      <c r="DN404" s="2"/>
      <c r="DO404" s="2"/>
      <c r="DP404" s="2"/>
      <c r="DQ404" s="2"/>
      <c r="DR404" s="2"/>
      <c r="DS404" s="2"/>
      <c r="DT404" s="2"/>
      <c r="DU404" s="2"/>
      <c r="DV404" s="2"/>
      <c r="DW404" s="2"/>
      <c r="DX404" s="2"/>
      <c r="DY404" s="2"/>
    </row>
    <row r="405" spans="1:129" ht="63.75" hidden="1" customHeight="1" x14ac:dyDescent="0.25">
      <c r="A405" s="53">
        <v>395</v>
      </c>
      <c r="B405" s="66">
        <v>531</v>
      </c>
      <c r="C405" s="60">
        <v>531</v>
      </c>
      <c r="D405" s="8" t="s">
        <v>493</v>
      </c>
      <c r="E405" s="14" t="s">
        <v>11</v>
      </c>
      <c r="F405" s="106" t="s">
        <v>494</v>
      </c>
      <c r="G405" s="152" t="s">
        <v>19</v>
      </c>
      <c r="H405" s="153" t="s">
        <v>1019</v>
      </c>
      <c r="I405" s="68" t="s">
        <v>627</v>
      </c>
      <c r="J405" s="7" t="s">
        <v>482</v>
      </c>
      <c r="K405" s="12"/>
      <c r="L405" s="12"/>
      <c r="M405" s="10"/>
      <c r="N405" s="84"/>
      <c r="O405" s="84"/>
      <c r="P405" s="84"/>
      <c r="Q405" s="84" t="s">
        <v>15</v>
      </c>
      <c r="R405" s="84"/>
      <c r="S405" s="84"/>
      <c r="T405" s="84"/>
      <c r="U405" s="84"/>
      <c r="V405" s="84"/>
      <c r="W405" s="84"/>
      <c r="X405" s="71">
        <f t="shared" si="162"/>
        <v>1</v>
      </c>
      <c r="Y405" s="15"/>
      <c r="Z405" s="15"/>
      <c r="AA405" s="15"/>
      <c r="AB405" s="15"/>
      <c r="AC405" s="15"/>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5">
        <v>2</v>
      </c>
      <c r="BJ405" s="15">
        <v>2</v>
      </c>
      <c r="BK405" s="15">
        <v>2</v>
      </c>
      <c r="BL405" s="15">
        <v>2</v>
      </c>
      <c r="BM405" s="15"/>
      <c r="BN405" s="15"/>
      <c r="BO405" s="15"/>
      <c r="BP405" s="15"/>
      <c r="BQ405" s="15">
        <v>2</v>
      </c>
      <c r="BR405" s="15">
        <v>2</v>
      </c>
      <c r="BS405" s="15">
        <v>2</v>
      </c>
      <c r="BT405" s="15">
        <v>2</v>
      </c>
      <c r="BU405" s="15">
        <v>2</v>
      </c>
      <c r="BV405" s="15">
        <v>2</v>
      </c>
      <c r="BW405" s="15"/>
      <c r="BX405" s="15">
        <v>2</v>
      </c>
      <c r="BY405" s="15">
        <v>2</v>
      </c>
      <c r="BZ405" s="15">
        <v>2</v>
      </c>
      <c r="CA405" s="15">
        <v>2</v>
      </c>
      <c r="CB405" s="15">
        <v>2</v>
      </c>
      <c r="CC405" s="15">
        <v>2</v>
      </c>
      <c r="CD405" s="15">
        <v>2</v>
      </c>
      <c r="CE405" s="15">
        <v>2</v>
      </c>
      <c r="CF405" s="15">
        <v>2</v>
      </c>
      <c r="CG405" s="15">
        <v>2</v>
      </c>
      <c r="CH405" s="15">
        <v>2</v>
      </c>
      <c r="CI405" s="15">
        <v>2</v>
      </c>
      <c r="CJ405" s="15">
        <v>2</v>
      </c>
      <c r="CK405" s="15">
        <v>2</v>
      </c>
      <c r="CL405" s="15"/>
      <c r="CM405" s="15"/>
      <c r="CN405" s="15"/>
      <c r="CO405" s="15"/>
      <c r="CP405" s="15"/>
      <c r="CQ405" s="15"/>
      <c r="CR405" s="15"/>
      <c r="CS405" s="15">
        <v>2</v>
      </c>
      <c r="CT405" s="15">
        <v>2</v>
      </c>
      <c r="CU405" s="15">
        <v>2</v>
      </c>
      <c r="CV405" s="73">
        <f t="shared" si="213"/>
        <v>27</v>
      </c>
      <c r="CW405" s="74">
        <f t="shared" si="214"/>
        <v>1</v>
      </c>
      <c r="CX405" s="73">
        <f t="shared" si="215"/>
        <v>0</v>
      </c>
      <c r="CY405" s="74">
        <f t="shared" si="216"/>
        <v>0</v>
      </c>
      <c r="CZ405" s="73">
        <f t="shared" si="217"/>
        <v>0</v>
      </c>
      <c r="DA405" s="74">
        <f t="shared" si="218"/>
        <v>0</v>
      </c>
      <c r="DB405" s="73">
        <f t="shared" si="219"/>
        <v>0</v>
      </c>
      <c r="DC405" s="74">
        <f t="shared" si="220"/>
        <v>0</v>
      </c>
      <c r="DD405" s="75">
        <f t="shared" si="221"/>
        <v>2</v>
      </c>
      <c r="DE405" s="75" t="str">
        <f t="shared" si="222"/>
        <v>Đạt mục tiêu</v>
      </c>
      <c r="DF405" s="2"/>
      <c r="DG405" s="2"/>
      <c r="DH405" s="2"/>
      <c r="DI405" s="2"/>
      <c r="DJ405" s="2"/>
      <c r="DK405" s="2"/>
      <c r="DL405" s="2"/>
      <c r="DM405" s="2"/>
      <c r="DN405" s="2"/>
      <c r="DO405" s="2"/>
      <c r="DP405" s="2"/>
      <c r="DQ405" s="2"/>
      <c r="DR405" s="2"/>
      <c r="DS405" s="2"/>
      <c r="DT405" s="2"/>
      <c r="DU405" s="2"/>
      <c r="DV405" s="2"/>
      <c r="DW405" s="2"/>
      <c r="DX405" s="2"/>
      <c r="DY405" s="2"/>
    </row>
    <row r="406" spans="1:129" ht="63.75" hidden="1" customHeight="1" x14ac:dyDescent="0.25">
      <c r="A406" s="53">
        <v>396</v>
      </c>
      <c r="B406" s="66">
        <v>531</v>
      </c>
      <c r="C406" s="60">
        <v>531</v>
      </c>
      <c r="D406" s="8" t="s">
        <v>493</v>
      </c>
      <c r="E406" s="14" t="s">
        <v>11</v>
      </c>
      <c r="F406" s="14" t="s">
        <v>494</v>
      </c>
      <c r="G406" s="68" t="s">
        <v>19</v>
      </c>
      <c r="H406" s="133" t="s">
        <v>918</v>
      </c>
      <c r="I406" s="68" t="s">
        <v>627</v>
      </c>
      <c r="J406" s="7" t="s">
        <v>482</v>
      </c>
      <c r="K406" s="12"/>
      <c r="L406" s="12"/>
      <c r="M406" s="10"/>
      <c r="N406" s="84"/>
      <c r="O406" s="84"/>
      <c r="P406" s="84"/>
      <c r="Q406" s="84"/>
      <c r="R406" s="84" t="s">
        <v>15</v>
      </c>
      <c r="S406" s="84"/>
      <c r="T406" s="84"/>
      <c r="U406" s="84"/>
      <c r="V406" s="84"/>
      <c r="W406" s="84"/>
      <c r="X406" s="71">
        <f t="shared" si="162"/>
        <v>1</v>
      </c>
      <c r="Y406" s="15"/>
      <c r="Z406" s="15"/>
      <c r="AA406" s="15"/>
      <c r="AB406" s="15"/>
      <c r="AC406" s="15"/>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5">
        <v>2</v>
      </c>
      <c r="BJ406" s="15">
        <v>2</v>
      </c>
      <c r="BK406" s="15">
        <v>2</v>
      </c>
      <c r="BL406" s="15">
        <v>2</v>
      </c>
      <c r="BM406" s="15"/>
      <c r="BN406" s="15"/>
      <c r="BO406" s="15"/>
      <c r="BP406" s="15"/>
      <c r="BQ406" s="15">
        <v>2</v>
      </c>
      <c r="BR406" s="15">
        <v>2</v>
      </c>
      <c r="BS406" s="15">
        <v>2</v>
      </c>
      <c r="BT406" s="15">
        <v>2</v>
      </c>
      <c r="BU406" s="15">
        <v>2</v>
      </c>
      <c r="BV406" s="15">
        <v>2</v>
      </c>
      <c r="BW406" s="15"/>
      <c r="BX406" s="15">
        <v>2</v>
      </c>
      <c r="BY406" s="15">
        <v>2</v>
      </c>
      <c r="BZ406" s="15">
        <v>2</v>
      </c>
      <c r="CA406" s="15">
        <v>2</v>
      </c>
      <c r="CB406" s="15">
        <v>2</v>
      </c>
      <c r="CC406" s="15">
        <v>2</v>
      </c>
      <c r="CD406" s="15">
        <v>2</v>
      </c>
      <c r="CE406" s="15">
        <v>2</v>
      </c>
      <c r="CF406" s="15">
        <v>2</v>
      </c>
      <c r="CG406" s="15">
        <v>2</v>
      </c>
      <c r="CH406" s="15">
        <v>2</v>
      </c>
      <c r="CI406" s="15">
        <v>2</v>
      </c>
      <c r="CJ406" s="15">
        <v>2</v>
      </c>
      <c r="CK406" s="15">
        <v>2</v>
      </c>
      <c r="CL406" s="15"/>
      <c r="CM406" s="15"/>
      <c r="CN406" s="15"/>
      <c r="CO406" s="15"/>
      <c r="CP406" s="15"/>
      <c r="CQ406" s="15"/>
      <c r="CR406" s="15"/>
      <c r="CS406" s="15">
        <v>2</v>
      </c>
      <c r="CT406" s="15">
        <v>2</v>
      </c>
      <c r="CU406" s="15">
        <v>2</v>
      </c>
      <c r="CV406" s="73">
        <f t="shared" si="213"/>
        <v>27</v>
      </c>
      <c r="CW406" s="74">
        <f t="shared" si="214"/>
        <v>1</v>
      </c>
      <c r="CX406" s="73">
        <f t="shared" si="215"/>
        <v>0</v>
      </c>
      <c r="CY406" s="74">
        <f t="shared" si="216"/>
        <v>0</v>
      </c>
      <c r="CZ406" s="73">
        <f t="shared" si="217"/>
        <v>0</v>
      </c>
      <c r="DA406" s="74">
        <f t="shared" si="218"/>
        <v>0</v>
      </c>
      <c r="DB406" s="73">
        <f t="shared" si="219"/>
        <v>0</v>
      </c>
      <c r="DC406" s="74">
        <f t="shared" si="220"/>
        <v>0</v>
      </c>
      <c r="DD406" s="75">
        <f t="shared" si="221"/>
        <v>2</v>
      </c>
      <c r="DE406" s="75" t="str">
        <f t="shared" si="222"/>
        <v>Đạt mục tiêu</v>
      </c>
      <c r="DF406" s="2"/>
      <c r="DG406" s="2"/>
      <c r="DH406" s="2"/>
      <c r="DI406" s="2"/>
      <c r="DJ406" s="2"/>
      <c r="DK406" s="2"/>
      <c r="DL406" s="2"/>
      <c r="DM406" s="2"/>
      <c r="DN406" s="2"/>
      <c r="DO406" s="2"/>
      <c r="DP406" s="2"/>
      <c r="DQ406" s="2"/>
      <c r="DR406" s="2"/>
      <c r="DS406" s="2"/>
      <c r="DT406" s="2"/>
      <c r="DU406" s="2"/>
      <c r="DV406" s="2"/>
      <c r="DW406" s="2"/>
      <c r="DX406" s="2"/>
      <c r="DY406" s="2"/>
    </row>
    <row r="407" spans="1:129" ht="75.75" hidden="1" customHeight="1" x14ac:dyDescent="0.25">
      <c r="A407" s="53">
        <v>397</v>
      </c>
      <c r="B407" s="66">
        <v>531</v>
      </c>
      <c r="C407" s="60">
        <v>531</v>
      </c>
      <c r="D407" s="8" t="s">
        <v>493</v>
      </c>
      <c r="E407" s="14" t="s">
        <v>11</v>
      </c>
      <c r="F407" s="14" t="s">
        <v>494</v>
      </c>
      <c r="G407" s="68" t="s">
        <v>19</v>
      </c>
      <c r="H407" s="133" t="s">
        <v>1025</v>
      </c>
      <c r="I407" s="68" t="s">
        <v>627</v>
      </c>
      <c r="J407" s="7" t="s">
        <v>482</v>
      </c>
      <c r="K407" s="12"/>
      <c r="L407" s="12"/>
      <c r="M407" s="10"/>
      <c r="N407" s="84"/>
      <c r="O407" s="84"/>
      <c r="P407" s="84"/>
      <c r="Q407" s="84"/>
      <c r="R407" s="84"/>
      <c r="S407" s="84" t="s">
        <v>15</v>
      </c>
      <c r="T407" s="84"/>
      <c r="U407" s="84"/>
      <c r="V407" s="84"/>
      <c r="W407" s="84"/>
      <c r="X407" s="71">
        <f t="shared" si="162"/>
        <v>1</v>
      </c>
      <c r="Y407" s="15"/>
      <c r="Z407" s="15"/>
      <c r="AA407" s="15"/>
      <c r="AB407" s="15"/>
      <c r="AC407" s="15"/>
      <c r="AD407" s="11"/>
      <c r="AE407" s="11"/>
      <c r="AF407" s="11"/>
      <c r="AG407" s="11"/>
      <c r="AH407" s="11"/>
      <c r="AI407" s="11"/>
      <c r="AJ407" s="11"/>
      <c r="AK407" s="11"/>
      <c r="AL407" s="11"/>
      <c r="AM407" s="11"/>
      <c r="AN407" s="11"/>
      <c r="AO407" s="11"/>
      <c r="AP407" s="11"/>
      <c r="AQ407" s="11"/>
      <c r="AR407" s="11"/>
      <c r="AS407" s="11"/>
      <c r="AT407" s="11"/>
      <c r="AU407" s="11"/>
      <c r="AV407" s="11" t="s">
        <v>625</v>
      </c>
      <c r="AW407" s="11" t="s">
        <v>625</v>
      </c>
      <c r="AX407" s="11"/>
      <c r="AY407" s="11"/>
      <c r="AZ407" s="11"/>
      <c r="BA407" s="11"/>
      <c r="BB407" s="11"/>
      <c r="BC407" s="11"/>
      <c r="BD407" s="11"/>
      <c r="BE407" s="11"/>
      <c r="BF407" s="11"/>
      <c r="BG407" s="11"/>
      <c r="BH407" s="11"/>
      <c r="BI407" s="15">
        <v>2</v>
      </c>
      <c r="BJ407" s="15">
        <v>2</v>
      </c>
      <c r="BK407" s="15">
        <v>2</v>
      </c>
      <c r="BL407" s="15">
        <v>2</v>
      </c>
      <c r="BM407" s="15"/>
      <c r="BN407" s="15"/>
      <c r="BO407" s="15"/>
      <c r="BP407" s="15"/>
      <c r="BQ407" s="15">
        <v>2</v>
      </c>
      <c r="BR407" s="15">
        <v>2</v>
      </c>
      <c r="BS407" s="15">
        <v>2</v>
      </c>
      <c r="BT407" s="15">
        <v>2</v>
      </c>
      <c r="BU407" s="15">
        <v>2</v>
      </c>
      <c r="BV407" s="15">
        <v>2</v>
      </c>
      <c r="BW407" s="15"/>
      <c r="BX407" s="15">
        <v>2</v>
      </c>
      <c r="BY407" s="15">
        <v>2</v>
      </c>
      <c r="BZ407" s="15">
        <v>2</v>
      </c>
      <c r="CA407" s="15">
        <v>2</v>
      </c>
      <c r="CB407" s="15">
        <v>2</v>
      </c>
      <c r="CC407" s="15">
        <v>2</v>
      </c>
      <c r="CD407" s="15">
        <v>2</v>
      </c>
      <c r="CE407" s="15">
        <v>2</v>
      </c>
      <c r="CF407" s="15">
        <v>2</v>
      </c>
      <c r="CG407" s="15">
        <v>2</v>
      </c>
      <c r="CH407" s="15">
        <v>2</v>
      </c>
      <c r="CI407" s="15">
        <v>2</v>
      </c>
      <c r="CJ407" s="15">
        <v>2</v>
      </c>
      <c r="CK407" s="15">
        <v>2</v>
      </c>
      <c r="CL407" s="15"/>
      <c r="CM407" s="15"/>
      <c r="CN407" s="15"/>
      <c r="CO407" s="15"/>
      <c r="CP407" s="15"/>
      <c r="CQ407" s="15"/>
      <c r="CR407" s="15"/>
      <c r="CS407" s="15">
        <v>2</v>
      </c>
      <c r="CT407" s="15">
        <v>2</v>
      </c>
      <c r="CU407" s="15">
        <v>2</v>
      </c>
      <c r="CV407" s="73">
        <f t="shared" si="213"/>
        <v>27</v>
      </c>
      <c r="CW407" s="74">
        <f t="shared" si="214"/>
        <v>1</v>
      </c>
      <c r="CX407" s="73">
        <f t="shared" si="215"/>
        <v>0</v>
      </c>
      <c r="CY407" s="74">
        <f t="shared" si="216"/>
        <v>0</v>
      </c>
      <c r="CZ407" s="73">
        <f t="shared" si="217"/>
        <v>0</v>
      </c>
      <c r="DA407" s="74">
        <f t="shared" si="218"/>
        <v>0</v>
      </c>
      <c r="DB407" s="73">
        <f t="shared" si="219"/>
        <v>0</v>
      </c>
      <c r="DC407" s="74">
        <f t="shared" si="220"/>
        <v>0</v>
      </c>
      <c r="DD407" s="75">
        <f t="shared" si="221"/>
        <v>2</v>
      </c>
      <c r="DE407" s="75" t="str">
        <f t="shared" si="222"/>
        <v>Đạt mục tiêu</v>
      </c>
      <c r="DF407" s="2"/>
      <c r="DG407" s="2"/>
      <c r="DH407" s="2"/>
      <c r="DI407" s="2"/>
      <c r="DJ407" s="2"/>
      <c r="DK407" s="2"/>
      <c r="DL407" s="2"/>
      <c r="DM407" s="2"/>
      <c r="DN407" s="2"/>
      <c r="DO407" s="2"/>
      <c r="DP407" s="2"/>
      <c r="DQ407" s="2"/>
      <c r="DR407" s="2"/>
      <c r="DS407" s="2"/>
      <c r="DT407" s="2"/>
      <c r="DU407" s="2"/>
      <c r="DV407" s="2"/>
      <c r="DW407" s="2"/>
      <c r="DX407" s="2"/>
      <c r="DY407" s="2"/>
    </row>
    <row r="408" spans="1:129" ht="87.75" hidden="1" customHeight="1" x14ac:dyDescent="0.25">
      <c r="A408" s="53">
        <v>398</v>
      </c>
      <c r="B408" s="66">
        <v>531</v>
      </c>
      <c r="C408" s="60">
        <v>531</v>
      </c>
      <c r="D408" s="8" t="s">
        <v>493</v>
      </c>
      <c r="E408" s="14" t="s">
        <v>11</v>
      </c>
      <c r="F408" s="14" t="s">
        <v>494</v>
      </c>
      <c r="G408" s="68" t="s">
        <v>19</v>
      </c>
      <c r="H408" s="133" t="s">
        <v>1031</v>
      </c>
      <c r="I408" s="68" t="s">
        <v>627</v>
      </c>
      <c r="J408" s="7" t="s">
        <v>482</v>
      </c>
      <c r="K408" s="12"/>
      <c r="L408" s="12"/>
      <c r="M408" s="10"/>
      <c r="N408" s="84"/>
      <c r="O408" s="84"/>
      <c r="P408" s="84"/>
      <c r="Q408" s="84"/>
      <c r="R408" s="84"/>
      <c r="S408" s="84"/>
      <c r="T408" s="84" t="s">
        <v>15</v>
      </c>
      <c r="U408" s="84"/>
      <c r="V408" s="84"/>
      <c r="W408" s="84"/>
      <c r="X408" s="71">
        <v>1</v>
      </c>
      <c r="Y408" s="15"/>
      <c r="Z408" s="15"/>
      <c r="AA408" s="15"/>
      <c r="AB408" s="15"/>
      <c r="AC408" s="15"/>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5"/>
      <c r="BJ408" s="15"/>
      <c r="BK408" s="15"/>
      <c r="BL408" s="15"/>
      <c r="BM408" s="15"/>
      <c r="BN408" s="15"/>
      <c r="BO408" s="15"/>
      <c r="BP408" s="15"/>
      <c r="BQ408" s="15"/>
      <c r="BR408" s="15"/>
      <c r="BS408" s="15"/>
      <c r="BT408" s="15"/>
      <c r="BU408" s="15"/>
      <c r="BV408" s="15"/>
      <c r="BW408" s="15"/>
      <c r="BX408" s="15"/>
      <c r="BY408" s="15"/>
      <c r="BZ408" s="15"/>
      <c r="CA408" s="15"/>
      <c r="CB408" s="15"/>
      <c r="CC408" s="15"/>
      <c r="CD408" s="15"/>
      <c r="CE408" s="15"/>
      <c r="CF408" s="15"/>
      <c r="CG408" s="15"/>
      <c r="CH408" s="15"/>
      <c r="CI408" s="15"/>
      <c r="CJ408" s="15"/>
      <c r="CK408" s="15"/>
      <c r="CL408" s="15"/>
      <c r="CM408" s="15"/>
      <c r="CN408" s="15"/>
      <c r="CO408" s="15"/>
      <c r="CP408" s="15"/>
      <c r="CQ408" s="15"/>
      <c r="CR408" s="15"/>
      <c r="CS408" s="15"/>
      <c r="CT408" s="15"/>
      <c r="CU408" s="15"/>
      <c r="CV408" s="73"/>
      <c r="CW408" s="74"/>
      <c r="CX408" s="73"/>
      <c r="CY408" s="74"/>
      <c r="CZ408" s="73"/>
      <c r="DA408" s="74"/>
      <c r="DB408" s="73"/>
      <c r="DC408" s="74"/>
      <c r="DD408" s="75"/>
      <c r="DE408" s="75"/>
      <c r="DF408" s="2"/>
      <c r="DG408" s="2"/>
      <c r="DH408" s="2"/>
      <c r="DI408" s="2"/>
      <c r="DJ408" s="2"/>
      <c r="DK408" s="2"/>
      <c r="DL408" s="2"/>
      <c r="DM408" s="2"/>
      <c r="DN408" s="2"/>
      <c r="DO408" s="2"/>
      <c r="DP408" s="2"/>
      <c r="DQ408" s="2"/>
      <c r="DR408" s="2"/>
      <c r="DS408" s="2"/>
      <c r="DT408" s="2"/>
      <c r="DU408" s="2"/>
      <c r="DV408" s="2"/>
      <c r="DW408" s="2"/>
      <c r="DX408" s="2"/>
      <c r="DY408" s="2"/>
    </row>
    <row r="409" spans="1:129" ht="90.75" hidden="1" customHeight="1" x14ac:dyDescent="0.25">
      <c r="A409" s="53">
        <v>399</v>
      </c>
      <c r="B409" s="66">
        <v>531</v>
      </c>
      <c r="C409" s="60">
        <v>531</v>
      </c>
      <c r="D409" s="8" t="s">
        <v>493</v>
      </c>
      <c r="E409" s="14" t="s">
        <v>11</v>
      </c>
      <c r="F409" s="14" t="s">
        <v>494</v>
      </c>
      <c r="G409" s="68" t="s">
        <v>19</v>
      </c>
      <c r="H409" s="7" t="s">
        <v>919</v>
      </c>
      <c r="I409" s="68" t="s">
        <v>627</v>
      </c>
      <c r="J409" s="7" t="s">
        <v>482</v>
      </c>
      <c r="K409" s="12"/>
      <c r="L409" s="12"/>
      <c r="M409" s="10"/>
      <c r="N409" s="84"/>
      <c r="O409" s="84"/>
      <c r="P409" s="84"/>
      <c r="Q409" s="84"/>
      <c r="R409" s="84"/>
      <c r="S409" s="84"/>
      <c r="T409" s="84"/>
      <c r="U409" s="84" t="s">
        <v>15</v>
      </c>
      <c r="V409" s="84"/>
      <c r="W409" s="84"/>
      <c r="X409" s="71">
        <f t="shared" ref="X409:X417" si="223">COUNTIF(N409:W409,"x")</f>
        <v>1</v>
      </c>
      <c r="Y409" s="15"/>
      <c r="Z409" s="15"/>
      <c r="AA409" s="15"/>
      <c r="AB409" s="15"/>
      <c r="AC409" s="15"/>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t="s">
        <v>625</v>
      </c>
      <c r="BC409" s="11"/>
      <c r="BD409" s="11" t="s">
        <v>644</v>
      </c>
      <c r="BE409" s="11"/>
      <c r="BF409" s="11"/>
      <c r="BG409" s="11"/>
      <c r="BH409" s="11"/>
      <c r="BI409" s="15">
        <v>2</v>
      </c>
      <c r="BJ409" s="15">
        <v>2</v>
      </c>
      <c r="BK409" s="15">
        <v>2</v>
      </c>
      <c r="BL409" s="15">
        <v>2</v>
      </c>
      <c r="BM409" s="15"/>
      <c r="BN409" s="15"/>
      <c r="BO409" s="15"/>
      <c r="BP409" s="15"/>
      <c r="BQ409" s="15">
        <v>2</v>
      </c>
      <c r="BR409" s="15">
        <v>2</v>
      </c>
      <c r="BS409" s="15">
        <v>2</v>
      </c>
      <c r="BT409" s="15">
        <v>2</v>
      </c>
      <c r="BU409" s="15">
        <v>2</v>
      </c>
      <c r="BV409" s="15">
        <v>2</v>
      </c>
      <c r="BW409" s="15"/>
      <c r="BX409" s="15">
        <v>2</v>
      </c>
      <c r="BY409" s="15">
        <v>2</v>
      </c>
      <c r="BZ409" s="15">
        <v>2</v>
      </c>
      <c r="CA409" s="15">
        <v>2</v>
      </c>
      <c r="CB409" s="15">
        <v>2</v>
      </c>
      <c r="CC409" s="15">
        <v>2</v>
      </c>
      <c r="CD409" s="15">
        <v>2</v>
      </c>
      <c r="CE409" s="15">
        <v>2</v>
      </c>
      <c r="CF409" s="15">
        <v>2</v>
      </c>
      <c r="CG409" s="15">
        <v>2</v>
      </c>
      <c r="CH409" s="15">
        <v>2</v>
      </c>
      <c r="CI409" s="15">
        <v>2</v>
      </c>
      <c r="CJ409" s="15">
        <v>2</v>
      </c>
      <c r="CK409" s="15">
        <v>2</v>
      </c>
      <c r="CL409" s="15"/>
      <c r="CM409" s="15"/>
      <c r="CN409" s="15"/>
      <c r="CO409" s="15"/>
      <c r="CP409" s="15"/>
      <c r="CQ409" s="15"/>
      <c r="CR409" s="15"/>
      <c r="CS409" s="15">
        <v>2</v>
      </c>
      <c r="CT409" s="15">
        <v>2</v>
      </c>
      <c r="CU409" s="15">
        <v>2</v>
      </c>
      <c r="CV409" s="73">
        <f t="shared" ref="CV409:CV421" si="224">COUNTIF(BI409:CU409,"2")</f>
        <v>27</v>
      </c>
      <c r="CW409" s="74">
        <f t="shared" ref="CW409:CW421" si="225">CV409/(CV409+CX409+CZ409+DB409)</f>
        <v>1</v>
      </c>
      <c r="CX409" s="73">
        <f t="shared" ref="CX409:CX421" si="226">COUNTIF(BI409:CU409,"1")</f>
        <v>0</v>
      </c>
      <c r="CY409" s="74">
        <f t="shared" ref="CY409:CY421" si="227">CX409/(CV409+CX409+CZ409+DB409)</f>
        <v>0</v>
      </c>
      <c r="CZ409" s="73">
        <f t="shared" ref="CZ409:CZ421" si="228">COUNTIF(BI409:CU409,"0")</f>
        <v>0</v>
      </c>
      <c r="DA409" s="74">
        <f t="shared" ref="DA409:DA421" si="229">CZ409/(CV409+CX409+CZ409+DB409)</f>
        <v>0</v>
      </c>
      <c r="DB409" s="73">
        <f t="shared" ref="DB409:DB421" si="230">COUNTIF(BI409:CU409,"KĐG")</f>
        <v>0</v>
      </c>
      <c r="DC409" s="74">
        <f t="shared" ref="DC409:DC421" si="231">DB409/(CV409+CX409+CZ409+DB409)</f>
        <v>0</v>
      </c>
      <c r="DD409" s="75">
        <f t="shared" ref="DD409:DD421" si="232">(((CV409*2)+(CX409*1)+(CZ409*0)))/(CV409+CX409+CZ409)</f>
        <v>2</v>
      </c>
      <c r="DE409" s="75" t="str">
        <f t="shared" ref="DE409:DE421" si="233">IF(DC409&gt;=50%,"KĐG",IF(DD409&gt;=1.6,"Đạt mục tiêu",IF(DD409&gt;=1,"Cần cố gắng","Chưa đạt")))</f>
        <v>Đạt mục tiêu</v>
      </c>
      <c r="DF409" s="2"/>
      <c r="DG409" s="2"/>
      <c r="DH409" s="2"/>
      <c r="DI409" s="2"/>
      <c r="DJ409" s="2"/>
      <c r="DK409" s="2"/>
      <c r="DL409" s="2"/>
      <c r="DM409" s="2"/>
      <c r="DN409" s="2"/>
      <c r="DO409" s="2"/>
      <c r="DP409" s="2"/>
      <c r="DQ409" s="2"/>
      <c r="DR409" s="2"/>
      <c r="DS409" s="2"/>
      <c r="DT409" s="2"/>
      <c r="DU409" s="2"/>
      <c r="DV409" s="2"/>
      <c r="DW409" s="2"/>
      <c r="DX409" s="2"/>
      <c r="DY409" s="2"/>
    </row>
    <row r="410" spans="1:129" ht="63.75" hidden="1" customHeight="1" x14ac:dyDescent="0.25">
      <c r="A410" s="53">
        <v>400</v>
      </c>
      <c r="B410" s="66">
        <v>531</v>
      </c>
      <c r="C410" s="60">
        <v>531</v>
      </c>
      <c r="D410" s="8" t="s">
        <v>493</v>
      </c>
      <c r="E410" s="14" t="s">
        <v>11</v>
      </c>
      <c r="F410" s="14" t="s">
        <v>920</v>
      </c>
      <c r="G410" s="68" t="s">
        <v>19</v>
      </c>
      <c r="H410" s="7" t="s">
        <v>921</v>
      </c>
      <c r="I410" s="68" t="s">
        <v>627</v>
      </c>
      <c r="J410" s="7" t="s">
        <v>482</v>
      </c>
      <c r="K410" s="13"/>
      <c r="L410" s="13"/>
      <c r="M410" s="10"/>
      <c r="N410" s="84"/>
      <c r="O410" s="84"/>
      <c r="P410" s="84"/>
      <c r="Q410" s="84"/>
      <c r="R410" s="84"/>
      <c r="S410" s="84"/>
      <c r="T410" s="84"/>
      <c r="U410" s="84"/>
      <c r="V410" s="84" t="s">
        <v>15</v>
      </c>
      <c r="W410" s="84"/>
      <c r="X410" s="71">
        <f t="shared" si="223"/>
        <v>1</v>
      </c>
      <c r="Y410" s="15"/>
      <c r="Z410" s="15"/>
      <c r="AA410" s="15"/>
      <c r="AB410" s="15"/>
      <c r="AC410" s="15"/>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t="s">
        <v>625</v>
      </c>
      <c r="BG410" s="11"/>
      <c r="BH410" s="11"/>
      <c r="BI410" s="15">
        <v>2</v>
      </c>
      <c r="BJ410" s="15">
        <v>2</v>
      </c>
      <c r="BK410" s="15">
        <v>2</v>
      </c>
      <c r="BL410" s="15">
        <v>2</v>
      </c>
      <c r="BM410" s="15"/>
      <c r="BN410" s="15"/>
      <c r="BO410" s="15"/>
      <c r="BP410" s="15"/>
      <c r="BQ410" s="15">
        <v>2</v>
      </c>
      <c r="BR410" s="15">
        <v>2</v>
      </c>
      <c r="BS410" s="15">
        <v>2</v>
      </c>
      <c r="BT410" s="15">
        <v>2</v>
      </c>
      <c r="BU410" s="15">
        <v>2</v>
      </c>
      <c r="BV410" s="15">
        <v>2</v>
      </c>
      <c r="BW410" s="15"/>
      <c r="BX410" s="15">
        <v>2</v>
      </c>
      <c r="BY410" s="15">
        <v>2</v>
      </c>
      <c r="BZ410" s="15">
        <v>2</v>
      </c>
      <c r="CA410" s="15">
        <v>2</v>
      </c>
      <c r="CB410" s="15">
        <v>2</v>
      </c>
      <c r="CC410" s="15">
        <v>2</v>
      </c>
      <c r="CD410" s="15">
        <v>2</v>
      </c>
      <c r="CE410" s="15">
        <v>2</v>
      </c>
      <c r="CF410" s="15">
        <v>2</v>
      </c>
      <c r="CG410" s="15">
        <v>2</v>
      </c>
      <c r="CH410" s="15">
        <v>2</v>
      </c>
      <c r="CI410" s="15">
        <v>2</v>
      </c>
      <c r="CJ410" s="15">
        <v>2</v>
      </c>
      <c r="CK410" s="15">
        <v>2</v>
      </c>
      <c r="CL410" s="15"/>
      <c r="CM410" s="15"/>
      <c r="CN410" s="15"/>
      <c r="CO410" s="15"/>
      <c r="CP410" s="15"/>
      <c r="CQ410" s="15"/>
      <c r="CR410" s="15"/>
      <c r="CS410" s="15">
        <v>2</v>
      </c>
      <c r="CT410" s="15">
        <v>2</v>
      </c>
      <c r="CU410" s="15">
        <v>2</v>
      </c>
      <c r="CV410" s="73">
        <f t="shared" si="224"/>
        <v>27</v>
      </c>
      <c r="CW410" s="74">
        <f t="shared" si="225"/>
        <v>1</v>
      </c>
      <c r="CX410" s="73">
        <f t="shared" si="226"/>
        <v>0</v>
      </c>
      <c r="CY410" s="74">
        <f t="shared" si="227"/>
        <v>0</v>
      </c>
      <c r="CZ410" s="73">
        <f t="shared" si="228"/>
        <v>0</v>
      </c>
      <c r="DA410" s="74">
        <f t="shared" si="229"/>
        <v>0</v>
      </c>
      <c r="DB410" s="73">
        <f t="shared" si="230"/>
        <v>0</v>
      </c>
      <c r="DC410" s="74">
        <f t="shared" si="231"/>
        <v>0</v>
      </c>
      <c r="DD410" s="75">
        <f t="shared" si="232"/>
        <v>2</v>
      </c>
      <c r="DE410" s="75" t="str">
        <f t="shared" si="233"/>
        <v>Đạt mục tiêu</v>
      </c>
      <c r="DF410" s="2"/>
      <c r="DG410" s="2"/>
      <c r="DH410" s="2"/>
      <c r="DI410" s="2"/>
      <c r="DJ410" s="2"/>
      <c r="DK410" s="2"/>
      <c r="DL410" s="2"/>
      <c r="DM410" s="2"/>
      <c r="DN410" s="2"/>
      <c r="DO410" s="2"/>
      <c r="DP410" s="2"/>
      <c r="DQ410" s="2"/>
      <c r="DR410" s="2"/>
      <c r="DS410" s="2"/>
      <c r="DT410" s="2"/>
      <c r="DU410" s="2"/>
      <c r="DV410" s="2"/>
      <c r="DW410" s="2"/>
      <c r="DX410" s="2"/>
      <c r="DY410" s="2"/>
    </row>
    <row r="411" spans="1:129" ht="80.25" hidden="1" customHeight="1" x14ac:dyDescent="0.25">
      <c r="A411" s="53">
        <v>401</v>
      </c>
      <c r="B411" s="66">
        <v>531</v>
      </c>
      <c r="C411" s="60">
        <v>534</v>
      </c>
      <c r="D411" s="8" t="s">
        <v>495</v>
      </c>
      <c r="E411" s="27" t="s">
        <v>11</v>
      </c>
      <c r="F411" s="14" t="s">
        <v>496</v>
      </c>
      <c r="G411" s="68" t="s">
        <v>19</v>
      </c>
      <c r="H411" s="14" t="s">
        <v>922</v>
      </c>
      <c r="I411" s="68" t="s">
        <v>627</v>
      </c>
      <c r="J411" s="7" t="s">
        <v>482</v>
      </c>
      <c r="K411" s="11" t="s">
        <v>6</v>
      </c>
      <c r="L411" s="11" t="s">
        <v>15</v>
      </c>
      <c r="M411" s="10">
        <v>4</v>
      </c>
      <c r="N411" s="84" t="s">
        <v>15</v>
      </c>
      <c r="O411" s="84"/>
      <c r="P411" s="84"/>
      <c r="Q411" s="84"/>
      <c r="R411" s="84"/>
      <c r="S411" s="84"/>
      <c r="T411" s="84"/>
      <c r="U411" s="84"/>
      <c r="V411" s="84"/>
      <c r="W411" s="84"/>
      <c r="X411" s="71">
        <f t="shared" si="223"/>
        <v>1</v>
      </c>
      <c r="Y411" s="15" t="s">
        <v>1100</v>
      </c>
      <c r="Z411" s="15" t="s">
        <v>622</v>
      </c>
      <c r="AA411" s="15"/>
      <c r="AB411" s="15" t="s">
        <v>625</v>
      </c>
      <c r="AC411" s="15"/>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5">
        <v>2</v>
      </c>
      <c r="BJ411" s="15">
        <v>2</v>
      </c>
      <c r="BK411" s="15">
        <v>2</v>
      </c>
      <c r="BL411" s="15">
        <v>2</v>
      </c>
      <c r="BM411" s="15">
        <v>2</v>
      </c>
      <c r="BN411" s="15">
        <v>2</v>
      </c>
      <c r="BO411" s="15">
        <v>2</v>
      </c>
      <c r="BP411" s="15">
        <v>2</v>
      </c>
      <c r="BQ411" s="15">
        <v>2</v>
      </c>
      <c r="BR411" s="15">
        <v>2</v>
      </c>
      <c r="BS411" s="15">
        <v>2</v>
      </c>
      <c r="BT411" s="15">
        <v>2</v>
      </c>
      <c r="BU411" s="15">
        <v>2</v>
      </c>
      <c r="BV411" s="15">
        <v>2</v>
      </c>
      <c r="BW411" s="15">
        <v>2</v>
      </c>
      <c r="BX411" s="15">
        <v>2</v>
      </c>
      <c r="BY411" s="15">
        <v>2</v>
      </c>
      <c r="BZ411" s="15">
        <v>2</v>
      </c>
      <c r="CA411" s="15">
        <v>2</v>
      </c>
      <c r="CB411" s="15">
        <v>2</v>
      </c>
      <c r="CC411" s="15">
        <v>2</v>
      </c>
      <c r="CD411" s="15">
        <v>2</v>
      </c>
      <c r="CE411" s="15">
        <v>2</v>
      </c>
      <c r="CF411" s="15">
        <v>2</v>
      </c>
      <c r="CG411" s="15">
        <v>2</v>
      </c>
      <c r="CH411" s="15">
        <v>2</v>
      </c>
      <c r="CI411" s="15">
        <v>2</v>
      </c>
      <c r="CJ411" s="15">
        <v>2</v>
      </c>
      <c r="CK411" s="15">
        <v>2</v>
      </c>
      <c r="CL411" s="15">
        <v>2</v>
      </c>
      <c r="CM411" s="15">
        <v>1</v>
      </c>
      <c r="CN411" s="15">
        <v>1</v>
      </c>
      <c r="CO411" s="15">
        <v>1</v>
      </c>
      <c r="CP411" s="15">
        <v>1</v>
      </c>
      <c r="CQ411" s="15">
        <v>1</v>
      </c>
      <c r="CR411" s="15">
        <v>1</v>
      </c>
      <c r="CS411" s="15">
        <v>2</v>
      </c>
      <c r="CT411" s="15">
        <v>2</v>
      </c>
      <c r="CU411" s="15">
        <v>2</v>
      </c>
      <c r="CV411" s="73">
        <f t="shared" si="224"/>
        <v>33</v>
      </c>
      <c r="CW411" s="74">
        <f t="shared" si="225"/>
        <v>0.84615384615384615</v>
      </c>
      <c r="CX411" s="73">
        <f t="shared" si="226"/>
        <v>6</v>
      </c>
      <c r="CY411" s="74">
        <f t="shared" si="227"/>
        <v>0.15384615384615385</v>
      </c>
      <c r="CZ411" s="73">
        <f t="shared" si="228"/>
        <v>0</v>
      </c>
      <c r="DA411" s="74">
        <f t="shared" si="229"/>
        <v>0</v>
      </c>
      <c r="DB411" s="73">
        <f t="shared" si="230"/>
        <v>0</v>
      </c>
      <c r="DC411" s="74">
        <f t="shared" si="231"/>
        <v>0</v>
      </c>
      <c r="DD411" s="249">
        <f t="shared" si="232"/>
        <v>1.8461538461538463</v>
      </c>
      <c r="DE411" s="75" t="str">
        <f t="shared" si="233"/>
        <v>Đạt mục tiêu</v>
      </c>
      <c r="DF411" s="2"/>
      <c r="DG411" s="2"/>
      <c r="DH411" s="2"/>
      <c r="DI411" s="2"/>
      <c r="DJ411" s="2"/>
      <c r="DK411" s="2"/>
      <c r="DL411" s="2"/>
      <c r="DM411" s="2"/>
      <c r="DN411" s="2"/>
      <c r="DO411" s="2"/>
      <c r="DP411" s="2"/>
      <c r="DQ411" s="2"/>
      <c r="DR411" s="2"/>
      <c r="DS411" s="2"/>
      <c r="DT411" s="2"/>
      <c r="DU411" s="2"/>
      <c r="DV411" s="2"/>
      <c r="DW411" s="2"/>
      <c r="DX411" s="2"/>
      <c r="DY411" s="2"/>
    </row>
    <row r="412" spans="1:129" ht="67.5" hidden="1" customHeight="1" x14ac:dyDescent="0.25">
      <c r="A412" s="53">
        <v>402</v>
      </c>
      <c r="B412" s="59">
        <v>534</v>
      </c>
      <c r="C412" s="60">
        <v>534</v>
      </c>
      <c r="D412" s="8" t="s">
        <v>495</v>
      </c>
      <c r="E412" s="27" t="s">
        <v>11</v>
      </c>
      <c r="F412" s="14" t="s">
        <v>496</v>
      </c>
      <c r="G412" s="68" t="s">
        <v>19</v>
      </c>
      <c r="H412" s="144" t="s">
        <v>923</v>
      </c>
      <c r="I412" s="68" t="s">
        <v>627</v>
      </c>
      <c r="J412" s="7" t="s">
        <v>482</v>
      </c>
      <c r="K412" s="12"/>
      <c r="L412" s="12"/>
      <c r="M412" s="10"/>
      <c r="N412" s="84"/>
      <c r="O412" s="84" t="s">
        <v>15</v>
      </c>
      <c r="P412" s="84"/>
      <c r="Q412" s="84"/>
      <c r="R412" s="84"/>
      <c r="S412" s="84"/>
      <c r="T412" s="84"/>
      <c r="U412" s="84"/>
      <c r="V412" s="84"/>
      <c r="W412" s="84"/>
      <c r="X412" s="71">
        <f t="shared" si="223"/>
        <v>1</v>
      </c>
      <c r="Y412" s="15" t="s">
        <v>1101</v>
      </c>
      <c r="Z412" s="11"/>
      <c r="AA412" s="11"/>
      <c r="AB412" s="11"/>
      <c r="AC412" s="11"/>
      <c r="AD412" s="11" t="s">
        <v>625</v>
      </c>
      <c r="AE412" s="11" t="s">
        <v>644</v>
      </c>
      <c r="AF412" s="11" t="s">
        <v>644</v>
      </c>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5">
        <v>2</v>
      </c>
      <c r="BJ412" s="15">
        <v>2</v>
      </c>
      <c r="BK412" s="15">
        <v>2</v>
      </c>
      <c r="BL412" s="15">
        <v>2</v>
      </c>
      <c r="BM412" s="15">
        <v>2</v>
      </c>
      <c r="BN412" s="15">
        <v>2</v>
      </c>
      <c r="BO412" s="15">
        <v>2</v>
      </c>
      <c r="BP412" s="15">
        <v>2</v>
      </c>
      <c r="BQ412" s="15">
        <v>2</v>
      </c>
      <c r="BR412" s="15">
        <v>2</v>
      </c>
      <c r="BS412" s="15">
        <v>2</v>
      </c>
      <c r="BT412" s="15">
        <v>2</v>
      </c>
      <c r="BU412" s="15">
        <v>2</v>
      </c>
      <c r="BV412" s="15">
        <v>2</v>
      </c>
      <c r="BW412" s="15">
        <v>2</v>
      </c>
      <c r="BX412" s="15">
        <v>2</v>
      </c>
      <c r="BY412" s="15">
        <v>2</v>
      </c>
      <c r="BZ412" s="15">
        <v>2</v>
      </c>
      <c r="CA412" s="15">
        <v>2</v>
      </c>
      <c r="CB412" s="15">
        <v>2</v>
      </c>
      <c r="CC412" s="15">
        <v>2</v>
      </c>
      <c r="CD412" s="15">
        <v>2</v>
      </c>
      <c r="CE412" s="15">
        <v>2</v>
      </c>
      <c r="CF412" s="15">
        <v>2</v>
      </c>
      <c r="CG412" s="15">
        <v>2</v>
      </c>
      <c r="CH412" s="15">
        <v>2</v>
      </c>
      <c r="CI412" s="15">
        <v>2</v>
      </c>
      <c r="CJ412" s="15">
        <v>2</v>
      </c>
      <c r="CK412" s="15">
        <v>2</v>
      </c>
      <c r="CL412" s="15">
        <v>2</v>
      </c>
      <c r="CM412" s="15">
        <v>2</v>
      </c>
      <c r="CN412" s="15">
        <v>2</v>
      </c>
      <c r="CO412" s="15">
        <v>2</v>
      </c>
      <c r="CP412" s="15">
        <v>2</v>
      </c>
      <c r="CQ412" s="15">
        <v>2</v>
      </c>
      <c r="CR412" s="15">
        <v>2</v>
      </c>
      <c r="CS412" s="15">
        <v>2</v>
      </c>
      <c r="CT412" s="15">
        <v>2</v>
      </c>
      <c r="CU412" s="15">
        <v>2</v>
      </c>
      <c r="CV412" s="73">
        <f t="shared" si="224"/>
        <v>39</v>
      </c>
      <c r="CW412" s="74">
        <f t="shared" si="225"/>
        <v>1</v>
      </c>
      <c r="CX412" s="73">
        <f t="shared" si="226"/>
        <v>0</v>
      </c>
      <c r="CY412" s="74">
        <f t="shared" si="227"/>
        <v>0</v>
      </c>
      <c r="CZ412" s="73">
        <f t="shared" si="228"/>
        <v>0</v>
      </c>
      <c r="DA412" s="74">
        <f t="shared" si="229"/>
        <v>0</v>
      </c>
      <c r="DB412" s="73">
        <f t="shared" si="230"/>
        <v>0</v>
      </c>
      <c r="DC412" s="74">
        <f t="shared" si="231"/>
        <v>0</v>
      </c>
      <c r="DD412" s="75">
        <f t="shared" si="232"/>
        <v>2</v>
      </c>
      <c r="DE412" s="75" t="str">
        <f t="shared" si="233"/>
        <v>Đạt mục tiêu</v>
      </c>
      <c r="DF412" s="2"/>
      <c r="DG412" s="2"/>
      <c r="DH412" s="2"/>
      <c r="DI412" s="2"/>
      <c r="DJ412" s="2"/>
      <c r="DK412" s="2"/>
      <c r="DL412" s="2"/>
      <c r="DM412" s="2"/>
      <c r="DN412" s="2"/>
      <c r="DO412" s="2"/>
      <c r="DP412" s="2"/>
      <c r="DQ412" s="2"/>
      <c r="DR412" s="2"/>
      <c r="DS412" s="2"/>
      <c r="DT412" s="2"/>
      <c r="DU412" s="2"/>
      <c r="DV412" s="2"/>
      <c r="DW412" s="2"/>
      <c r="DX412" s="2"/>
      <c r="DY412" s="2"/>
    </row>
    <row r="413" spans="1:129" ht="80.25" customHeight="1" x14ac:dyDescent="0.25">
      <c r="A413" s="53">
        <v>403</v>
      </c>
      <c r="B413" s="66">
        <v>534</v>
      </c>
      <c r="C413" s="60">
        <v>534</v>
      </c>
      <c r="D413" s="316" t="s">
        <v>495</v>
      </c>
      <c r="E413" s="320" t="s">
        <v>11</v>
      </c>
      <c r="F413" s="307" t="s">
        <v>1118</v>
      </c>
      <c r="G413" s="308" t="s">
        <v>19</v>
      </c>
      <c r="H413" s="306" t="s">
        <v>1130</v>
      </c>
      <c r="I413" s="308" t="s">
        <v>627</v>
      </c>
      <c r="J413" s="306" t="s">
        <v>482</v>
      </c>
      <c r="K413" s="12"/>
      <c r="L413" s="12"/>
      <c r="M413" s="10"/>
      <c r="N413" s="84"/>
      <c r="O413" s="84"/>
      <c r="P413" s="331" t="s">
        <v>15</v>
      </c>
      <c r="Q413" s="84"/>
      <c r="R413" s="84"/>
      <c r="S413" s="84"/>
      <c r="T413" s="84"/>
      <c r="U413" s="84"/>
      <c r="V413" s="84"/>
      <c r="W413" s="84"/>
      <c r="X413" s="71">
        <f t="shared" si="223"/>
        <v>1</v>
      </c>
      <c r="Y413" s="15" t="s">
        <v>1105</v>
      </c>
      <c r="Z413" s="15"/>
      <c r="AA413" s="15"/>
      <c r="AB413" s="15"/>
      <c r="AC413" s="15"/>
      <c r="AD413" s="11"/>
      <c r="AE413" s="11"/>
      <c r="AF413" s="11"/>
      <c r="AG413" s="315"/>
      <c r="AH413" s="315"/>
      <c r="AI413" s="315" t="s">
        <v>625</v>
      </c>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56">
        <v>2</v>
      </c>
      <c r="BJ413" s="56">
        <v>2</v>
      </c>
      <c r="BK413" s="56">
        <v>2</v>
      </c>
      <c r="BL413" s="56">
        <v>2</v>
      </c>
      <c r="BM413" s="56">
        <v>2</v>
      </c>
      <c r="BN413" s="56">
        <v>1</v>
      </c>
      <c r="BO413" s="56">
        <v>1</v>
      </c>
      <c r="BP413" s="56">
        <v>1</v>
      </c>
      <c r="BQ413" s="56">
        <v>1</v>
      </c>
      <c r="BR413" s="56">
        <v>1</v>
      </c>
      <c r="BS413" s="56">
        <v>1</v>
      </c>
      <c r="BT413" s="56">
        <v>1</v>
      </c>
      <c r="BU413" s="56">
        <v>1</v>
      </c>
      <c r="BV413" s="56">
        <v>1</v>
      </c>
      <c r="BW413" s="56">
        <v>1</v>
      </c>
      <c r="BX413" s="56">
        <v>1</v>
      </c>
      <c r="BY413" s="56">
        <v>1</v>
      </c>
      <c r="BZ413" s="56">
        <v>1</v>
      </c>
      <c r="CA413" s="56">
        <v>1</v>
      </c>
      <c r="CB413" s="56">
        <v>1</v>
      </c>
      <c r="CC413" s="56">
        <v>1</v>
      </c>
      <c r="CD413" s="56">
        <v>1</v>
      </c>
      <c r="CE413" s="56">
        <v>1</v>
      </c>
      <c r="CF413" s="56">
        <v>2</v>
      </c>
      <c r="CG413" s="56">
        <v>2</v>
      </c>
      <c r="CH413" s="56">
        <v>2</v>
      </c>
      <c r="CI413" s="56">
        <v>2</v>
      </c>
      <c r="CJ413" s="56">
        <v>2</v>
      </c>
      <c r="CK413" s="56">
        <v>2</v>
      </c>
      <c r="CL413" s="56">
        <v>2</v>
      </c>
      <c r="CM413" s="56">
        <v>2</v>
      </c>
      <c r="CN413" s="56">
        <v>2</v>
      </c>
      <c r="CO413" s="56">
        <v>2</v>
      </c>
      <c r="CP413" s="56">
        <v>2</v>
      </c>
      <c r="CQ413" s="56">
        <v>2</v>
      </c>
      <c r="CR413" s="56">
        <v>2</v>
      </c>
      <c r="CS413" s="56">
        <v>2</v>
      </c>
      <c r="CT413" s="56">
        <v>2</v>
      </c>
      <c r="CU413" s="56">
        <v>2</v>
      </c>
      <c r="CV413" s="73">
        <f t="shared" si="224"/>
        <v>21</v>
      </c>
      <c r="CW413" s="74">
        <f t="shared" si="225"/>
        <v>0.53846153846153844</v>
      </c>
      <c r="CX413" s="73">
        <f t="shared" si="226"/>
        <v>18</v>
      </c>
      <c r="CY413" s="74">
        <f t="shared" si="227"/>
        <v>0.46153846153846156</v>
      </c>
      <c r="CZ413" s="73">
        <f t="shared" si="228"/>
        <v>0</v>
      </c>
      <c r="DA413" s="74">
        <f t="shared" si="229"/>
        <v>0</v>
      </c>
      <c r="DB413" s="73">
        <f t="shared" si="230"/>
        <v>0</v>
      </c>
      <c r="DC413" s="74">
        <f t="shared" si="231"/>
        <v>0</v>
      </c>
      <c r="DD413" s="75">
        <f t="shared" si="232"/>
        <v>1.5384615384615385</v>
      </c>
      <c r="DE413" s="75" t="str">
        <f t="shared" si="233"/>
        <v>Cần cố gắng</v>
      </c>
      <c r="DF413" s="2"/>
      <c r="DG413" s="2"/>
      <c r="DH413" s="2"/>
      <c r="DI413" s="2"/>
      <c r="DJ413" s="2"/>
      <c r="DK413" s="2"/>
      <c r="DL413" s="2"/>
      <c r="DM413" s="2"/>
      <c r="DN413" s="2"/>
      <c r="DO413" s="2"/>
      <c r="DP413" s="2"/>
      <c r="DQ413" s="2"/>
      <c r="DR413" s="2"/>
      <c r="DS413" s="2"/>
      <c r="DT413" s="2"/>
      <c r="DU413" s="2"/>
      <c r="DV413" s="2"/>
      <c r="DW413" s="2"/>
      <c r="DX413" s="2"/>
      <c r="DY413" s="2"/>
    </row>
    <row r="414" spans="1:129" ht="84.75" hidden="1" customHeight="1" x14ac:dyDescent="0.25">
      <c r="A414" s="53">
        <v>404</v>
      </c>
      <c r="B414" s="66">
        <v>534</v>
      </c>
      <c r="C414" s="60">
        <v>534</v>
      </c>
      <c r="D414" s="8" t="s">
        <v>495</v>
      </c>
      <c r="E414" s="27" t="s">
        <v>11</v>
      </c>
      <c r="F414" s="106" t="s">
        <v>496</v>
      </c>
      <c r="G414" s="152" t="s">
        <v>19</v>
      </c>
      <c r="H414" s="142" t="s">
        <v>1022</v>
      </c>
      <c r="I414" s="68" t="s">
        <v>627</v>
      </c>
      <c r="J414" s="7" t="s">
        <v>482</v>
      </c>
      <c r="K414" s="12"/>
      <c r="L414" s="12"/>
      <c r="M414" s="10"/>
      <c r="N414" s="84"/>
      <c r="O414" s="84"/>
      <c r="P414" s="84"/>
      <c r="Q414" s="84" t="s">
        <v>15</v>
      </c>
      <c r="R414" s="84"/>
      <c r="S414" s="84"/>
      <c r="T414" s="84"/>
      <c r="U414" s="84"/>
      <c r="V414" s="84"/>
      <c r="W414" s="84"/>
      <c r="X414" s="71">
        <f t="shared" si="223"/>
        <v>1</v>
      </c>
      <c r="Y414" s="15"/>
      <c r="Z414" s="15"/>
      <c r="AA414" s="15"/>
      <c r="AB414" s="15"/>
      <c r="AC414" s="15"/>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5">
        <v>2</v>
      </c>
      <c r="BJ414" s="15">
        <v>2</v>
      </c>
      <c r="BK414" s="15">
        <v>2</v>
      </c>
      <c r="BL414" s="15">
        <v>2</v>
      </c>
      <c r="BM414" s="15"/>
      <c r="BN414" s="15"/>
      <c r="BO414" s="15"/>
      <c r="BP414" s="15"/>
      <c r="BQ414" s="15">
        <v>2</v>
      </c>
      <c r="BR414" s="15">
        <v>2</v>
      </c>
      <c r="BS414" s="15">
        <v>2</v>
      </c>
      <c r="BT414" s="15">
        <v>2</v>
      </c>
      <c r="BU414" s="15">
        <v>2</v>
      </c>
      <c r="BV414" s="15">
        <v>2</v>
      </c>
      <c r="BW414" s="15"/>
      <c r="BX414" s="15">
        <v>2</v>
      </c>
      <c r="BY414" s="15">
        <v>2</v>
      </c>
      <c r="BZ414" s="15">
        <v>2</v>
      </c>
      <c r="CA414" s="15">
        <v>2</v>
      </c>
      <c r="CB414" s="15">
        <v>2</v>
      </c>
      <c r="CC414" s="15">
        <v>2</v>
      </c>
      <c r="CD414" s="15">
        <v>2</v>
      </c>
      <c r="CE414" s="15">
        <v>2</v>
      </c>
      <c r="CF414" s="15">
        <v>2</v>
      </c>
      <c r="CG414" s="15">
        <v>2</v>
      </c>
      <c r="CH414" s="15">
        <v>2</v>
      </c>
      <c r="CI414" s="15">
        <v>2</v>
      </c>
      <c r="CJ414" s="15">
        <v>2</v>
      </c>
      <c r="CK414" s="15">
        <v>2</v>
      </c>
      <c r="CL414" s="15"/>
      <c r="CM414" s="15"/>
      <c r="CN414" s="15"/>
      <c r="CO414" s="15"/>
      <c r="CP414" s="15"/>
      <c r="CQ414" s="15"/>
      <c r="CR414" s="15"/>
      <c r="CS414" s="15">
        <v>2</v>
      </c>
      <c r="CT414" s="15">
        <v>2</v>
      </c>
      <c r="CU414" s="15">
        <v>2</v>
      </c>
      <c r="CV414" s="73">
        <f t="shared" si="224"/>
        <v>27</v>
      </c>
      <c r="CW414" s="74">
        <f t="shared" si="225"/>
        <v>1</v>
      </c>
      <c r="CX414" s="73">
        <f t="shared" si="226"/>
        <v>0</v>
      </c>
      <c r="CY414" s="74">
        <f t="shared" si="227"/>
        <v>0</v>
      </c>
      <c r="CZ414" s="73">
        <f t="shared" si="228"/>
        <v>0</v>
      </c>
      <c r="DA414" s="74">
        <f t="shared" si="229"/>
        <v>0</v>
      </c>
      <c r="DB414" s="73">
        <f t="shared" si="230"/>
        <v>0</v>
      </c>
      <c r="DC414" s="74">
        <f t="shared" si="231"/>
        <v>0</v>
      </c>
      <c r="DD414" s="75">
        <f t="shared" si="232"/>
        <v>2</v>
      </c>
      <c r="DE414" s="75" t="str">
        <f t="shared" si="233"/>
        <v>Đạt mục tiêu</v>
      </c>
      <c r="DF414" s="2"/>
      <c r="DG414" s="2"/>
      <c r="DH414" s="2"/>
      <c r="DI414" s="2"/>
      <c r="DJ414" s="2"/>
      <c r="DK414" s="2"/>
      <c r="DL414" s="2"/>
      <c r="DM414" s="2"/>
      <c r="DN414" s="2"/>
      <c r="DO414" s="2"/>
      <c r="DP414" s="2"/>
      <c r="DQ414" s="2"/>
      <c r="DR414" s="2"/>
      <c r="DS414" s="2"/>
      <c r="DT414" s="2"/>
      <c r="DU414" s="2"/>
      <c r="DV414" s="2"/>
      <c r="DW414" s="2"/>
      <c r="DX414" s="2"/>
      <c r="DY414" s="2"/>
    </row>
    <row r="415" spans="1:129" ht="67.5" hidden="1" customHeight="1" x14ac:dyDescent="0.25">
      <c r="A415" s="53">
        <v>405</v>
      </c>
      <c r="B415" s="66">
        <v>534</v>
      </c>
      <c r="C415" s="60">
        <v>534</v>
      </c>
      <c r="D415" s="8" t="s">
        <v>495</v>
      </c>
      <c r="E415" s="27" t="s">
        <v>11</v>
      </c>
      <c r="F415" s="14" t="s">
        <v>496</v>
      </c>
      <c r="G415" s="68" t="s">
        <v>19</v>
      </c>
      <c r="H415" s="7" t="s">
        <v>924</v>
      </c>
      <c r="I415" s="68" t="s">
        <v>627</v>
      </c>
      <c r="J415" s="7" t="s">
        <v>482</v>
      </c>
      <c r="K415" s="12"/>
      <c r="L415" s="12"/>
      <c r="M415" s="10"/>
      <c r="N415" s="84"/>
      <c r="O415" s="84"/>
      <c r="P415" s="84"/>
      <c r="Q415" s="84"/>
      <c r="R415" s="84" t="s">
        <v>15</v>
      </c>
      <c r="S415" s="84"/>
      <c r="T415" s="84"/>
      <c r="U415" s="84"/>
      <c r="V415" s="84"/>
      <c r="W415" s="84"/>
      <c r="X415" s="71">
        <f t="shared" si="223"/>
        <v>1</v>
      </c>
      <c r="Y415" s="15"/>
      <c r="Z415" s="15"/>
      <c r="AA415" s="15"/>
      <c r="AB415" s="15"/>
      <c r="AC415" s="15"/>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5">
        <v>2</v>
      </c>
      <c r="BJ415" s="15">
        <v>2</v>
      </c>
      <c r="BK415" s="15">
        <v>2</v>
      </c>
      <c r="BL415" s="15">
        <v>2</v>
      </c>
      <c r="BM415" s="15"/>
      <c r="BN415" s="15"/>
      <c r="BO415" s="15"/>
      <c r="BP415" s="15"/>
      <c r="BQ415" s="15">
        <v>2</v>
      </c>
      <c r="BR415" s="15">
        <v>2</v>
      </c>
      <c r="BS415" s="15">
        <v>2</v>
      </c>
      <c r="BT415" s="15">
        <v>2</v>
      </c>
      <c r="BU415" s="15">
        <v>2</v>
      </c>
      <c r="BV415" s="15">
        <v>2</v>
      </c>
      <c r="BW415" s="15"/>
      <c r="BX415" s="15">
        <v>2</v>
      </c>
      <c r="BY415" s="15">
        <v>2</v>
      </c>
      <c r="BZ415" s="15">
        <v>2</v>
      </c>
      <c r="CA415" s="15">
        <v>2</v>
      </c>
      <c r="CB415" s="15">
        <v>2</v>
      </c>
      <c r="CC415" s="15">
        <v>2</v>
      </c>
      <c r="CD415" s="15">
        <v>2</v>
      </c>
      <c r="CE415" s="15">
        <v>2</v>
      </c>
      <c r="CF415" s="15">
        <v>2</v>
      </c>
      <c r="CG415" s="15">
        <v>2</v>
      </c>
      <c r="CH415" s="15">
        <v>2</v>
      </c>
      <c r="CI415" s="15">
        <v>2</v>
      </c>
      <c r="CJ415" s="15">
        <v>2</v>
      </c>
      <c r="CK415" s="15">
        <v>2</v>
      </c>
      <c r="CL415" s="15"/>
      <c r="CM415" s="15"/>
      <c r="CN415" s="15"/>
      <c r="CO415" s="15"/>
      <c r="CP415" s="15"/>
      <c r="CQ415" s="15"/>
      <c r="CR415" s="15"/>
      <c r="CS415" s="15">
        <v>2</v>
      </c>
      <c r="CT415" s="15">
        <v>2</v>
      </c>
      <c r="CU415" s="15">
        <v>2</v>
      </c>
      <c r="CV415" s="73">
        <f t="shared" si="224"/>
        <v>27</v>
      </c>
      <c r="CW415" s="74">
        <f t="shared" si="225"/>
        <v>1</v>
      </c>
      <c r="CX415" s="73">
        <f t="shared" si="226"/>
        <v>0</v>
      </c>
      <c r="CY415" s="74">
        <f t="shared" si="227"/>
        <v>0</v>
      </c>
      <c r="CZ415" s="73">
        <f t="shared" si="228"/>
        <v>0</v>
      </c>
      <c r="DA415" s="74">
        <f t="shared" si="229"/>
        <v>0</v>
      </c>
      <c r="DB415" s="73">
        <f t="shared" si="230"/>
        <v>0</v>
      </c>
      <c r="DC415" s="74">
        <f t="shared" si="231"/>
        <v>0</v>
      </c>
      <c r="DD415" s="75">
        <f t="shared" si="232"/>
        <v>2</v>
      </c>
      <c r="DE415" s="75" t="str">
        <f t="shared" si="233"/>
        <v>Đạt mục tiêu</v>
      </c>
      <c r="DF415" s="2"/>
      <c r="DG415" s="2"/>
      <c r="DH415" s="2"/>
      <c r="DI415" s="2"/>
      <c r="DJ415" s="2"/>
      <c r="DK415" s="2"/>
      <c r="DL415" s="2"/>
      <c r="DM415" s="2"/>
      <c r="DN415" s="2"/>
      <c r="DO415" s="2"/>
      <c r="DP415" s="2"/>
      <c r="DQ415" s="2"/>
      <c r="DR415" s="2"/>
      <c r="DS415" s="2"/>
      <c r="DT415" s="2"/>
      <c r="DU415" s="2"/>
      <c r="DV415" s="2"/>
      <c r="DW415" s="2"/>
      <c r="DX415" s="2"/>
      <c r="DY415" s="2"/>
    </row>
    <row r="416" spans="1:129" ht="67.5" hidden="1" customHeight="1" x14ac:dyDescent="0.25">
      <c r="A416" s="53">
        <v>406</v>
      </c>
      <c r="B416" s="66">
        <v>534</v>
      </c>
      <c r="C416" s="60">
        <v>534</v>
      </c>
      <c r="D416" s="8" t="s">
        <v>495</v>
      </c>
      <c r="E416" s="27" t="s">
        <v>11</v>
      </c>
      <c r="F416" s="14" t="s">
        <v>496</v>
      </c>
      <c r="G416" s="68" t="s">
        <v>19</v>
      </c>
      <c r="H416" s="7" t="s">
        <v>925</v>
      </c>
      <c r="I416" s="68" t="s">
        <v>627</v>
      </c>
      <c r="J416" s="7" t="s">
        <v>482</v>
      </c>
      <c r="K416" s="12"/>
      <c r="L416" s="12"/>
      <c r="M416" s="10"/>
      <c r="N416" s="84"/>
      <c r="O416" s="84"/>
      <c r="P416" s="84"/>
      <c r="Q416" s="84"/>
      <c r="R416" s="84"/>
      <c r="S416" s="84" t="s">
        <v>15</v>
      </c>
      <c r="T416" s="84"/>
      <c r="U416" s="84"/>
      <c r="V416" s="84"/>
      <c r="W416" s="84"/>
      <c r="X416" s="71">
        <f t="shared" si="223"/>
        <v>1</v>
      </c>
      <c r="Y416" s="15"/>
      <c r="Z416" s="15"/>
      <c r="AA416" s="15"/>
      <c r="AB416" s="15"/>
      <c r="AC416" s="15"/>
      <c r="AD416" s="11"/>
      <c r="AE416" s="11"/>
      <c r="AF416" s="11"/>
      <c r="AG416" s="11"/>
      <c r="AH416" s="11"/>
      <c r="AI416" s="11"/>
      <c r="AJ416" s="11"/>
      <c r="AK416" s="11"/>
      <c r="AL416" s="11"/>
      <c r="AM416" s="11"/>
      <c r="AN416" s="11"/>
      <c r="AO416" s="11"/>
      <c r="AP416" s="11"/>
      <c r="AQ416" s="11"/>
      <c r="AR416" s="11"/>
      <c r="AS416" s="11"/>
      <c r="AT416" s="11" t="s">
        <v>625</v>
      </c>
      <c r="AU416" s="11"/>
      <c r="AV416" s="11" t="s">
        <v>625</v>
      </c>
      <c r="AW416" s="11"/>
      <c r="AX416" s="11"/>
      <c r="AY416" s="11"/>
      <c r="AZ416" s="11"/>
      <c r="BA416" s="11"/>
      <c r="BB416" s="11"/>
      <c r="BC416" s="11"/>
      <c r="BD416" s="11"/>
      <c r="BE416" s="11"/>
      <c r="BF416" s="11"/>
      <c r="BG416" s="11"/>
      <c r="BH416" s="11"/>
      <c r="BI416" s="15">
        <v>2</v>
      </c>
      <c r="BJ416" s="15">
        <v>2</v>
      </c>
      <c r="BK416" s="15">
        <v>2</v>
      </c>
      <c r="BL416" s="15">
        <v>2</v>
      </c>
      <c r="BM416" s="15"/>
      <c r="BN416" s="15"/>
      <c r="BO416" s="15"/>
      <c r="BP416" s="15"/>
      <c r="BQ416" s="15">
        <v>2</v>
      </c>
      <c r="BR416" s="15">
        <v>2</v>
      </c>
      <c r="BS416" s="15">
        <v>2</v>
      </c>
      <c r="BT416" s="15">
        <v>2</v>
      </c>
      <c r="BU416" s="15">
        <v>2</v>
      </c>
      <c r="BV416" s="15">
        <v>2</v>
      </c>
      <c r="BW416" s="15"/>
      <c r="BX416" s="15">
        <v>2</v>
      </c>
      <c r="BY416" s="15">
        <v>2</v>
      </c>
      <c r="BZ416" s="15">
        <v>2</v>
      </c>
      <c r="CA416" s="15">
        <v>2</v>
      </c>
      <c r="CB416" s="15">
        <v>2</v>
      </c>
      <c r="CC416" s="15">
        <v>2</v>
      </c>
      <c r="CD416" s="15">
        <v>2</v>
      </c>
      <c r="CE416" s="15">
        <v>2</v>
      </c>
      <c r="CF416" s="15">
        <v>2</v>
      </c>
      <c r="CG416" s="15">
        <v>2</v>
      </c>
      <c r="CH416" s="15">
        <v>2</v>
      </c>
      <c r="CI416" s="15">
        <v>2</v>
      </c>
      <c r="CJ416" s="15">
        <v>2</v>
      </c>
      <c r="CK416" s="15">
        <v>2</v>
      </c>
      <c r="CL416" s="15"/>
      <c r="CM416" s="15"/>
      <c r="CN416" s="15"/>
      <c r="CO416" s="15"/>
      <c r="CP416" s="15"/>
      <c r="CQ416" s="15"/>
      <c r="CR416" s="15"/>
      <c r="CS416" s="15">
        <v>2</v>
      </c>
      <c r="CT416" s="15">
        <v>2</v>
      </c>
      <c r="CU416" s="15">
        <v>2</v>
      </c>
      <c r="CV416" s="73">
        <f t="shared" si="224"/>
        <v>27</v>
      </c>
      <c r="CW416" s="74">
        <f t="shared" si="225"/>
        <v>1</v>
      </c>
      <c r="CX416" s="73">
        <f t="shared" si="226"/>
        <v>0</v>
      </c>
      <c r="CY416" s="74">
        <f t="shared" si="227"/>
        <v>0</v>
      </c>
      <c r="CZ416" s="73">
        <f t="shared" si="228"/>
        <v>0</v>
      </c>
      <c r="DA416" s="74">
        <f t="shared" si="229"/>
        <v>0</v>
      </c>
      <c r="DB416" s="73">
        <f t="shared" si="230"/>
        <v>0</v>
      </c>
      <c r="DC416" s="74">
        <f t="shared" si="231"/>
        <v>0</v>
      </c>
      <c r="DD416" s="75">
        <f t="shared" si="232"/>
        <v>2</v>
      </c>
      <c r="DE416" s="75" t="str">
        <f t="shared" si="233"/>
        <v>Đạt mục tiêu</v>
      </c>
      <c r="DF416" s="2"/>
      <c r="DG416" s="2"/>
      <c r="DH416" s="2"/>
      <c r="DI416" s="2"/>
      <c r="DJ416" s="2"/>
      <c r="DK416" s="2"/>
      <c r="DL416" s="2"/>
      <c r="DM416" s="2"/>
      <c r="DN416" s="2"/>
      <c r="DO416" s="2"/>
      <c r="DP416" s="2"/>
      <c r="DQ416" s="2"/>
      <c r="DR416" s="2"/>
      <c r="DS416" s="2"/>
      <c r="DT416" s="2"/>
      <c r="DU416" s="2"/>
      <c r="DV416" s="2"/>
      <c r="DW416" s="2"/>
      <c r="DX416" s="2"/>
      <c r="DY416" s="2"/>
    </row>
    <row r="417" spans="1:129" ht="72" hidden="1" customHeight="1" x14ac:dyDescent="0.25">
      <c r="A417" s="53">
        <v>407</v>
      </c>
      <c r="B417" s="66">
        <v>534</v>
      </c>
      <c r="C417" s="60">
        <v>534</v>
      </c>
      <c r="D417" s="8" t="s">
        <v>495</v>
      </c>
      <c r="E417" s="27" t="s">
        <v>11</v>
      </c>
      <c r="F417" s="14" t="s">
        <v>496</v>
      </c>
      <c r="G417" s="68" t="s">
        <v>19</v>
      </c>
      <c r="H417" s="68" t="s">
        <v>926</v>
      </c>
      <c r="I417" s="68" t="s">
        <v>627</v>
      </c>
      <c r="J417" s="7" t="s">
        <v>482</v>
      </c>
      <c r="K417" s="12"/>
      <c r="L417" s="12"/>
      <c r="M417" s="10"/>
      <c r="N417" s="84"/>
      <c r="O417" s="84"/>
      <c r="P417" s="84"/>
      <c r="Q417" s="84"/>
      <c r="R417" s="84"/>
      <c r="S417" s="84"/>
      <c r="T417" s="84" t="s">
        <v>15</v>
      </c>
      <c r="U417" s="84"/>
      <c r="V417" s="84"/>
      <c r="W417" s="84"/>
      <c r="X417" s="71">
        <f t="shared" si="223"/>
        <v>1</v>
      </c>
      <c r="Y417" s="15"/>
      <c r="Z417" s="15"/>
      <c r="AA417" s="15"/>
      <c r="AB417" s="15"/>
      <c r="AC417" s="15"/>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t="s">
        <v>625</v>
      </c>
      <c r="BA417" s="11"/>
      <c r="BB417" s="11"/>
      <c r="BC417" s="11"/>
      <c r="BD417" s="11"/>
      <c r="BE417" s="11"/>
      <c r="BF417" s="11"/>
      <c r="BG417" s="11"/>
      <c r="BH417" s="11"/>
      <c r="BI417" s="15">
        <v>2</v>
      </c>
      <c r="BJ417" s="15">
        <v>2</v>
      </c>
      <c r="BK417" s="15">
        <v>2</v>
      </c>
      <c r="BL417" s="15">
        <v>2</v>
      </c>
      <c r="BM417" s="15"/>
      <c r="BN417" s="15"/>
      <c r="BO417" s="15"/>
      <c r="BP417" s="15"/>
      <c r="BQ417" s="15">
        <v>2</v>
      </c>
      <c r="BR417" s="15">
        <v>2</v>
      </c>
      <c r="BS417" s="15">
        <v>2</v>
      </c>
      <c r="BT417" s="15">
        <v>2</v>
      </c>
      <c r="BU417" s="15">
        <v>2</v>
      </c>
      <c r="BV417" s="15">
        <v>2</v>
      </c>
      <c r="BW417" s="15"/>
      <c r="BX417" s="15">
        <v>2</v>
      </c>
      <c r="BY417" s="15">
        <v>2</v>
      </c>
      <c r="BZ417" s="15">
        <v>2</v>
      </c>
      <c r="CA417" s="15">
        <v>2</v>
      </c>
      <c r="CB417" s="15">
        <v>2</v>
      </c>
      <c r="CC417" s="15">
        <v>2</v>
      </c>
      <c r="CD417" s="15">
        <v>2</v>
      </c>
      <c r="CE417" s="15">
        <v>2</v>
      </c>
      <c r="CF417" s="15">
        <v>2</v>
      </c>
      <c r="CG417" s="15">
        <v>2</v>
      </c>
      <c r="CH417" s="15">
        <v>2</v>
      </c>
      <c r="CI417" s="15">
        <v>2</v>
      </c>
      <c r="CJ417" s="15">
        <v>2</v>
      </c>
      <c r="CK417" s="15">
        <v>2</v>
      </c>
      <c r="CL417" s="15"/>
      <c r="CM417" s="15"/>
      <c r="CN417" s="15"/>
      <c r="CO417" s="15"/>
      <c r="CP417" s="15"/>
      <c r="CQ417" s="15"/>
      <c r="CR417" s="15"/>
      <c r="CS417" s="15">
        <v>2</v>
      </c>
      <c r="CT417" s="15">
        <v>2</v>
      </c>
      <c r="CU417" s="15">
        <v>2</v>
      </c>
      <c r="CV417" s="73">
        <f t="shared" si="224"/>
        <v>27</v>
      </c>
      <c r="CW417" s="74">
        <f t="shared" si="225"/>
        <v>1</v>
      </c>
      <c r="CX417" s="73">
        <f t="shared" si="226"/>
        <v>0</v>
      </c>
      <c r="CY417" s="74">
        <f t="shared" si="227"/>
        <v>0</v>
      </c>
      <c r="CZ417" s="73">
        <f t="shared" si="228"/>
        <v>0</v>
      </c>
      <c r="DA417" s="74">
        <f t="shared" si="229"/>
        <v>0</v>
      </c>
      <c r="DB417" s="73">
        <f t="shared" si="230"/>
        <v>0</v>
      </c>
      <c r="DC417" s="74">
        <f t="shared" si="231"/>
        <v>0</v>
      </c>
      <c r="DD417" s="75">
        <f t="shared" si="232"/>
        <v>2</v>
      </c>
      <c r="DE417" s="75" t="str">
        <f t="shared" si="233"/>
        <v>Đạt mục tiêu</v>
      </c>
      <c r="DF417" s="2"/>
      <c r="DG417" s="2"/>
      <c r="DH417" s="2"/>
      <c r="DI417" s="2"/>
      <c r="DJ417" s="2"/>
      <c r="DK417" s="2"/>
      <c r="DL417" s="2"/>
      <c r="DM417" s="2"/>
      <c r="DN417" s="2"/>
      <c r="DO417" s="2"/>
      <c r="DP417" s="2"/>
      <c r="DQ417" s="2"/>
      <c r="DR417" s="2"/>
      <c r="DS417" s="2"/>
      <c r="DT417" s="2"/>
      <c r="DU417" s="2"/>
      <c r="DV417" s="2"/>
      <c r="DW417" s="2"/>
      <c r="DX417" s="2"/>
      <c r="DY417" s="2"/>
    </row>
    <row r="418" spans="1:129" ht="72" hidden="1" customHeight="1" x14ac:dyDescent="0.25">
      <c r="A418" s="53">
        <v>408</v>
      </c>
      <c r="B418" s="66">
        <v>534</v>
      </c>
      <c r="C418" s="60">
        <v>534</v>
      </c>
      <c r="D418" s="8" t="s">
        <v>495</v>
      </c>
      <c r="E418" s="27" t="s">
        <v>11</v>
      </c>
      <c r="F418" s="14" t="s">
        <v>496</v>
      </c>
      <c r="G418" s="68" t="s">
        <v>19</v>
      </c>
      <c r="H418" s="7" t="s">
        <v>927</v>
      </c>
      <c r="I418" s="68" t="s">
        <v>627</v>
      </c>
      <c r="J418" s="7"/>
      <c r="K418" s="12"/>
      <c r="L418" s="12"/>
      <c r="M418" s="10"/>
      <c r="N418" s="84"/>
      <c r="O418" s="84"/>
      <c r="P418" s="84"/>
      <c r="Q418" s="84"/>
      <c r="R418" s="84"/>
      <c r="S418" s="84"/>
      <c r="T418" s="84"/>
      <c r="U418" s="84" t="s">
        <v>15</v>
      </c>
      <c r="V418" s="84"/>
      <c r="W418" s="84"/>
      <c r="X418" s="71"/>
      <c r="Y418" s="15"/>
      <c r="Z418" s="15"/>
      <c r="AA418" s="15"/>
      <c r="AB418" s="15"/>
      <c r="AC418" s="15"/>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t="s">
        <v>625</v>
      </c>
      <c r="BD418" s="11" t="s">
        <v>653</v>
      </c>
      <c r="BE418" s="11"/>
      <c r="BF418" s="11"/>
      <c r="BG418" s="11"/>
      <c r="BH418" s="11"/>
      <c r="BI418" s="15">
        <v>2</v>
      </c>
      <c r="BJ418" s="15">
        <v>2</v>
      </c>
      <c r="BK418" s="15">
        <v>2</v>
      </c>
      <c r="BL418" s="15">
        <v>2</v>
      </c>
      <c r="BM418" s="15"/>
      <c r="BN418" s="15"/>
      <c r="BO418" s="15"/>
      <c r="BP418" s="15"/>
      <c r="BQ418" s="15">
        <v>2</v>
      </c>
      <c r="BR418" s="15">
        <v>2</v>
      </c>
      <c r="BS418" s="15">
        <v>2</v>
      </c>
      <c r="BT418" s="15">
        <v>2</v>
      </c>
      <c r="BU418" s="15">
        <v>2</v>
      </c>
      <c r="BV418" s="15">
        <v>2</v>
      </c>
      <c r="BW418" s="15"/>
      <c r="BX418" s="15">
        <v>2</v>
      </c>
      <c r="BY418" s="15">
        <v>2</v>
      </c>
      <c r="BZ418" s="15">
        <v>2</v>
      </c>
      <c r="CA418" s="15">
        <v>2</v>
      </c>
      <c r="CB418" s="15">
        <v>2</v>
      </c>
      <c r="CC418" s="15">
        <v>2</v>
      </c>
      <c r="CD418" s="15">
        <v>2</v>
      </c>
      <c r="CE418" s="15">
        <v>2</v>
      </c>
      <c r="CF418" s="15">
        <v>2</v>
      </c>
      <c r="CG418" s="15">
        <v>2</v>
      </c>
      <c r="CH418" s="15">
        <v>2</v>
      </c>
      <c r="CI418" s="15">
        <v>2</v>
      </c>
      <c r="CJ418" s="15">
        <v>2</v>
      </c>
      <c r="CK418" s="15">
        <v>2</v>
      </c>
      <c r="CL418" s="15"/>
      <c r="CM418" s="15"/>
      <c r="CN418" s="15"/>
      <c r="CO418" s="15"/>
      <c r="CP418" s="15"/>
      <c r="CQ418" s="15"/>
      <c r="CR418" s="15"/>
      <c r="CS418" s="15">
        <v>2</v>
      </c>
      <c r="CT418" s="15">
        <v>2</v>
      </c>
      <c r="CU418" s="15">
        <v>2</v>
      </c>
      <c r="CV418" s="73">
        <f t="shared" si="224"/>
        <v>27</v>
      </c>
      <c r="CW418" s="74">
        <f t="shared" si="225"/>
        <v>1</v>
      </c>
      <c r="CX418" s="73">
        <f t="shared" si="226"/>
        <v>0</v>
      </c>
      <c r="CY418" s="74">
        <f t="shared" si="227"/>
        <v>0</v>
      </c>
      <c r="CZ418" s="73">
        <f t="shared" si="228"/>
        <v>0</v>
      </c>
      <c r="DA418" s="74">
        <f t="shared" si="229"/>
        <v>0</v>
      </c>
      <c r="DB418" s="73">
        <f t="shared" si="230"/>
        <v>0</v>
      </c>
      <c r="DC418" s="74">
        <f t="shared" si="231"/>
        <v>0</v>
      </c>
      <c r="DD418" s="75">
        <f t="shared" si="232"/>
        <v>2</v>
      </c>
      <c r="DE418" s="75" t="str">
        <f t="shared" si="233"/>
        <v>Đạt mục tiêu</v>
      </c>
      <c r="DF418" s="2"/>
      <c r="DG418" s="2"/>
      <c r="DH418" s="2"/>
      <c r="DI418" s="2"/>
      <c r="DJ418" s="2"/>
      <c r="DK418" s="2"/>
      <c r="DL418" s="2"/>
      <c r="DM418" s="2"/>
      <c r="DN418" s="2"/>
      <c r="DO418" s="2"/>
      <c r="DP418" s="2"/>
      <c r="DQ418" s="2"/>
      <c r="DR418" s="2"/>
      <c r="DS418" s="2"/>
      <c r="DT418" s="2"/>
      <c r="DU418" s="2"/>
      <c r="DV418" s="2"/>
      <c r="DW418" s="2"/>
      <c r="DX418" s="2"/>
      <c r="DY418" s="2"/>
    </row>
    <row r="419" spans="1:129" ht="81" hidden="1" customHeight="1" x14ac:dyDescent="0.25">
      <c r="A419" s="53">
        <v>409</v>
      </c>
      <c r="B419" s="66">
        <v>534</v>
      </c>
      <c r="C419" s="60">
        <v>534</v>
      </c>
      <c r="D419" s="8" t="s">
        <v>495</v>
      </c>
      <c r="E419" s="27" t="s">
        <v>11</v>
      </c>
      <c r="F419" s="14" t="s">
        <v>496</v>
      </c>
      <c r="G419" s="68" t="s">
        <v>19</v>
      </c>
      <c r="H419" s="7" t="s">
        <v>928</v>
      </c>
      <c r="I419" s="68" t="s">
        <v>627</v>
      </c>
      <c r="J419" s="7"/>
      <c r="K419" s="13"/>
      <c r="L419" s="13"/>
      <c r="M419" s="10"/>
      <c r="N419" s="84"/>
      <c r="O419" s="84"/>
      <c r="P419" s="84"/>
      <c r="Q419" s="84"/>
      <c r="R419" s="84"/>
      <c r="S419" s="84"/>
      <c r="T419" s="84"/>
      <c r="U419" s="84"/>
      <c r="V419" s="84" t="s">
        <v>15</v>
      </c>
      <c r="W419" s="84"/>
      <c r="X419" s="71">
        <f t="shared" ref="X419:X448" si="234">COUNTIF(N419:W419,"x")</f>
        <v>1</v>
      </c>
      <c r="Y419" s="15"/>
      <c r="Z419" s="15"/>
      <c r="AA419" s="15"/>
      <c r="AB419" s="15"/>
      <c r="AC419" s="15"/>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t="s">
        <v>625</v>
      </c>
      <c r="BF419" s="11"/>
      <c r="BG419" s="11"/>
      <c r="BH419" s="11"/>
      <c r="BI419" s="15">
        <v>2</v>
      </c>
      <c r="BJ419" s="15">
        <v>2</v>
      </c>
      <c r="BK419" s="15">
        <v>2</v>
      </c>
      <c r="BL419" s="15">
        <v>2</v>
      </c>
      <c r="BM419" s="15"/>
      <c r="BN419" s="15"/>
      <c r="BO419" s="15"/>
      <c r="BP419" s="15"/>
      <c r="BQ419" s="15">
        <v>2</v>
      </c>
      <c r="BR419" s="15">
        <v>2</v>
      </c>
      <c r="BS419" s="15">
        <v>2</v>
      </c>
      <c r="BT419" s="15">
        <v>2</v>
      </c>
      <c r="BU419" s="15">
        <v>2</v>
      </c>
      <c r="BV419" s="15">
        <v>2</v>
      </c>
      <c r="BW419" s="15"/>
      <c r="BX419" s="15">
        <v>2</v>
      </c>
      <c r="BY419" s="15">
        <v>2</v>
      </c>
      <c r="BZ419" s="15">
        <v>2</v>
      </c>
      <c r="CA419" s="15">
        <v>2</v>
      </c>
      <c r="CB419" s="15">
        <v>2</v>
      </c>
      <c r="CC419" s="15">
        <v>2</v>
      </c>
      <c r="CD419" s="15">
        <v>2</v>
      </c>
      <c r="CE419" s="15">
        <v>2</v>
      </c>
      <c r="CF419" s="15">
        <v>2</v>
      </c>
      <c r="CG419" s="15">
        <v>2</v>
      </c>
      <c r="CH419" s="15">
        <v>2</v>
      </c>
      <c r="CI419" s="15">
        <v>2</v>
      </c>
      <c r="CJ419" s="15">
        <v>2</v>
      </c>
      <c r="CK419" s="15">
        <v>2</v>
      </c>
      <c r="CL419" s="15"/>
      <c r="CM419" s="15"/>
      <c r="CN419" s="15"/>
      <c r="CO419" s="15"/>
      <c r="CP419" s="15"/>
      <c r="CQ419" s="15"/>
      <c r="CR419" s="15"/>
      <c r="CS419" s="15">
        <v>2</v>
      </c>
      <c r="CT419" s="15">
        <v>2</v>
      </c>
      <c r="CU419" s="15">
        <v>2</v>
      </c>
      <c r="CV419" s="73">
        <f t="shared" si="224"/>
        <v>27</v>
      </c>
      <c r="CW419" s="74">
        <f t="shared" si="225"/>
        <v>1</v>
      </c>
      <c r="CX419" s="73">
        <f t="shared" si="226"/>
        <v>0</v>
      </c>
      <c r="CY419" s="74">
        <f t="shared" si="227"/>
        <v>0</v>
      </c>
      <c r="CZ419" s="73">
        <f t="shared" si="228"/>
        <v>0</v>
      </c>
      <c r="DA419" s="74">
        <f t="shared" si="229"/>
        <v>0</v>
      </c>
      <c r="DB419" s="73">
        <f t="shared" si="230"/>
        <v>0</v>
      </c>
      <c r="DC419" s="74">
        <f t="shared" si="231"/>
        <v>0</v>
      </c>
      <c r="DD419" s="75">
        <f t="shared" si="232"/>
        <v>2</v>
      </c>
      <c r="DE419" s="75" t="str">
        <f t="shared" si="233"/>
        <v>Đạt mục tiêu</v>
      </c>
      <c r="DF419" s="2"/>
      <c r="DG419" s="2"/>
      <c r="DH419" s="2"/>
      <c r="DI419" s="2"/>
      <c r="DJ419" s="2"/>
      <c r="DK419" s="2"/>
      <c r="DL419" s="2"/>
      <c r="DM419" s="2"/>
      <c r="DN419" s="2"/>
      <c r="DO419" s="2"/>
      <c r="DP419" s="2"/>
      <c r="DQ419" s="2"/>
      <c r="DR419" s="2"/>
      <c r="DS419" s="2"/>
      <c r="DT419" s="2"/>
      <c r="DU419" s="2"/>
      <c r="DV419" s="2"/>
      <c r="DW419" s="2"/>
      <c r="DX419" s="2"/>
      <c r="DY419" s="2"/>
    </row>
    <row r="420" spans="1:129" ht="78" hidden="1" customHeight="1" x14ac:dyDescent="0.25">
      <c r="A420" s="53">
        <v>410</v>
      </c>
      <c r="B420" s="66">
        <v>534</v>
      </c>
      <c r="C420" s="60"/>
      <c r="D420" s="8" t="s">
        <v>495</v>
      </c>
      <c r="E420" s="27" t="s">
        <v>11</v>
      </c>
      <c r="F420" s="14" t="s">
        <v>496</v>
      </c>
      <c r="G420" s="68" t="s">
        <v>19</v>
      </c>
      <c r="H420" s="7" t="s">
        <v>929</v>
      </c>
      <c r="I420" s="68" t="s">
        <v>627</v>
      </c>
      <c r="J420" s="68"/>
      <c r="K420" s="12"/>
      <c r="L420" s="12"/>
      <c r="M420" s="10"/>
      <c r="N420" s="84"/>
      <c r="O420" s="84"/>
      <c r="P420" s="84"/>
      <c r="Q420" s="84"/>
      <c r="R420" s="84"/>
      <c r="S420" s="84"/>
      <c r="T420" s="84"/>
      <c r="U420" s="84"/>
      <c r="V420" s="84"/>
      <c r="W420" s="84" t="s">
        <v>15</v>
      </c>
      <c r="X420" s="71">
        <f t="shared" si="234"/>
        <v>1</v>
      </c>
      <c r="Y420" s="15"/>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t="s">
        <v>625</v>
      </c>
      <c r="BI420" s="15">
        <v>2</v>
      </c>
      <c r="BJ420" s="15">
        <v>2</v>
      </c>
      <c r="BK420" s="15">
        <v>2</v>
      </c>
      <c r="BL420" s="15">
        <v>2</v>
      </c>
      <c r="BM420" s="15"/>
      <c r="BN420" s="15"/>
      <c r="BO420" s="15"/>
      <c r="BP420" s="15"/>
      <c r="BQ420" s="15">
        <v>2</v>
      </c>
      <c r="BR420" s="15">
        <v>2</v>
      </c>
      <c r="BS420" s="15">
        <v>2</v>
      </c>
      <c r="BT420" s="15">
        <v>2</v>
      </c>
      <c r="BU420" s="15">
        <v>2</v>
      </c>
      <c r="BV420" s="15">
        <v>2</v>
      </c>
      <c r="BW420" s="15"/>
      <c r="BX420" s="15">
        <v>2</v>
      </c>
      <c r="BY420" s="15">
        <v>2</v>
      </c>
      <c r="BZ420" s="15">
        <v>2</v>
      </c>
      <c r="CA420" s="15">
        <v>2</v>
      </c>
      <c r="CB420" s="15">
        <v>2</v>
      </c>
      <c r="CC420" s="15">
        <v>2</v>
      </c>
      <c r="CD420" s="15">
        <v>2</v>
      </c>
      <c r="CE420" s="15">
        <v>2</v>
      </c>
      <c r="CF420" s="15">
        <v>2</v>
      </c>
      <c r="CG420" s="15">
        <v>2</v>
      </c>
      <c r="CH420" s="15">
        <v>2</v>
      </c>
      <c r="CI420" s="15">
        <v>2</v>
      </c>
      <c r="CJ420" s="15">
        <v>2</v>
      </c>
      <c r="CK420" s="15">
        <v>2</v>
      </c>
      <c r="CL420" s="15"/>
      <c r="CM420" s="15"/>
      <c r="CN420" s="15"/>
      <c r="CO420" s="15"/>
      <c r="CP420" s="15"/>
      <c r="CQ420" s="15"/>
      <c r="CR420" s="15"/>
      <c r="CS420" s="15">
        <v>2</v>
      </c>
      <c r="CT420" s="15">
        <v>2</v>
      </c>
      <c r="CU420" s="15">
        <v>2</v>
      </c>
      <c r="CV420" s="73"/>
      <c r="CW420" s="74"/>
      <c r="CX420" s="73"/>
      <c r="CY420" s="74"/>
      <c r="CZ420" s="73"/>
      <c r="DA420" s="74"/>
      <c r="DB420" s="73"/>
      <c r="DC420" s="74"/>
      <c r="DD420" s="75"/>
      <c r="DE420" s="75"/>
      <c r="DF420" s="2"/>
      <c r="DG420" s="2"/>
      <c r="DH420" s="2"/>
      <c r="DI420" s="2"/>
      <c r="DJ420" s="2"/>
      <c r="DK420" s="2"/>
      <c r="DL420" s="2"/>
      <c r="DM420" s="2"/>
      <c r="DN420" s="2"/>
      <c r="DO420" s="2"/>
      <c r="DP420" s="2"/>
      <c r="DQ420" s="2"/>
      <c r="DR420" s="2"/>
      <c r="DS420" s="2"/>
      <c r="DT420" s="2"/>
      <c r="DU420" s="2"/>
      <c r="DV420" s="2"/>
      <c r="DW420" s="2"/>
      <c r="DX420" s="2"/>
      <c r="DY420" s="2"/>
    </row>
    <row r="421" spans="1:129" ht="78" hidden="1" customHeight="1" x14ac:dyDescent="0.25">
      <c r="A421" s="53">
        <v>411</v>
      </c>
      <c r="B421" s="66">
        <v>534</v>
      </c>
      <c r="C421" s="60"/>
      <c r="D421" s="7" t="s">
        <v>497</v>
      </c>
      <c r="E421" s="14" t="s">
        <v>11</v>
      </c>
      <c r="F421" s="14" t="s">
        <v>498</v>
      </c>
      <c r="G421" s="68" t="s">
        <v>19</v>
      </c>
      <c r="H421" s="7" t="s">
        <v>930</v>
      </c>
      <c r="I421" s="68" t="s">
        <v>627</v>
      </c>
      <c r="J421" s="110"/>
      <c r="K421" s="12"/>
      <c r="L421" s="12"/>
      <c r="M421" s="10"/>
      <c r="N421" s="84" t="s">
        <v>15</v>
      </c>
      <c r="O421" s="84"/>
      <c r="P421" s="84"/>
      <c r="Q421" s="84"/>
      <c r="R421" s="84"/>
      <c r="S421" s="84"/>
      <c r="T421" s="84"/>
      <c r="U421" s="84"/>
      <c r="V421" s="84"/>
      <c r="W421" s="84"/>
      <c r="X421" s="71">
        <f t="shared" si="234"/>
        <v>1</v>
      </c>
      <c r="Y421" s="15" t="s">
        <v>1100</v>
      </c>
      <c r="Z421" s="15" t="s">
        <v>653</v>
      </c>
      <c r="AA421" s="15" t="s">
        <v>653</v>
      </c>
      <c r="AB421" s="15"/>
      <c r="AC421" s="15" t="s">
        <v>625</v>
      </c>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5">
        <v>2</v>
      </c>
      <c r="BJ421" s="15">
        <v>2</v>
      </c>
      <c r="BK421" s="15">
        <v>2</v>
      </c>
      <c r="BL421" s="15">
        <v>2</v>
      </c>
      <c r="BM421" s="15">
        <v>2</v>
      </c>
      <c r="BN421" s="15">
        <v>2</v>
      </c>
      <c r="BO421" s="15">
        <v>2</v>
      </c>
      <c r="BP421" s="15">
        <v>2</v>
      </c>
      <c r="BQ421" s="15">
        <v>2</v>
      </c>
      <c r="BR421" s="15">
        <v>2</v>
      </c>
      <c r="BS421" s="15">
        <v>2</v>
      </c>
      <c r="BT421" s="15">
        <v>1</v>
      </c>
      <c r="BU421" s="15">
        <v>1</v>
      </c>
      <c r="BV421" s="15">
        <v>1</v>
      </c>
      <c r="BW421" s="15">
        <v>1</v>
      </c>
      <c r="BX421" s="15">
        <v>1</v>
      </c>
      <c r="BY421" s="15">
        <v>1</v>
      </c>
      <c r="BZ421" s="15">
        <v>1</v>
      </c>
      <c r="CA421" s="15">
        <v>2</v>
      </c>
      <c r="CB421" s="15">
        <v>2</v>
      </c>
      <c r="CC421" s="15">
        <v>2</v>
      </c>
      <c r="CD421" s="15">
        <v>2</v>
      </c>
      <c r="CE421" s="15">
        <v>2</v>
      </c>
      <c r="CF421" s="15">
        <v>2</v>
      </c>
      <c r="CG421" s="15">
        <v>2</v>
      </c>
      <c r="CH421" s="15">
        <v>2</v>
      </c>
      <c r="CI421" s="15">
        <v>2</v>
      </c>
      <c r="CJ421" s="15">
        <v>2</v>
      </c>
      <c r="CK421" s="15">
        <v>2</v>
      </c>
      <c r="CL421" s="15">
        <v>2</v>
      </c>
      <c r="CM421" s="15">
        <v>2</v>
      </c>
      <c r="CN421" s="15">
        <v>2</v>
      </c>
      <c r="CO421" s="15">
        <v>2</v>
      </c>
      <c r="CP421" s="15">
        <v>2</v>
      </c>
      <c r="CQ421" s="15">
        <v>2</v>
      </c>
      <c r="CR421" s="15">
        <v>2</v>
      </c>
      <c r="CS421" s="15">
        <v>2</v>
      </c>
      <c r="CT421" s="15">
        <v>2</v>
      </c>
      <c r="CU421" s="15">
        <v>2</v>
      </c>
      <c r="CV421" s="73">
        <f t="shared" si="224"/>
        <v>32</v>
      </c>
      <c r="CW421" s="74">
        <f t="shared" si="225"/>
        <v>0.82051282051282048</v>
      </c>
      <c r="CX421" s="73">
        <f t="shared" si="226"/>
        <v>7</v>
      </c>
      <c r="CY421" s="74">
        <f t="shared" si="227"/>
        <v>0.17948717948717949</v>
      </c>
      <c r="CZ421" s="73">
        <f t="shared" si="228"/>
        <v>0</v>
      </c>
      <c r="DA421" s="74">
        <f t="shared" si="229"/>
        <v>0</v>
      </c>
      <c r="DB421" s="73">
        <f t="shared" si="230"/>
        <v>0</v>
      </c>
      <c r="DC421" s="74">
        <f t="shared" si="231"/>
        <v>0</v>
      </c>
      <c r="DD421" s="249">
        <f t="shared" si="232"/>
        <v>1.8205128205128205</v>
      </c>
      <c r="DE421" s="75" t="str">
        <f t="shared" si="233"/>
        <v>Đạt mục tiêu</v>
      </c>
      <c r="DF421" s="2"/>
      <c r="DG421" s="2"/>
      <c r="DH421" s="2"/>
      <c r="DI421" s="2"/>
      <c r="DJ421" s="2"/>
      <c r="DK421" s="2"/>
      <c r="DL421" s="2"/>
      <c r="DM421" s="2"/>
      <c r="DN421" s="2"/>
      <c r="DO421" s="2"/>
      <c r="DP421" s="2"/>
      <c r="DQ421" s="2"/>
      <c r="DR421" s="2"/>
      <c r="DS421" s="2"/>
      <c r="DT421" s="2"/>
      <c r="DU421" s="2"/>
      <c r="DV421" s="2"/>
      <c r="DW421" s="2"/>
      <c r="DX421" s="2"/>
      <c r="DY421" s="2"/>
    </row>
    <row r="422" spans="1:129" ht="66" hidden="1" customHeight="1" x14ac:dyDescent="0.25">
      <c r="A422" s="53">
        <v>412</v>
      </c>
      <c r="B422" s="66">
        <v>534</v>
      </c>
      <c r="C422" s="60">
        <v>537</v>
      </c>
      <c r="D422" s="7" t="s">
        <v>497</v>
      </c>
      <c r="E422" s="14" t="s">
        <v>11</v>
      </c>
      <c r="F422" s="14" t="s">
        <v>498</v>
      </c>
      <c r="G422" s="68" t="s">
        <v>19</v>
      </c>
      <c r="H422" s="14" t="s">
        <v>931</v>
      </c>
      <c r="I422" s="68" t="s">
        <v>627</v>
      </c>
      <c r="J422" s="7" t="s">
        <v>482</v>
      </c>
      <c r="K422" s="11" t="s">
        <v>6</v>
      </c>
      <c r="L422" s="11" t="s">
        <v>15</v>
      </c>
      <c r="M422" s="10"/>
      <c r="N422" s="84" t="s">
        <v>15</v>
      </c>
      <c r="O422" s="84"/>
      <c r="P422" s="84"/>
      <c r="Q422" s="84"/>
      <c r="R422" s="84"/>
      <c r="S422" s="84"/>
      <c r="T422" s="84"/>
      <c r="U422" s="84"/>
      <c r="V422" s="84"/>
      <c r="W422" s="84"/>
      <c r="X422" s="71">
        <f t="shared" si="234"/>
        <v>1</v>
      </c>
      <c r="Y422" s="15" t="s">
        <v>1100</v>
      </c>
      <c r="Z422" s="15" t="s">
        <v>625</v>
      </c>
      <c r="AA422" s="15"/>
      <c r="AB422" s="15" t="s">
        <v>622</v>
      </c>
      <c r="AC422" s="15" t="s">
        <v>622</v>
      </c>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5">
        <v>2</v>
      </c>
      <c r="BJ422" s="15">
        <v>2</v>
      </c>
      <c r="BK422" s="15">
        <v>2</v>
      </c>
      <c r="BL422" s="15">
        <v>2</v>
      </c>
      <c r="BM422" s="15">
        <v>2</v>
      </c>
      <c r="BN422" s="15">
        <v>2</v>
      </c>
      <c r="BO422" s="15">
        <v>2</v>
      </c>
      <c r="BP422" s="15">
        <v>2</v>
      </c>
      <c r="BQ422" s="15">
        <v>2</v>
      </c>
      <c r="BR422" s="15">
        <v>2</v>
      </c>
      <c r="BS422" s="15">
        <v>2</v>
      </c>
      <c r="BT422" s="15">
        <v>2</v>
      </c>
      <c r="BU422" s="15">
        <v>2</v>
      </c>
      <c r="BV422" s="15">
        <v>2</v>
      </c>
      <c r="BW422" s="15">
        <v>2</v>
      </c>
      <c r="BX422" s="15">
        <v>2</v>
      </c>
      <c r="BY422" s="15">
        <v>2</v>
      </c>
      <c r="BZ422" s="15">
        <v>2</v>
      </c>
      <c r="CA422" s="15">
        <v>0</v>
      </c>
      <c r="CB422" s="15">
        <v>2</v>
      </c>
      <c r="CC422" s="15">
        <v>2</v>
      </c>
      <c r="CD422" s="15">
        <v>1</v>
      </c>
      <c r="CE422" s="15">
        <v>1</v>
      </c>
      <c r="CF422" s="15">
        <v>1</v>
      </c>
      <c r="CG422" s="15">
        <v>1</v>
      </c>
      <c r="CH422" s="15">
        <v>1</v>
      </c>
      <c r="CI422" s="15">
        <v>1</v>
      </c>
      <c r="CJ422" s="15">
        <v>1</v>
      </c>
      <c r="CK422" s="15">
        <v>1</v>
      </c>
      <c r="CL422" s="15">
        <v>1</v>
      </c>
      <c r="CM422" s="15">
        <v>1</v>
      </c>
      <c r="CN422" s="15">
        <v>2</v>
      </c>
      <c r="CO422" s="15">
        <v>2</v>
      </c>
      <c r="CP422" s="15">
        <v>2</v>
      </c>
      <c r="CQ422" s="15">
        <v>2</v>
      </c>
      <c r="CR422" s="15">
        <v>2</v>
      </c>
      <c r="CS422" s="15">
        <v>2</v>
      </c>
      <c r="CT422" s="15">
        <v>2</v>
      </c>
      <c r="CU422" s="15">
        <v>2</v>
      </c>
      <c r="CV422" s="73">
        <f>COUNTIF(BI422:CU422,"2")</f>
        <v>28</v>
      </c>
      <c r="CW422" s="74">
        <f>CV422/(CV422+CX422+CZ422+DB422)</f>
        <v>0.71794871794871795</v>
      </c>
      <c r="CX422" s="73">
        <f>COUNTIF(BI422:CU422,"1")</f>
        <v>10</v>
      </c>
      <c r="CY422" s="74">
        <f>CX422/(CV422+CX422+CZ422+DB422)</f>
        <v>0.25641025641025639</v>
      </c>
      <c r="CZ422" s="73">
        <f>COUNTIF(BI422:CU422,"0")</f>
        <v>1</v>
      </c>
      <c r="DA422" s="74">
        <f>CZ422/(CV422+CX422+CZ422+DB422)</f>
        <v>2.564102564102564E-2</v>
      </c>
      <c r="DB422" s="73">
        <f>COUNTIF(BI422:CU422,"KĐG")</f>
        <v>0</v>
      </c>
      <c r="DC422" s="74">
        <f>DB422/(CV422+CX422+CZ422+DB422)</f>
        <v>0</v>
      </c>
      <c r="DD422" s="249">
        <f>(((CV422*2)+(CX422*1)+(CZ422*0)))/(CV422+CX422+CZ422)</f>
        <v>1.6923076923076923</v>
      </c>
      <c r="DE422" s="75" t="str">
        <f>IF(DC422&gt;=50%,"KĐG",IF(DD422&gt;=1.6,"Đạt mục tiêu",IF(DD422&gt;=1,"Cần cố gắng","Chưa đạt")))</f>
        <v>Đạt mục tiêu</v>
      </c>
      <c r="DF422" s="2"/>
      <c r="DG422" s="2"/>
      <c r="DH422" s="2"/>
      <c r="DI422" s="2"/>
      <c r="DJ422" s="2"/>
      <c r="DK422" s="2"/>
      <c r="DL422" s="2"/>
      <c r="DM422" s="2"/>
      <c r="DN422" s="2"/>
      <c r="DO422" s="2"/>
      <c r="DP422" s="2"/>
      <c r="DQ422" s="2"/>
      <c r="DR422" s="2"/>
      <c r="DS422" s="2"/>
      <c r="DT422" s="2"/>
      <c r="DU422" s="2"/>
      <c r="DV422" s="2"/>
      <c r="DW422" s="2"/>
      <c r="DX422" s="2"/>
      <c r="DY422" s="2"/>
    </row>
    <row r="423" spans="1:129" ht="66" hidden="1" customHeight="1" x14ac:dyDescent="0.25">
      <c r="A423" s="53">
        <v>413</v>
      </c>
      <c r="B423" s="66">
        <v>537</v>
      </c>
      <c r="C423" s="60">
        <v>537</v>
      </c>
      <c r="D423" s="7" t="s">
        <v>497</v>
      </c>
      <c r="E423" s="14" t="s">
        <v>11</v>
      </c>
      <c r="F423" s="14" t="s">
        <v>498</v>
      </c>
      <c r="G423" s="68" t="s">
        <v>19</v>
      </c>
      <c r="H423" s="19" t="s">
        <v>932</v>
      </c>
      <c r="I423" s="68" t="s">
        <v>627</v>
      </c>
      <c r="J423" s="7" t="s">
        <v>482</v>
      </c>
      <c r="K423" s="12"/>
      <c r="L423" s="12"/>
      <c r="M423" s="10"/>
      <c r="N423" s="84"/>
      <c r="O423" s="84"/>
      <c r="P423" s="84"/>
      <c r="Q423" s="84" t="s">
        <v>15</v>
      </c>
      <c r="R423" s="84"/>
      <c r="S423" s="84"/>
      <c r="T423" s="84"/>
      <c r="U423" s="84"/>
      <c r="V423" s="84"/>
      <c r="W423" s="84"/>
      <c r="X423" s="71">
        <f t="shared" si="234"/>
        <v>1</v>
      </c>
      <c r="Y423" s="15"/>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5">
        <v>2</v>
      </c>
      <c r="BJ423" s="15">
        <v>2</v>
      </c>
      <c r="BK423" s="15">
        <v>2</v>
      </c>
      <c r="BL423" s="15">
        <v>2</v>
      </c>
      <c r="BM423" s="15"/>
      <c r="BN423" s="15"/>
      <c r="BO423" s="15"/>
      <c r="BP423" s="15"/>
      <c r="BQ423" s="15">
        <v>2</v>
      </c>
      <c r="BR423" s="15">
        <v>2</v>
      </c>
      <c r="BS423" s="15">
        <v>2</v>
      </c>
      <c r="BT423" s="15">
        <v>2</v>
      </c>
      <c r="BU423" s="15">
        <v>2</v>
      </c>
      <c r="BV423" s="15">
        <v>2</v>
      </c>
      <c r="BW423" s="15"/>
      <c r="BX423" s="15">
        <v>2</v>
      </c>
      <c r="BY423" s="15">
        <v>2</v>
      </c>
      <c r="BZ423" s="15">
        <v>2</v>
      </c>
      <c r="CA423" s="15">
        <v>2</v>
      </c>
      <c r="CB423" s="15">
        <v>2</v>
      </c>
      <c r="CC423" s="15">
        <v>2</v>
      </c>
      <c r="CD423" s="15">
        <v>2</v>
      </c>
      <c r="CE423" s="15">
        <v>2</v>
      </c>
      <c r="CF423" s="15">
        <v>2</v>
      </c>
      <c r="CG423" s="15">
        <v>2</v>
      </c>
      <c r="CH423" s="15">
        <v>2</v>
      </c>
      <c r="CI423" s="15">
        <v>2</v>
      </c>
      <c r="CJ423" s="15">
        <v>2</v>
      </c>
      <c r="CK423" s="15">
        <v>2</v>
      </c>
      <c r="CL423" s="15"/>
      <c r="CM423" s="15"/>
      <c r="CN423" s="15"/>
      <c r="CO423" s="15"/>
      <c r="CP423" s="15"/>
      <c r="CQ423" s="15"/>
      <c r="CR423" s="15"/>
      <c r="CS423" s="15">
        <v>2</v>
      </c>
      <c r="CT423" s="15">
        <v>2</v>
      </c>
      <c r="CU423" s="15">
        <v>2</v>
      </c>
      <c r="CV423" s="73">
        <f>COUNTIF(BI423:CU423,"2")</f>
        <v>27</v>
      </c>
      <c r="CW423" s="74">
        <f>CV423/(CV423+CX423+CZ423+DB423)</f>
        <v>1</v>
      </c>
      <c r="CX423" s="73">
        <f>COUNTIF(BI423:CU423,"1")</f>
        <v>0</v>
      </c>
      <c r="CY423" s="74">
        <f>CX423/(CV423+CX423+CZ423+DB423)</f>
        <v>0</v>
      </c>
      <c r="CZ423" s="73">
        <f>COUNTIF(BI423:CU423,"0")</f>
        <v>0</v>
      </c>
      <c r="DA423" s="74">
        <f>CZ423/(CV423+CX423+CZ423+DB423)</f>
        <v>0</v>
      </c>
      <c r="DB423" s="73">
        <f>COUNTIF(BI423:CU423,"KĐG")</f>
        <v>0</v>
      </c>
      <c r="DC423" s="74">
        <f>DB423/(CV423+CX423+CZ423+DB423)</f>
        <v>0</v>
      </c>
      <c r="DD423" s="75">
        <f>(((CV423*2)+(CX423*1)+(CZ423*0)))/(CV423+CX423+CZ423)</f>
        <v>2</v>
      </c>
      <c r="DE423" s="75" t="str">
        <f>IF(DC423&gt;=50%,"KĐG",IF(DD423&gt;=1.6,"Đạt mục tiêu",IF(DD423&gt;=1,"Cần cố gắng","Chưa đạt")))</f>
        <v>Đạt mục tiêu</v>
      </c>
      <c r="DF423" s="2"/>
      <c r="DG423" s="2"/>
      <c r="DH423" s="2"/>
      <c r="DI423" s="2"/>
      <c r="DJ423" s="2"/>
      <c r="DK423" s="2"/>
      <c r="DL423" s="2"/>
      <c r="DM423" s="2"/>
      <c r="DN423" s="2"/>
      <c r="DO423" s="2"/>
      <c r="DP423" s="2"/>
      <c r="DQ423" s="2"/>
      <c r="DR423" s="2"/>
      <c r="DS423" s="2"/>
      <c r="DT423" s="2"/>
      <c r="DU423" s="2"/>
      <c r="DV423" s="2"/>
      <c r="DW423" s="2"/>
      <c r="DX423" s="2"/>
      <c r="DY423" s="2"/>
    </row>
    <row r="424" spans="1:129" ht="66" hidden="1" customHeight="1" x14ac:dyDescent="0.25">
      <c r="A424" s="53">
        <v>414</v>
      </c>
      <c r="B424" s="66">
        <v>537</v>
      </c>
      <c r="C424" s="60">
        <v>537</v>
      </c>
      <c r="D424" s="7" t="s">
        <v>497</v>
      </c>
      <c r="E424" s="14" t="s">
        <v>11</v>
      </c>
      <c r="F424" s="14" t="s">
        <v>498</v>
      </c>
      <c r="G424" s="68" t="s">
        <v>19</v>
      </c>
      <c r="H424" s="7" t="s">
        <v>1032</v>
      </c>
      <c r="I424" s="68" t="s">
        <v>627</v>
      </c>
      <c r="J424" s="7"/>
      <c r="K424" s="12"/>
      <c r="L424" s="12"/>
      <c r="M424" s="10"/>
      <c r="N424" s="84"/>
      <c r="O424" s="84"/>
      <c r="P424" s="84"/>
      <c r="Q424" s="84"/>
      <c r="R424" s="84"/>
      <c r="S424" s="84"/>
      <c r="T424" s="84" t="s">
        <v>15</v>
      </c>
      <c r="U424" s="84"/>
      <c r="V424" s="84"/>
      <c r="W424" s="84"/>
      <c r="X424" s="71">
        <f t="shared" si="234"/>
        <v>1</v>
      </c>
      <c r="Y424" s="15"/>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t="s">
        <v>625</v>
      </c>
      <c r="AY424" s="11"/>
      <c r="AZ424" s="11"/>
      <c r="BA424" s="11"/>
      <c r="BB424" s="11"/>
      <c r="BC424" s="11"/>
      <c r="BD424" s="11"/>
      <c r="BE424" s="11"/>
      <c r="BF424" s="11"/>
      <c r="BG424" s="11"/>
      <c r="BH424" s="11"/>
      <c r="BI424" s="15"/>
      <c r="BJ424" s="15"/>
      <c r="BK424" s="15"/>
      <c r="BL424" s="15"/>
      <c r="BM424" s="15"/>
      <c r="BN424" s="15"/>
      <c r="BO424" s="15"/>
      <c r="BP424" s="15"/>
      <c r="BQ424" s="15"/>
      <c r="BR424" s="15"/>
      <c r="BS424" s="15"/>
      <c r="BT424" s="15"/>
      <c r="BU424" s="15"/>
      <c r="BV424" s="15"/>
      <c r="BW424" s="15"/>
      <c r="BX424" s="15"/>
      <c r="BY424" s="15"/>
      <c r="BZ424" s="15"/>
      <c r="CA424" s="15"/>
      <c r="CB424" s="15"/>
      <c r="CC424" s="15"/>
      <c r="CD424" s="15"/>
      <c r="CE424" s="15"/>
      <c r="CF424" s="15"/>
      <c r="CG424" s="15"/>
      <c r="CH424" s="15"/>
      <c r="CI424" s="15"/>
      <c r="CJ424" s="15"/>
      <c r="CK424" s="15"/>
      <c r="CL424" s="15"/>
      <c r="CM424" s="15"/>
      <c r="CN424" s="15"/>
      <c r="CO424" s="15"/>
      <c r="CP424" s="15"/>
      <c r="CQ424" s="15"/>
      <c r="CR424" s="15"/>
      <c r="CS424" s="15"/>
      <c r="CT424" s="15"/>
      <c r="CU424" s="15"/>
      <c r="CV424" s="73"/>
      <c r="CW424" s="74"/>
      <c r="CX424" s="73"/>
      <c r="CY424" s="74"/>
      <c r="CZ424" s="73"/>
      <c r="DA424" s="74"/>
      <c r="DB424" s="73"/>
      <c r="DC424" s="74"/>
      <c r="DD424" s="75"/>
      <c r="DE424" s="75"/>
      <c r="DF424" s="2"/>
      <c r="DG424" s="2"/>
      <c r="DH424" s="2"/>
      <c r="DI424" s="2"/>
      <c r="DJ424" s="2"/>
      <c r="DK424" s="2"/>
      <c r="DL424" s="2"/>
      <c r="DM424" s="2"/>
      <c r="DN424" s="2"/>
      <c r="DO424" s="2"/>
      <c r="DP424" s="2"/>
      <c r="DQ424" s="2"/>
      <c r="DR424" s="2"/>
      <c r="DS424" s="2"/>
      <c r="DT424" s="2"/>
      <c r="DU424" s="2"/>
      <c r="DV424" s="2"/>
      <c r="DW424" s="2"/>
      <c r="DX424" s="2"/>
      <c r="DY424" s="2"/>
    </row>
    <row r="425" spans="1:129" ht="66" hidden="1" customHeight="1" x14ac:dyDescent="0.25">
      <c r="A425" s="53">
        <v>415</v>
      </c>
      <c r="B425" s="66">
        <v>537</v>
      </c>
      <c r="C425" s="60">
        <v>537</v>
      </c>
      <c r="D425" s="7" t="s">
        <v>497</v>
      </c>
      <c r="E425" s="14" t="s">
        <v>11</v>
      </c>
      <c r="F425" s="14" t="s">
        <v>498</v>
      </c>
      <c r="G425" s="68" t="s">
        <v>19</v>
      </c>
      <c r="H425" s="7" t="s">
        <v>933</v>
      </c>
      <c r="I425" s="68" t="s">
        <v>627</v>
      </c>
      <c r="J425" s="7" t="s">
        <v>482</v>
      </c>
      <c r="K425" s="12"/>
      <c r="L425" s="12"/>
      <c r="M425" s="10"/>
      <c r="N425" s="84"/>
      <c r="O425" s="84"/>
      <c r="P425" s="84"/>
      <c r="Q425" s="84"/>
      <c r="R425" s="84" t="s">
        <v>15</v>
      </c>
      <c r="S425" s="84"/>
      <c r="T425" s="84"/>
      <c r="U425" s="84"/>
      <c r="V425" s="84"/>
      <c r="W425" s="84"/>
      <c r="X425" s="71">
        <f t="shared" si="234"/>
        <v>1</v>
      </c>
      <c r="Y425" s="15"/>
      <c r="Z425" s="15"/>
      <c r="AA425" s="15"/>
      <c r="AB425" s="15"/>
      <c r="AC425" s="15"/>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5">
        <v>2</v>
      </c>
      <c r="BJ425" s="15">
        <v>2</v>
      </c>
      <c r="BK425" s="15">
        <v>2</v>
      </c>
      <c r="BL425" s="15">
        <v>2</v>
      </c>
      <c r="BM425" s="15"/>
      <c r="BN425" s="15"/>
      <c r="BO425" s="15"/>
      <c r="BP425" s="15"/>
      <c r="BQ425" s="15">
        <v>2</v>
      </c>
      <c r="BR425" s="15">
        <v>2</v>
      </c>
      <c r="BS425" s="15">
        <v>2</v>
      </c>
      <c r="BT425" s="15">
        <v>2</v>
      </c>
      <c r="BU425" s="15">
        <v>2</v>
      </c>
      <c r="BV425" s="15">
        <v>2</v>
      </c>
      <c r="BW425" s="15"/>
      <c r="BX425" s="15">
        <v>2</v>
      </c>
      <c r="BY425" s="15">
        <v>2</v>
      </c>
      <c r="BZ425" s="15">
        <v>2</v>
      </c>
      <c r="CA425" s="15">
        <v>2</v>
      </c>
      <c r="CB425" s="15">
        <v>2</v>
      </c>
      <c r="CC425" s="15">
        <v>2</v>
      </c>
      <c r="CD425" s="15">
        <v>2</v>
      </c>
      <c r="CE425" s="15">
        <v>2</v>
      </c>
      <c r="CF425" s="15">
        <v>2</v>
      </c>
      <c r="CG425" s="15">
        <v>2</v>
      </c>
      <c r="CH425" s="15">
        <v>2</v>
      </c>
      <c r="CI425" s="15">
        <v>2</v>
      </c>
      <c r="CJ425" s="15">
        <v>2</v>
      </c>
      <c r="CK425" s="15">
        <v>2</v>
      </c>
      <c r="CL425" s="15"/>
      <c r="CM425" s="15"/>
      <c r="CN425" s="15"/>
      <c r="CO425" s="15"/>
      <c r="CP425" s="15"/>
      <c r="CQ425" s="15"/>
      <c r="CR425" s="15"/>
      <c r="CS425" s="15">
        <v>2</v>
      </c>
      <c r="CT425" s="15">
        <v>2</v>
      </c>
      <c r="CU425" s="15">
        <v>2</v>
      </c>
      <c r="CV425" s="73">
        <f t="shared" ref="CV425:CV433" si="235">COUNTIF(BI425:CU425,"2")</f>
        <v>27</v>
      </c>
      <c r="CW425" s="74">
        <f t="shared" ref="CW425:CW433" si="236">CV425/(CV425+CX425+CZ425+DB425)</f>
        <v>1</v>
      </c>
      <c r="CX425" s="73">
        <f t="shared" ref="CX425:CX433" si="237">COUNTIF(BI425:CU425,"1")</f>
        <v>0</v>
      </c>
      <c r="CY425" s="74">
        <f t="shared" ref="CY425:CY433" si="238">CX425/(CV425+CX425+CZ425+DB425)</f>
        <v>0</v>
      </c>
      <c r="CZ425" s="73">
        <f t="shared" ref="CZ425:CZ433" si="239">COUNTIF(BI425:CU425,"0")</f>
        <v>0</v>
      </c>
      <c r="DA425" s="74">
        <f t="shared" ref="DA425:DA433" si="240">CZ425/(CV425+CX425+CZ425+DB425)</f>
        <v>0</v>
      </c>
      <c r="DB425" s="73">
        <f t="shared" ref="DB425:DB433" si="241">COUNTIF(BI425:CU425,"KĐG")</f>
        <v>0</v>
      </c>
      <c r="DC425" s="74">
        <f t="shared" ref="DC425:DC433" si="242">DB425/(CV425+CX425+CZ425+DB425)</f>
        <v>0</v>
      </c>
      <c r="DD425" s="75">
        <f t="shared" ref="DD425:DD433" si="243">(((CV425*2)+(CX425*1)+(CZ425*0)))/(CV425+CX425+CZ425)</f>
        <v>2</v>
      </c>
      <c r="DE425" s="75" t="str">
        <f t="shared" ref="DE425:DE433" si="244">IF(DC425&gt;=50%,"KĐG",IF(DD425&gt;=1.6,"Đạt mục tiêu",IF(DD425&gt;=1,"Cần cố gắng","Chưa đạt")))</f>
        <v>Đạt mục tiêu</v>
      </c>
      <c r="DF425" s="2"/>
      <c r="DG425" s="2"/>
      <c r="DH425" s="2"/>
      <c r="DI425" s="2"/>
      <c r="DJ425" s="2"/>
      <c r="DK425" s="2"/>
      <c r="DL425" s="2"/>
      <c r="DM425" s="2"/>
      <c r="DN425" s="2"/>
      <c r="DO425" s="2"/>
      <c r="DP425" s="2"/>
      <c r="DQ425" s="2"/>
      <c r="DR425" s="2"/>
      <c r="DS425" s="2"/>
      <c r="DT425" s="2"/>
      <c r="DU425" s="2"/>
      <c r="DV425" s="2"/>
      <c r="DW425" s="2"/>
      <c r="DX425" s="2"/>
      <c r="DY425" s="2"/>
    </row>
    <row r="426" spans="1:129" ht="66" hidden="1" customHeight="1" x14ac:dyDescent="0.25">
      <c r="A426" s="53">
        <v>416</v>
      </c>
      <c r="B426" s="66">
        <v>537</v>
      </c>
      <c r="C426" s="60">
        <v>537</v>
      </c>
      <c r="D426" s="7" t="s">
        <v>497</v>
      </c>
      <c r="E426" s="14" t="s">
        <v>11</v>
      </c>
      <c r="F426" s="14" t="s">
        <v>498</v>
      </c>
      <c r="G426" s="68" t="s">
        <v>19</v>
      </c>
      <c r="H426" s="7" t="s">
        <v>934</v>
      </c>
      <c r="I426" s="68" t="s">
        <v>627</v>
      </c>
      <c r="J426" s="7" t="s">
        <v>482</v>
      </c>
      <c r="K426" s="12"/>
      <c r="L426" s="12"/>
      <c r="M426" s="10"/>
      <c r="N426" s="84"/>
      <c r="O426" s="84"/>
      <c r="P426" s="84"/>
      <c r="Q426" s="84" t="s">
        <v>15</v>
      </c>
      <c r="R426" s="84"/>
      <c r="S426" s="84"/>
      <c r="T426" s="84"/>
      <c r="U426" s="84"/>
      <c r="V426" s="84"/>
      <c r="W426" s="84"/>
      <c r="X426" s="71">
        <f t="shared" si="234"/>
        <v>1</v>
      </c>
      <c r="Y426" s="15"/>
      <c r="Z426" s="15"/>
      <c r="AA426" s="15"/>
      <c r="AB426" s="15"/>
      <c r="AC426" s="15"/>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5">
        <v>2</v>
      </c>
      <c r="BJ426" s="15">
        <v>2</v>
      </c>
      <c r="BK426" s="15">
        <v>2</v>
      </c>
      <c r="BL426" s="15">
        <v>2</v>
      </c>
      <c r="BM426" s="15"/>
      <c r="BN426" s="15"/>
      <c r="BO426" s="15"/>
      <c r="BP426" s="15"/>
      <c r="BQ426" s="15">
        <v>2</v>
      </c>
      <c r="BR426" s="15">
        <v>2</v>
      </c>
      <c r="BS426" s="15">
        <v>2</v>
      </c>
      <c r="BT426" s="15">
        <v>2</v>
      </c>
      <c r="BU426" s="15">
        <v>2</v>
      </c>
      <c r="BV426" s="15">
        <v>2</v>
      </c>
      <c r="BW426" s="15"/>
      <c r="BX426" s="15">
        <v>2</v>
      </c>
      <c r="BY426" s="15">
        <v>2</v>
      </c>
      <c r="BZ426" s="15">
        <v>2</v>
      </c>
      <c r="CA426" s="15">
        <v>2</v>
      </c>
      <c r="CB426" s="15">
        <v>2</v>
      </c>
      <c r="CC426" s="15">
        <v>2</v>
      </c>
      <c r="CD426" s="15">
        <v>2</v>
      </c>
      <c r="CE426" s="15">
        <v>2</v>
      </c>
      <c r="CF426" s="15">
        <v>2</v>
      </c>
      <c r="CG426" s="15">
        <v>2</v>
      </c>
      <c r="CH426" s="15">
        <v>2</v>
      </c>
      <c r="CI426" s="15">
        <v>2</v>
      </c>
      <c r="CJ426" s="15">
        <v>2</v>
      </c>
      <c r="CK426" s="15">
        <v>2</v>
      </c>
      <c r="CL426" s="15"/>
      <c r="CM426" s="15"/>
      <c r="CN426" s="15"/>
      <c r="CO426" s="15"/>
      <c r="CP426" s="15"/>
      <c r="CQ426" s="15"/>
      <c r="CR426" s="15"/>
      <c r="CS426" s="15">
        <v>2</v>
      </c>
      <c r="CT426" s="15">
        <v>2</v>
      </c>
      <c r="CU426" s="15">
        <v>2</v>
      </c>
      <c r="CV426" s="73">
        <f t="shared" si="235"/>
        <v>27</v>
      </c>
      <c r="CW426" s="74">
        <f t="shared" si="236"/>
        <v>1</v>
      </c>
      <c r="CX426" s="73">
        <f t="shared" si="237"/>
        <v>0</v>
      </c>
      <c r="CY426" s="74">
        <f t="shared" si="238"/>
        <v>0</v>
      </c>
      <c r="CZ426" s="73">
        <f t="shared" si="239"/>
        <v>0</v>
      </c>
      <c r="DA426" s="74">
        <f t="shared" si="240"/>
        <v>0</v>
      </c>
      <c r="DB426" s="73">
        <f t="shared" si="241"/>
        <v>0</v>
      </c>
      <c r="DC426" s="74">
        <f t="shared" si="242"/>
        <v>0</v>
      </c>
      <c r="DD426" s="75">
        <f t="shared" si="243"/>
        <v>2</v>
      </c>
      <c r="DE426" s="75" t="str">
        <f t="shared" si="244"/>
        <v>Đạt mục tiêu</v>
      </c>
      <c r="DF426" s="2"/>
      <c r="DG426" s="2"/>
      <c r="DH426" s="2"/>
      <c r="DI426" s="2"/>
      <c r="DJ426" s="2"/>
      <c r="DK426" s="2"/>
      <c r="DL426" s="2"/>
      <c r="DM426" s="2"/>
      <c r="DN426" s="2"/>
      <c r="DO426" s="2"/>
      <c r="DP426" s="2"/>
      <c r="DQ426" s="2"/>
      <c r="DR426" s="2"/>
      <c r="DS426" s="2"/>
      <c r="DT426" s="2"/>
      <c r="DU426" s="2"/>
      <c r="DV426" s="2"/>
      <c r="DW426" s="2"/>
      <c r="DX426" s="2"/>
      <c r="DY426" s="2"/>
    </row>
    <row r="427" spans="1:129" ht="66" hidden="1" customHeight="1" x14ac:dyDescent="0.25">
      <c r="A427" s="53">
        <v>417</v>
      </c>
      <c r="B427" s="66">
        <v>537</v>
      </c>
      <c r="C427" s="60">
        <v>537</v>
      </c>
      <c r="D427" s="7" t="s">
        <v>497</v>
      </c>
      <c r="E427" s="14" t="s">
        <v>11</v>
      </c>
      <c r="F427" s="14" t="s">
        <v>498</v>
      </c>
      <c r="G427" s="68" t="s">
        <v>19</v>
      </c>
      <c r="H427" s="7" t="s">
        <v>1026</v>
      </c>
      <c r="I427" s="68" t="s">
        <v>627</v>
      </c>
      <c r="J427" s="7" t="s">
        <v>482</v>
      </c>
      <c r="K427" s="12"/>
      <c r="L427" s="12"/>
      <c r="M427" s="10"/>
      <c r="N427" s="84"/>
      <c r="O427" s="84"/>
      <c r="P427" s="84"/>
      <c r="Q427" s="84"/>
      <c r="R427" s="84" t="s">
        <v>15</v>
      </c>
      <c r="S427" s="84"/>
      <c r="T427" s="84"/>
      <c r="U427" s="84"/>
      <c r="V427" s="84"/>
      <c r="W427" s="84"/>
      <c r="X427" s="71">
        <f t="shared" si="234"/>
        <v>1</v>
      </c>
      <c r="Y427" s="15"/>
      <c r="Z427" s="15"/>
      <c r="AA427" s="15"/>
      <c r="AB427" s="15"/>
      <c r="AC427" s="15"/>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5">
        <v>2</v>
      </c>
      <c r="BJ427" s="15">
        <v>2</v>
      </c>
      <c r="BK427" s="15">
        <v>2</v>
      </c>
      <c r="BL427" s="15">
        <v>2</v>
      </c>
      <c r="BM427" s="15"/>
      <c r="BN427" s="15"/>
      <c r="BO427" s="15"/>
      <c r="BP427" s="15"/>
      <c r="BQ427" s="15">
        <v>2</v>
      </c>
      <c r="BR427" s="15">
        <v>2</v>
      </c>
      <c r="BS427" s="15">
        <v>2</v>
      </c>
      <c r="BT427" s="15">
        <v>2</v>
      </c>
      <c r="BU427" s="15">
        <v>2</v>
      </c>
      <c r="BV427" s="15">
        <v>2</v>
      </c>
      <c r="BW427" s="15"/>
      <c r="BX427" s="15">
        <v>2</v>
      </c>
      <c r="BY427" s="15">
        <v>2</v>
      </c>
      <c r="BZ427" s="15">
        <v>2</v>
      </c>
      <c r="CA427" s="15">
        <v>2</v>
      </c>
      <c r="CB427" s="15">
        <v>2</v>
      </c>
      <c r="CC427" s="15">
        <v>2</v>
      </c>
      <c r="CD427" s="15">
        <v>2</v>
      </c>
      <c r="CE427" s="15">
        <v>2</v>
      </c>
      <c r="CF427" s="15">
        <v>2</v>
      </c>
      <c r="CG427" s="15">
        <v>2</v>
      </c>
      <c r="CH427" s="15">
        <v>2</v>
      </c>
      <c r="CI427" s="15">
        <v>2</v>
      </c>
      <c r="CJ427" s="15">
        <v>2</v>
      </c>
      <c r="CK427" s="15">
        <v>2</v>
      </c>
      <c r="CL427" s="15"/>
      <c r="CM427" s="15"/>
      <c r="CN427" s="15"/>
      <c r="CO427" s="15"/>
      <c r="CP427" s="15"/>
      <c r="CQ427" s="15"/>
      <c r="CR427" s="15"/>
      <c r="CS427" s="15">
        <v>2</v>
      </c>
      <c r="CT427" s="15">
        <v>2</v>
      </c>
      <c r="CU427" s="15">
        <v>2</v>
      </c>
      <c r="CV427" s="73">
        <f t="shared" si="235"/>
        <v>27</v>
      </c>
      <c r="CW427" s="74">
        <f t="shared" si="236"/>
        <v>1</v>
      </c>
      <c r="CX427" s="73">
        <f t="shared" si="237"/>
        <v>0</v>
      </c>
      <c r="CY427" s="74">
        <f t="shared" si="238"/>
        <v>0</v>
      </c>
      <c r="CZ427" s="73">
        <f t="shared" si="239"/>
        <v>0</v>
      </c>
      <c r="DA427" s="74">
        <f t="shared" si="240"/>
        <v>0</v>
      </c>
      <c r="DB427" s="73">
        <f t="shared" si="241"/>
        <v>0</v>
      </c>
      <c r="DC427" s="74">
        <f t="shared" si="242"/>
        <v>0</v>
      </c>
      <c r="DD427" s="75">
        <f t="shared" si="243"/>
        <v>2</v>
      </c>
      <c r="DE427" s="75" t="str">
        <f t="shared" si="244"/>
        <v>Đạt mục tiêu</v>
      </c>
      <c r="DF427" s="2"/>
      <c r="DG427" s="2"/>
      <c r="DH427" s="2"/>
      <c r="DI427" s="2"/>
      <c r="DJ427" s="2"/>
      <c r="DK427" s="2"/>
      <c r="DL427" s="2"/>
      <c r="DM427" s="2"/>
      <c r="DN427" s="2"/>
      <c r="DO427" s="2"/>
      <c r="DP427" s="2"/>
      <c r="DQ427" s="2"/>
      <c r="DR427" s="2"/>
      <c r="DS427" s="2"/>
      <c r="DT427" s="2"/>
      <c r="DU427" s="2"/>
      <c r="DV427" s="2"/>
      <c r="DW427" s="2"/>
      <c r="DX427" s="2"/>
      <c r="DY427" s="2"/>
    </row>
    <row r="428" spans="1:129" ht="69" hidden="1" customHeight="1" x14ac:dyDescent="0.25">
      <c r="A428" s="53">
        <v>418</v>
      </c>
      <c r="B428" s="66">
        <v>537</v>
      </c>
      <c r="C428" s="60">
        <v>537</v>
      </c>
      <c r="D428" s="7" t="s">
        <v>497</v>
      </c>
      <c r="E428" s="14" t="s">
        <v>11</v>
      </c>
      <c r="F428" s="14" t="s">
        <v>498</v>
      </c>
      <c r="G428" s="68" t="s">
        <v>19</v>
      </c>
      <c r="H428" s="7" t="s">
        <v>935</v>
      </c>
      <c r="I428" s="68" t="s">
        <v>627</v>
      </c>
      <c r="J428" s="7" t="s">
        <v>482</v>
      </c>
      <c r="K428" s="12"/>
      <c r="L428" s="12"/>
      <c r="M428" s="10"/>
      <c r="N428" s="84"/>
      <c r="O428" s="84"/>
      <c r="P428" s="84"/>
      <c r="Q428" s="84"/>
      <c r="R428" s="84"/>
      <c r="S428" s="84" t="s">
        <v>15</v>
      </c>
      <c r="T428" s="84"/>
      <c r="U428" s="84"/>
      <c r="V428" s="84"/>
      <c r="W428" s="84"/>
      <c r="X428" s="71">
        <f t="shared" si="234"/>
        <v>1</v>
      </c>
      <c r="Y428" s="15"/>
      <c r="Z428" s="15"/>
      <c r="AA428" s="15"/>
      <c r="AB428" s="15"/>
      <c r="AC428" s="15"/>
      <c r="AD428" s="11"/>
      <c r="AE428" s="11"/>
      <c r="AF428" s="11"/>
      <c r="AG428" s="11"/>
      <c r="AH428" s="11"/>
      <c r="AI428" s="11"/>
      <c r="AJ428" s="11"/>
      <c r="AK428" s="11"/>
      <c r="AL428" s="11"/>
      <c r="AM428" s="11"/>
      <c r="AN428" s="11"/>
      <c r="AO428" s="11"/>
      <c r="AP428" s="11"/>
      <c r="AQ428" s="11"/>
      <c r="AR428" s="11"/>
      <c r="AS428" s="11"/>
      <c r="AT428" s="11"/>
      <c r="AU428" s="11"/>
      <c r="AV428" s="11" t="s">
        <v>653</v>
      </c>
      <c r="AW428" s="11"/>
      <c r="AX428" s="11"/>
      <c r="AY428" s="11"/>
      <c r="AZ428" s="11"/>
      <c r="BA428" s="11"/>
      <c r="BB428" s="11"/>
      <c r="BC428" s="11"/>
      <c r="BD428" s="11"/>
      <c r="BE428" s="11"/>
      <c r="BF428" s="11"/>
      <c r="BG428" s="11"/>
      <c r="BH428" s="11"/>
      <c r="BI428" s="15">
        <v>2</v>
      </c>
      <c r="BJ428" s="15">
        <v>2</v>
      </c>
      <c r="BK428" s="15">
        <v>2</v>
      </c>
      <c r="BL428" s="15">
        <v>2</v>
      </c>
      <c r="BM428" s="15"/>
      <c r="BN428" s="15"/>
      <c r="BO428" s="15"/>
      <c r="BP428" s="15"/>
      <c r="BQ428" s="15">
        <v>2</v>
      </c>
      <c r="BR428" s="15">
        <v>2</v>
      </c>
      <c r="BS428" s="15">
        <v>2</v>
      </c>
      <c r="BT428" s="15">
        <v>2</v>
      </c>
      <c r="BU428" s="15">
        <v>2</v>
      </c>
      <c r="BV428" s="15">
        <v>2</v>
      </c>
      <c r="BW428" s="15"/>
      <c r="BX428" s="15">
        <v>2</v>
      </c>
      <c r="BY428" s="15">
        <v>2</v>
      </c>
      <c r="BZ428" s="15">
        <v>2</v>
      </c>
      <c r="CA428" s="15">
        <v>2</v>
      </c>
      <c r="CB428" s="15">
        <v>2</v>
      </c>
      <c r="CC428" s="15">
        <v>2</v>
      </c>
      <c r="CD428" s="15">
        <v>2</v>
      </c>
      <c r="CE428" s="15">
        <v>2</v>
      </c>
      <c r="CF428" s="15">
        <v>2</v>
      </c>
      <c r="CG428" s="15">
        <v>2</v>
      </c>
      <c r="CH428" s="15">
        <v>2</v>
      </c>
      <c r="CI428" s="15">
        <v>2</v>
      </c>
      <c r="CJ428" s="15">
        <v>2</v>
      </c>
      <c r="CK428" s="15">
        <v>2</v>
      </c>
      <c r="CL428" s="15"/>
      <c r="CM428" s="15"/>
      <c r="CN428" s="15"/>
      <c r="CO428" s="15"/>
      <c r="CP428" s="15"/>
      <c r="CQ428" s="15"/>
      <c r="CR428" s="15"/>
      <c r="CS428" s="15">
        <v>2</v>
      </c>
      <c r="CT428" s="15">
        <v>2</v>
      </c>
      <c r="CU428" s="15">
        <v>2</v>
      </c>
      <c r="CV428" s="73">
        <f t="shared" si="235"/>
        <v>27</v>
      </c>
      <c r="CW428" s="74">
        <f t="shared" si="236"/>
        <v>1</v>
      </c>
      <c r="CX428" s="73">
        <f t="shared" si="237"/>
        <v>0</v>
      </c>
      <c r="CY428" s="74">
        <f t="shared" si="238"/>
        <v>0</v>
      </c>
      <c r="CZ428" s="73">
        <f t="shared" si="239"/>
        <v>0</v>
      </c>
      <c r="DA428" s="74">
        <f t="shared" si="240"/>
        <v>0</v>
      </c>
      <c r="DB428" s="73">
        <f t="shared" si="241"/>
        <v>0</v>
      </c>
      <c r="DC428" s="74">
        <f t="shared" si="242"/>
        <v>0</v>
      </c>
      <c r="DD428" s="75">
        <f t="shared" si="243"/>
        <v>2</v>
      </c>
      <c r="DE428" s="75" t="str">
        <f t="shared" si="244"/>
        <v>Đạt mục tiêu</v>
      </c>
      <c r="DF428" s="2"/>
      <c r="DG428" s="2"/>
      <c r="DH428" s="2"/>
      <c r="DI428" s="2"/>
      <c r="DJ428" s="2"/>
      <c r="DK428" s="2"/>
      <c r="DL428" s="2"/>
      <c r="DM428" s="2"/>
      <c r="DN428" s="2"/>
      <c r="DO428" s="2"/>
      <c r="DP428" s="2"/>
      <c r="DQ428" s="2"/>
      <c r="DR428" s="2"/>
      <c r="DS428" s="2"/>
      <c r="DT428" s="2"/>
      <c r="DU428" s="2"/>
      <c r="DV428" s="2"/>
      <c r="DW428" s="2"/>
      <c r="DX428" s="2"/>
      <c r="DY428" s="2"/>
    </row>
    <row r="429" spans="1:129" ht="69" hidden="1" customHeight="1" x14ac:dyDescent="0.25">
      <c r="A429" s="53">
        <v>419</v>
      </c>
      <c r="B429" s="66">
        <v>537</v>
      </c>
      <c r="C429" s="60">
        <v>537</v>
      </c>
      <c r="D429" s="7" t="s">
        <v>497</v>
      </c>
      <c r="E429" s="14" t="s">
        <v>11</v>
      </c>
      <c r="F429" s="14" t="s">
        <v>498</v>
      </c>
      <c r="G429" s="68" t="s">
        <v>19</v>
      </c>
      <c r="H429" s="7" t="s">
        <v>936</v>
      </c>
      <c r="I429" s="68" t="s">
        <v>627</v>
      </c>
      <c r="J429" s="7" t="s">
        <v>482</v>
      </c>
      <c r="K429" s="12"/>
      <c r="L429" s="12"/>
      <c r="M429" s="10"/>
      <c r="N429" s="84"/>
      <c r="O429" s="84"/>
      <c r="P429" s="84"/>
      <c r="Q429" s="84"/>
      <c r="R429" s="84" t="s">
        <v>15</v>
      </c>
      <c r="S429" s="84"/>
      <c r="T429" s="84"/>
      <c r="U429" s="84"/>
      <c r="V429" s="84"/>
      <c r="W429" s="84"/>
      <c r="X429" s="71">
        <f t="shared" si="234"/>
        <v>1</v>
      </c>
      <c r="Y429" s="15"/>
      <c r="Z429" s="15"/>
      <c r="AA429" s="15"/>
      <c r="AB429" s="15"/>
      <c r="AC429" s="15"/>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5">
        <v>2</v>
      </c>
      <c r="BJ429" s="15">
        <v>2</v>
      </c>
      <c r="BK429" s="15">
        <v>2</v>
      </c>
      <c r="BL429" s="15">
        <v>2</v>
      </c>
      <c r="BM429" s="15"/>
      <c r="BN429" s="15"/>
      <c r="BO429" s="15"/>
      <c r="BP429" s="15"/>
      <c r="BQ429" s="15">
        <v>2</v>
      </c>
      <c r="BR429" s="15">
        <v>2</v>
      </c>
      <c r="BS429" s="15">
        <v>2</v>
      </c>
      <c r="BT429" s="15">
        <v>2</v>
      </c>
      <c r="BU429" s="15">
        <v>2</v>
      </c>
      <c r="BV429" s="15">
        <v>2</v>
      </c>
      <c r="BW429" s="15"/>
      <c r="BX429" s="15">
        <v>2</v>
      </c>
      <c r="BY429" s="15">
        <v>2</v>
      </c>
      <c r="BZ429" s="15">
        <v>2</v>
      </c>
      <c r="CA429" s="15">
        <v>2</v>
      </c>
      <c r="CB429" s="15">
        <v>2</v>
      </c>
      <c r="CC429" s="15">
        <v>2</v>
      </c>
      <c r="CD429" s="15">
        <v>2</v>
      </c>
      <c r="CE429" s="15">
        <v>2</v>
      </c>
      <c r="CF429" s="15">
        <v>2</v>
      </c>
      <c r="CG429" s="15">
        <v>2</v>
      </c>
      <c r="CH429" s="15">
        <v>2</v>
      </c>
      <c r="CI429" s="15">
        <v>2</v>
      </c>
      <c r="CJ429" s="15">
        <v>2</v>
      </c>
      <c r="CK429" s="15">
        <v>2</v>
      </c>
      <c r="CL429" s="15"/>
      <c r="CM429" s="15"/>
      <c r="CN429" s="15"/>
      <c r="CO429" s="15"/>
      <c r="CP429" s="15"/>
      <c r="CQ429" s="15"/>
      <c r="CR429" s="15"/>
      <c r="CS429" s="15">
        <v>2</v>
      </c>
      <c r="CT429" s="15">
        <v>2</v>
      </c>
      <c r="CU429" s="15">
        <v>2</v>
      </c>
      <c r="CV429" s="73">
        <f t="shared" si="235"/>
        <v>27</v>
      </c>
      <c r="CW429" s="74">
        <f t="shared" si="236"/>
        <v>1</v>
      </c>
      <c r="CX429" s="73">
        <f t="shared" si="237"/>
        <v>0</v>
      </c>
      <c r="CY429" s="74">
        <f t="shared" si="238"/>
        <v>0</v>
      </c>
      <c r="CZ429" s="73">
        <f t="shared" si="239"/>
        <v>0</v>
      </c>
      <c r="DA429" s="74">
        <f t="shared" si="240"/>
        <v>0</v>
      </c>
      <c r="DB429" s="73">
        <f t="shared" si="241"/>
        <v>0</v>
      </c>
      <c r="DC429" s="74">
        <f t="shared" si="242"/>
        <v>0</v>
      </c>
      <c r="DD429" s="75">
        <f t="shared" si="243"/>
        <v>2</v>
      </c>
      <c r="DE429" s="75" t="str">
        <f t="shared" si="244"/>
        <v>Đạt mục tiêu</v>
      </c>
      <c r="DF429" s="2"/>
      <c r="DG429" s="2"/>
      <c r="DH429" s="2"/>
      <c r="DI429" s="2"/>
      <c r="DJ429" s="2"/>
      <c r="DK429" s="2"/>
      <c r="DL429" s="2"/>
      <c r="DM429" s="2"/>
      <c r="DN429" s="2"/>
      <c r="DO429" s="2"/>
      <c r="DP429" s="2"/>
      <c r="DQ429" s="2"/>
      <c r="DR429" s="2"/>
      <c r="DS429" s="2"/>
      <c r="DT429" s="2"/>
      <c r="DU429" s="2"/>
      <c r="DV429" s="2"/>
      <c r="DW429" s="2"/>
      <c r="DX429" s="2"/>
      <c r="DY429" s="2"/>
    </row>
    <row r="430" spans="1:129" ht="57.75" hidden="1" customHeight="1" x14ac:dyDescent="0.25">
      <c r="A430" s="53">
        <v>420</v>
      </c>
      <c r="B430" s="66">
        <v>537</v>
      </c>
      <c r="C430" s="60">
        <v>537</v>
      </c>
      <c r="D430" s="7" t="s">
        <v>497</v>
      </c>
      <c r="E430" s="14" t="s">
        <v>11</v>
      </c>
      <c r="F430" s="14" t="s">
        <v>498</v>
      </c>
      <c r="G430" s="68" t="s">
        <v>19</v>
      </c>
      <c r="H430" s="7" t="s">
        <v>937</v>
      </c>
      <c r="I430" s="68" t="s">
        <v>627</v>
      </c>
      <c r="J430" s="7"/>
      <c r="K430" s="12"/>
      <c r="L430" s="12"/>
      <c r="M430" s="10"/>
      <c r="N430" s="84"/>
      <c r="O430" s="84"/>
      <c r="P430" s="84"/>
      <c r="Q430" s="84"/>
      <c r="R430" s="84"/>
      <c r="S430" s="84"/>
      <c r="T430" s="84"/>
      <c r="U430" s="84" t="s">
        <v>15</v>
      </c>
      <c r="V430" s="84"/>
      <c r="W430" s="84"/>
      <c r="X430" s="71">
        <f t="shared" si="234"/>
        <v>1</v>
      </c>
      <c r="Y430" s="15"/>
      <c r="Z430" s="15"/>
      <c r="AA430" s="15"/>
      <c r="AB430" s="15"/>
      <c r="AC430" s="15"/>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t="s">
        <v>653</v>
      </c>
      <c r="BC430" s="11" t="s">
        <v>653</v>
      </c>
      <c r="BD430" s="11" t="s">
        <v>653</v>
      </c>
      <c r="BE430" s="11"/>
      <c r="BF430" s="11"/>
      <c r="BG430" s="11"/>
      <c r="BH430" s="11"/>
      <c r="BI430" s="15">
        <v>2</v>
      </c>
      <c r="BJ430" s="15">
        <v>2</v>
      </c>
      <c r="BK430" s="15">
        <v>2</v>
      </c>
      <c r="BL430" s="15">
        <v>2</v>
      </c>
      <c r="BM430" s="15"/>
      <c r="BN430" s="15"/>
      <c r="BO430" s="15"/>
      <c r="BP430" s="15"/>
      <c r="BQ430" s="15">
        <v>2</v>
      </c>
      <c r="BR430" s="15">
        <v>2</v>
      </c>
      <c r="BS430" s="15">
        <v>2</v>
      </c>
      <c r="BT430" s="15">
        <v>2</v>
      </c>
      <c r="BU430" s="15">
        <v>2</v>
      </c>
      <c r="BV430" s="15">
        <v>2</v>
      </c>
      <c r="BW430" s="15"/>
      <c r="BX430" s="15">
        <v>2</v>
      </c>
      <c r="BY430" s="15">
        <v>2</v>
      </c>
      <c r="BZ430" s="15">
        <v>2</v>
      </c>
      <c r="CA430" s="15">
        <v>2</v>
      </c>
      <c r="CB430" s="15">
        <v>2</v>
      </c>
      <c r="CC430" s="15">
        <v>2</v>
      </c>
      <c r="CD430" s="15">
        <v>2</v>
      </c>
      <c r="CE430" s="15">
        <v>2</v>
      </c>
      <c r="CF430" s="15">
        <v>2</v>
      </c>
      <c r="CG430" s="15">
        <v>2</v>
      </c>
      <c r="CH430" s="15">
        <v>2</v>
      </c>
      <c r="CI430" s="15">
        <v>2</v>
      </c>
      <c r="CJ430" s="15">
        <v>2</v>
      </c>
      <c r="CK430" s="15">
        <v>2</v>
      </c>
      <c r="CL430" s="15"/>
      <c r="CM430" s="15"/>
      <c r="CN430" s="15"/>
      <c r="CO430" s="15"/>
      <c r="CP430" s="15"/>
      <c r="CQ430" s="15"/>
      <c r="CR430" s="15"/>
      <c r="CS430" s="15">
        <v>2</v>
      </c>
      <c r="CT430" s="15">
        <v>2</v>
      </c>
      <c r="CU430" s="15">
        <v>2</v>
      </c>
      <c r="CV430" s="73">
        <f t="shared" si="235"/>
        <v>27</v>
      </c>
      <c r="CW430" s="74">
        <f t="shared" si="236"/>
        <v>1</v>
      </c>
      <c r="CX430" s="73">
        <f t="shared" si="237"/>
        <v>0</v>
      </c>
      <c r="CY430" s="74">
        <f t="shared" si="238"/>
        <v>0</v>
      </c>
      <c r="CZ430" s="73">
        <f t="shared" si="239"/>
        <v>0</v>
      </c>
      <c r="DA430" s="74">
        <f t="shared" si="240"/>
        <v>0</v>
      </c>
      <c r="DB430" s="73">
        <f t="shared" si="241"/>
        <v>0</v>
      </c>
      <c r="DC430" s="74">
        <f t="shared" si="242"/>
        <v>0</v>
      </c>
      <c r="DD430" s="75">
        <f t="shared" si="243"/>
        <v>2</v>
      </c>
      <c r="DE430" s="75" t="str">
        <f t="shared" si="244"/>
        <v>Đạt mục tiêu</v>
      </c>
      <c r="DF430" s="2"/>
      <c r="DG430" s="2"/>
      <c r="DH430" s="2"/>
      <c r="DI430" s="2"/>
      <c r="DJ430" s="2"/>
      <c r="DK430" s="2"/>
      <c r="DL430" s="2"/>
      <c r="DM430" s="2"/>
      <c r="DN430" s="2"/>
      <c r="DO430" s="2"/>
      <c r="DP430" s="2"/>
      <c r="DQ430" s="2"/>
      <c r="DR430" s="2"/>
      <c r="DS430" s="2"/>
      <c r="DT430" s="2"/>
      <c r="DU430" s="2"/>
      <c r="DV430" s="2"/>
      <c r="DW430" s="2"/>
      <c r="DX430" s="2"/>
      <c r="DY430" s="2"/>
    </row>
    <row r="431" spans="1:129" ht="57.75" hidden="1" customHeight="1" x14ac:dyDescent="0.25">
      <c r="A431" s="53">
        <v>421</v>
      </c>
      <c r="B431" s="66">
        <v>537</v>
      </c>
      <c r="C431" s="60">
        <v>537</v>
      </c>
      <c r="D431" s="7" t="s">
        <v>497</v>
      </c>
      <c r="E431" s="14" t="s">
        <v>11</v>
      </c>
      <c r="F431" s="14" t="s">
        <v>498</v>
      </c>
      <c r="G431" s="68" t="s">
        <v>19</v>
      </c>
      <c r="H431" s="7" t="s">
        <v>938</v>
      </c>
      <c r="I431" s="68" t="s">
        <v>627</v>
      </c>
      <c r="J431" s="7"/>
      <c r="K431" s="13"/>
      <c r="L431" s="13"/>
      <c r="M431" s="10"/>
      <c r="N431" s="84"/>
      <c r="O431" s="84"/>
      <c r="P431" s="84"/>
      <c r="Q431" s="84"/>
      <c r="R431" s="84"/>
      <c r="S431" s="84"/>
      <c r="T431" s="84"/>
      <c r="U431" s="84"/>
      <c r="V431" s="84" t="s">
        <v>15</v>
      </c>
      <c r="W431" s="84"/>
      <c r="X431" s="71">
        <f t="shared" si="234"/>
        <v>1</v>
      </c>
      <c r="Y431" s="15"/>
      <c r="Z431" s="15"/>
      <c r="AA431" s="15"/>
      <c r="AB431" s="15"/>
      <c r="AC431" s="15"/>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5">
        <v>2</v>
      </c>
      <c r="BJ431" s="15">
        <v>2</v>
      </c>
      <c r="BK431" s="15">
        <v>2</v>
      </c>
      <c r="BL431" s="15">
        <v>2</v>
      </c>
      <c r="BM431" s="15"/>
      <c r="BN431" s="15"/>
      <c r="BO431" s="15"/>
      <c r="BP431" s="15"/>
      <c r="BQ431" s="15">
        <v>2</v>
      </c>
      <c r="BR431" s="15">
        <v>2</v>
      </c>
      <c r="BS431" s="15">
        <v>2</v>
      </c>
      <c r="BT431" s="15">
        <v>2</v>
      </c>
      <c r="BU431" s="15">
        <v>2</v>
      </c>
      <c r="BV431" s="15">
        <v>2</v>
      </c>
      <c r="BW431" s="15"/>
      <c r="BX431" s="15">
        <v>2</v>
      </c>
      <c r="BY431" s="15">
        <v>2</v>
      </c>
      <c r="BZ431" s="15">
        <v>2</v>
      </c>
      <c r="CA431" s="15">
        <v>2</v>
      </c>
      <c r="CB431" s="15">
        <v>2</v>
      </c>
      <c r="CC431" s="15">
        <v>2</v>
      </c>
      <c r="CD431" s="15">
        <v>2</v>
      </c>
      <c r="CE431" s="15">
        <v>2</v>
      </c>
      <c r="CF431" s="15">
        <v>2</v>
      </c>
      <c r="CG431" s="15">
        <v>2</v>
      </c>
      <c r="CH431" s="15">
        <v>2</v>
      </c>
      <c r="CI431" s="15">
        <v>2</v>
      </c>
      <c r="CJ431" s="15">
        <v>2</v>
      </c>
      <c r="CK431" s="15">
        <v>2</v>
      </c>
      <c r="CL431" s="15"/>
      <c r="CM431" s="15"/>
      <c r="CN431" s="15"/>
      <c r="CO431" s="15"/>
      <c r="CP431" s="15"/>
      <c r="CQ431" s="15"/>
      <c r="CR431" s="15"/>
      <c r="CS431" s="15">
        <v>2</v>
      </c>
      <c r="CT431" s="15">
        <v>2</v>
      </c>
      <c r="CU431" s="15">
        <v>2</v>
      </c>
      <c r="CV431" s="73">
        <f t="shared" si="235"/>
        <v>27</v>
      </c>
      <c r="CW431" s="74">
        <f t="shared" si="236"/>
        <v>1</v>
      </c>
      <c r="CX431" s="73">
        <f t="shared" si="237"/>
        <v>0</v>
      </c>
      <c r="CY431" s="74">
        <f t="shared" si="238"/>
        <v>0</v>
      </c>
      <c r="CZ431" s="73">
        <f t="shared" si="239"/>
        <v>0</v>
      </c>
      <c r="DA431" s="74">
        <f t="shared" si="240"/>
        <v>0</v>
      </c>
      <c r="DB431" s="73">
        <f t="shared" si="241"/>
        <v>0</v>
      </c>
      <c r="DC431" s="74">
        <f t="shared" si="242"/>
        <v>0</v>
      </c>
      <c r="DD431" s="75">
        <f t="shared" si="243"/>
        <v>2</v>
      </c>
      <c r="DE431" s="75" t="str">
        <f t="shared" si="244"/>
        <v>Đạt mục tiêu</v>
      </c>
      <c r="DF431" s="2"/>
      <c r="DG431" s="2"/>
      <c r="DH431" s="2"/>
      <c r="DI431" s="2"/>
      <c r="DJ431" s="2"/>
      <c r="DK431" s="2"/>
      <c r="DL431" s="2"/>
      <c r="DM431" s="2"/>
      <c r="DN431" s="2"/>
      <c r="DO431" s="2"/>
      <c r="DP431" s="2"/>
      <c r="DQ431" s="2"/>
      <c r="DR431" s="2"/>
      <c r="DS431" s="2"/>
      <c r="DT431" s="2"/>
      <c r="DU431" s="2"/>
      <c r="DV431" s="2"/>
      <c r="DW431" s="2"/>
      <c r="DX431" s="2"/>
      <c r="DY431" s="2"/>
    </row>
    <row r="432" spans="1:129" ht="57.75" hidden="1" customHeight="1" x14ac:dyDescent="0.25">
      <c r="A432" s="53">
        <v>422</v>
      </c>
      <c r="B432" s="66">
        <v>537</v>
      </c>
      <c r="C432" s="60">
        <v>541</v>
      </c>
      <c r="D432" s="8" t="s">
        <v>499</v>
      </c>
      <c r="E432" s="14" t="s">
        <v>11</v>
      </c>
      <c r="F432" s="14" t="s">
        <v>1079</v>
      </c>
      <c r="G432" s="68" t="s">
        <v>19</v>
      </c>
      <c r="H432" s="7" t="s">
        <v>1011</v>
      </c>
      <c r="I432" s="68" t="s">
        <v>627</v>
      </c>
      <c r="J432" s="7" t="s">
        <v>482</v>
      </c>
      <c r="K432" s="11" t="s">
        <v>6</v>
      </c>
      <c r="L432" s="11" t="s">
        <v>15</v>
      </c>
      <c r="M432" s="10">
        <v>2</v>
      </c>
      <c r="N432" s="70" t="s">
        <v>15</v>
      </c>
      <c r="O432" s="70"/>
      <c r="P432" s="84"/>
      <c r="Q432" s="84"/>
      <c r="R432" s="84"/>
      <c r="S432" s="84"/>
      <c r="T432" s="84"/>
      <c r="U432" s="70"/>
      <c r="V432" s="70"/>
      <c r="W432" s="70"/>
      <c r="X432" s="71">
        <f t="shared" si="234"/>
        <v>1</v>
      </c>
      <c r="Y432" s="15" t="s">
        <v>1100</v>
      </c>
      <c r="Z432" s="15" t="s">
        <v>644</v>
      </c>
      <c r="AA432" s="15" t="s">
        <v>625</v>
      </c>
      <c r="AB432" s="15" t="s">
        <v>653</v>
      </c>
      <c r="AC432" s="15"/>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5">
        <v>2</v>
      </c>
      <c r="BJ432" s="15">
        <v>2</v>
      </c>
      <c r="BK432" s="15">
        <v>2</v>
      </c>
      <c r="BL432" s="15">
        <v>2</v>
      </c>
      <c r="BM432" s="15">
        <v>2</v>
      </c>
      <c r="BN432" s="15">
        <v>2</v>
      </c>
      <c r="BO432" s="15">
        <v>2</v>
      </c>
      <c r="BP432" s="15">
        <v>2</v>
      </c>
      <c r="BQ432" s="15">
        <v>2</v>
      </c>
      <c r="BR432" s="15">
        <v>2</v>
      </c>
      <c r="BS432" s="15">
        <v>2</v>
      </c>
      <c r="BT432" s="15">
        <v>2</v>
      </c>
      <c r="BU432" s="15">
        <v>2</v>
      </c>
      <c r="BV432" s="15">
        <v>2</v>
      </c>
      <c r="BW432" s="15">
        <v>2</v>
      </c>
      <c r="BX432" s="15">
        <v>2</v>
      </c>
      <c r="BY432" s="15">
        <v>2</v>
      </c>
      <c r="BZ432" s="15">
        <v>2</v>
      </c>
      <c r="CA432" s="15">
        <v>0</v>
      </c>
      <c r="CB432" s="15">
        <v>2</v>
      </c>
      <c r="CC432" s="15">
        <v>2</v>
      </c>
      <c r="CD432" s="15">
        <v>2</v>
      </c>
      <c r="CE432" s="15">
        <v>2</v>
      </c>
      <c r="CF432" s="15">
        <v>2</v>
      </c>
      <c r="CG432" s="15">
        <v>2</v>
      </c>
      <c r="CH432" s="15">
        <v>2</v>
      </c>
      <c r="CI432" s="15">
        <v>2</v>
      </c>
      <c r="CJ432" s="15">
        <v>2</v>
      </c>
      <c r="CK432" s="15">
        <v>2</v>
      </c>
      <c r="CL432" s="15">
        <v>2</v>
      </c>
      <c r="CM432" s="15">
        <v>2</v>
      </c>
      <c r="CN432" s="15">
        <v>2</v>
      </c>
      <c r="CO432" s="15">
        <v>2</v>
      </c>
      <c r="CP432" s="15">
        <v>2</v>
      </c>
      <c r="CQ432" s="15">
        <v>2</v>
      </c>
      <c r="CR432" s="15">
        <v>2</v>
      </c>
      <c r="CS432" s="15">
        <v>2</v>
      </c>
      <c r="CT432" s="15">
        <v>2</v>
      </c>
      <c r="CU432" s="15">
        <v>2</v>
      </c>
      <c r="CV432" s="73">
        <f t="shared" si="235"/>
        <v>38</v>
      </c>
      <c r="CW432" s="74">
        <f t="shared" si="236"/>
        <v>0.97435897435897434</v>
      </c>
      <c r="CX432" s="73">
        <f t="shared" si="237"/>
        <v>0</v>
      </c>
      <c r="CY432" s="74">
        <f t="shared" si="238"/>
        <v>0</v>
      </c>
      <c r="CZ432" s="73">
        <f t="shared" si="239"/>
        <v>1</v>
      </c>
      <c r="DA432" s="74">
        <f t="shared" si="240"/>
        <v>2.564102564102564E-2</v>
      </c>
      <c r="DB432" s="73">
        <f t="shared" si="241"/>
        <v>0</v>
      </c>
      <c r="DC432" s="74">
        <f t="shared" si="242"/>
        <v>0</v>
      </c>
      <c r="DD432" s="249">
        <f t="shared" si="243"/>
        <v>1.9487179487179487</v>
      </c>
      <c r="DE432" s="75" t="str">
        <f t="shared" si="244"/>
        <v>Đạt mục tiêu</v>
      </c>
      <c r="DF432" s="2"/>
      <c r="DG432" s="2"/>
      <c r="DH432" s="2"/>
      <c r="DI432" s="2"/>
      <c r="DJ432" s="2"/>
      <c r="DK432" s="2"/>
      <c r="DL432" s="2"/>
      <c r="DM432" s="2"/>
      <c r="DN432" s="2"/>
      <c r="DO432" s="2"/>
      <c r="DP432" s="2"/>
      <c r="DQ432" s="2"/>
      <c r="DR432" s="2"/>
      <c r="DS432" s="2"/>
      <c r="DT432" s="2"/>
      <c r="DU432" s="2"/>
      <c r="DV432" s="2"/>
      <c r="DW432" s="2"/>
      <c r="DX432" s="2"/>
      <c r="DY432" s="2"/>
    </row>
    <row r="433" spans="1:129" ht="57.75" hidden="1" customHeight="1" x14ac:dyDescent="0.25">
      <c r="A433" s="53">
        <v>423</v>
      </c>
      <c r="B433" s="59">
        <v>541</v>
      </c>
      <c r="C433" s="60">
        <v>541</v>
      </c>
      <c r="D433" s="8" t="s">
        <v>499</v>
      </c>
      <c r="E433" s="14" t="s">
        <v>11</v>
      </c>
      <c r="F433" s="14" t="s">
        <v>939</v>
      </c>
      <c r="G433" s="68" t="s">
        <v>19</v>
      </c>
      <c r="H433" s="14" t="s">
        <v>940</v>
      </c>
      <c r="I433" s="68" t="s">
        <v>627</v>
      </c>
      <c r="J433" s="7" t="s">
        <v>482</v>
      </c>
      <c r="K433" s="12"/>
      <c r="L433" s="12"/>
      <c r="M433" s="10"/>
      <c r="N433" s="70"/>
      <c r="O433" s="70" t="s">
        <v>15</v>
      </c>
      <c r="P433" s="84"/>
      <c r="Q433" s="84"/>
      <c r="R433" s="84"/>
      <c r="S433" s="84"/>
      <c r="T433" s="84"/>
      <c r="U433" s="70"/>
      <c r="V433" s="70"/>
      <c r="W433" s="70"/>
      <c r="X433" s="71">
        <f t="shared" si="234"/>
        <v>1</v>
      </c>
      <c r="Y433" s="15" t="s">
        <v>1101</v>
      </c>
      <c r="Z433" s="15"/>
      <c r="AA433" s="15"/>
      <c r="AB433" s="15"/>
      <c r="AC433" s="15"/>
      <c r="AD433" s="11"/>
      <c r="AE433" s="11" t="s">
        <v>625</v>
      </c>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5">
        <v>2</v>
      </c>
      <c r="BJ433" s="15">
        <v>2</v>
      </c>
      <c r="BK433" s="15">
        <v>2</v>
      </c>
      <c r="BL433" s="15">
        <v>2</v>
      </c>
      <c r="BM433" s="15">
        <v>2</v>
      </c>
      <c r="BN433" s="15">
        <v>2</v>
      </c>
      <c r="BO433" s="15">
        <v>2</v>
      </c>
      <c r="BP433" s="15">
        <v>2</v>
      </c>
      <c r="BQ433" s="15">
        <v>2</v>
      </c>
      <c r="BR433" s="15">
        <v>2</v>
      </c>
      <c r="BS433" s="15">
        <v>2</v>
      </c>
      <c r="BT433" s="15">
        <v>2</v>
      </c>
      <c r="BU433" s="15">
        <v>2</v>
      </c>
      <c r="BV433" s="15">
        <v>2</v>
      </c>
      <c r="BW433" s="15">
        <v>2</v>
      </c>
      <c r="BX433" s="15">
        <v>2</v>
      </c>
      <c r="BY433" s="15">
        <v>2</v>
      </c>
      <c r="BZ433" s="15">
        <v>2</v>
      </c>
      <c r="CA433" s="15">
        <v>2</v>
      </c>
      <c r="CB433" s="15">
        <v>2</v>
      </c>
      <c r="CC433" s="15">
        <v>2</v>
      </c>
      <c r="CD433" s="15">
        <v>2</v>
      </c>
      <c r="CE433" s="15">
        <v>2</v>
      </c>
      <c r="CF433" s="15">
        <v>2</v>
      </c>
      <c r="CG433" s="15">
        <v>2</v>
      </c>
      <c r="CH433" s="15">
        <v>2</v>
      </c>
      <c r="CI433" s="15">
        <v>2</v>
      </c>
      <c r="CJ433" s="15">
        <v>2</v>
      </c>
      <c r="CK433" s="15">
        <v>2</v>
      </c>
      <c r="CL433" s="15">
        <v>2</v>
      </c>
      <c r="CM433" s="15">
        <v>2</v>
      </c>
      <c r="CN433" s="15">
        <v>2</v>
      </c>
      <c r="CO433" s="15">
        <v>2</v>
      </c>
      <c r="CP433" s="15">
        <v>2</v>
      </c>
      <c r="CQ433" s="15">
        <v>2</v>
      </c>
      <c r="CR433" s="15">
        <v>2</v>
      </c>
      <c r="CS433" s="15">
        <v>2</v>
      </c>
      <c r="CT433" s="15">
        <v>2</v>
      </c>
      <c r="CU433" s="15">
        <v>2</v>
      </c>
      <c r="CV433" s="73">
        <f t="shared" si="235"/>
        <v>39</v>
      </c>
      <c r="CW433" s="74">
        <f t="shared" si="236"/>
        <v>1</v>
      </c>
      <c r="CX433" s="73">
        <f t="shared" si="237"/>
        <v>0</v>
      </c>
      <c r="CY433" s="74">
        <f t="shared" si="238"/>
        <v>0</v>
      </c>
      <c r="CZ433" s="73">
        <f t="shared" si="239"/>
        <v>0</v>
      </c>
      <c r="DA433" s="74">
        <f t="shared" si="240"/>
        <v>0</v>
      </c>
      <c r="DB433" s="73">
        <f t="shared" si="241"/>
        <v>0</v>
      </c>
      <c r="DC433" s="74">
        <f t="shared" si="242"/>
        <v>0</v>
      </c>
      <c r="DD433" s="75">
        <f t="shared" si="243"/>
        <v>2</v>
      </c>
      <c r="DE433" s="75" t="str">
        <f t="shared" si="244"/>
        <v>Đạt mục tiêu</v>
      </c>
      <c r="DF433" s="2"/>
      <c r="DG433" s="2"/>
      <c r="DH433" s="2"/>
      <c r="DI433" s="2"/>
      <c r="DJ433" s="2"/>
      <c r="DK433" s="2"/>
      <c r="DL433" s="2"/>
      <c r="DM433" s="2"/>
      <c r="DN433" s="2"/>
      <c r="DO433" s="2"/>
      <c r="DP433" s="2"/>
      <c r="DQ433" s="2"/>
      <c r="DR433" s="2"/>
      <c r="DS433" s="2"/>
      <c r="DT433" s="2"/>
      <c r="DU433" s="2"/>
      <c r="DV433" s="2"/>
      <c r="DW433" s="2"/>
      <c r="DX433" s="2"/>
      <c r="DY433" s="2"/>
    </row>
    <row r="434" spans="1:129" ht="51" hidden="1" customHeight="1" x14ac:dyDescent="0.25">
      <c r="A434" s="53">
        <v>424</v>
      </c>
      <c r="B434" s="59">
        <v>541</v>
      </c>
      <c r="C434" s="60">
        <v>541</v>
      </c>
      <c r="D434" s="8" t="s">
        <v>499</v>
      </c>
      <c r="E434" s="14" t="s">
        <v>11</v>
      </c>
      <c r="F434" s="14" t="s">
        <v>941</v>
      </c>
      <c r="G434" s="68" t="s">
        <v>19</v>
      </c>
      <c r="H434" s="14" t="s">
        <v>1020</v>
      </c>
      <c r="I434" s="68" t="s">
        <v>627</v>
      </c>
      <c r="J434" s="7" t="s">
        <v>482</v>
      </c>
      <c r="K434" s="12"/>
      <c r="L434" s="12"/>
      <c r="M434" s="10"/>
      <c r="N434" s="70"/>
      <c r="O434" s="70"/>
      <c r="P434" s="84"/>
      <c r="Q434" s="84" t="s">
        <v>15</v>
      </c>
      <c r="R434" s="84"/>
      <c r="S434" s="84"/>
      <c r="T434" s="84"/>
      <c r="U434" s="70"/>
      <c r="V434" s="70"/>
      <c r="W434" s="70"/>
      <c r="X434" s="71">
        <f t="shared" si="234"/>
        <v>1</v>
      </c>
      <c r="Y434" s="15"/>
      <c r="Z434" s="15"/>
      <c r="AA434" s="15"/>
      <c r="AB434" s="15"/>
      <c r="AC434" s="15"/>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5"/>
      <c r="BJ434" s="15"/>
      <c r="BK434" s="15"/>
      <c r="BL434" s="15"/>
      <c r="BM434" s="15"/>
      <c r="BN434" s="15"/>
      <c r="BO434" s="15"/>
      <c r="BP434" s="15"/>
      <c r="BQ434" s="15"/>
      <c r="BR434" s="15"/>
      <c r="BS434" s="15"/>
      <c r="BT434" s="15"/>
      <c r="BU434" s="15"/>
      <c r="BV434" s="15"/>
      <c r="BW434" s="15"/>
      <c r="BX434" s="15"/>
      <c r="BY434" s="15"/>
      <c r="BZ434" s="15"/>
      <c r="CA434" s="15"/>
      <c r="CB434" s="15"/>
      <c r="CC434" s="15"/>
      <c r="CD434" s="15"/>
      <c r="CE434" s="15"/>
      <c r="CF434" s="15"/>
      <c r="CG434" s="15"/>
      <c r="CH434" s="15"/>
      <c r="CI434" s="15"/>
      <c r="CJ434" s="15"/>
      <c r="CK434" s="15"/>
      <c r="CL434" s="15"/>
      <c r="CM434" s="15"/>
      <c r="CN434" s="15"/>
      <c r="CO434" s="15"/>
      <c r="CP434" s="15"/>
      <c r="CQ434" s="15"/>
      <c r="CR434" s="15"/>
      <c r="CS434" s="15"/>
      <c r="CT434" s="15"/>
      <c r="CU434" s="15"/>
      <c r="CV434" s="73"/>
      <c r="CW434" s="74"/>
      <c r="CX434" s="73"/>
      <c r="CY434" s="74"/>
      <c r="CZ434" s="73"/>
      <c r="DA434" s="74"/>
      <c r="DB434" s="73"/>
      <c r="DC434" s="74"/>
      <c r="DD434" s="75"/>
      <c r="DE434" s="75"/>
      <c r="DF434" s="2"/>
      <c r="DG434" s="2"/>
      <c r="DH434" s="2"/>
      <c r="DI434" s="2"/>
      <c r="DJ434" s="2"/>
      <c r="DK434" s="2"/>
      <c r="DL434" s="2"/>
      <c r="DM434" s="2"/>
      <c r="DN434" s="2"/>
      <c r="DO434" s="2"/>
      <c r="DP434" s="2"/>
      <c r="DQ434" s="2"/>
      <c r="DR434" s="2"/>
      <c r="DS434" s="2"/>
      <c r="DT434" s="2"/>
      <c r="DU434" s="2"/>
      <c r="DV434" s="2"/>
      <c r="DW434" s="2"/>
      <c r="DX434" s="2"/>
      <c r="DY434" s="2"/>
    </row>
    <row r="435" spans="1:129" ht="80.25" customHeight="1" x14ac:dyDescent="0.25">
      <c r="A435" s="53">
        <v>425</v>
      </c>
      <c r="B435" s="59"/>
      <c r="C435" s="60"/>
      <c r="D435" s="316" t="s">
        <v>499</v>
      </c>
      <c r="E435" s="307" t="s">
        <v>11</v>
      </c>
      <c r="F435" s="307" t="s">
        <v>1110</v>
      </c>
      <c r="G435" s="308" t="s">
        <v>19</v>
      </c>
      <c r="H435" s="307" t="s">
        <v>1014</v>
      </c>
      <c r="I435" s="308" t="s">
        <v>627</v>
      </c>
      <c r="J435" s="306" t="s">
        <v>482</v>
      </c>
      <c r="K435" s="12"/>
      <c r="L435" s="12"/>
      <c r="M435" s="10"/>
      <c r="N435" s="70"/>
      <c r="O435" s="70"/>
      <c r="P435" s="331" t="s">
        <v>15</v>
      </c>
      <c r="Q435" s="84"/>
      <c r="R435" s="84"/>
      <c r="S435" s="84"/>
      <c r="T435" s="84"/>
      <c r="U435" s="70"/>
      <c r="V435" s="70"/>
      <c r="W435" s="70"/>
      <c r="X435" s="71">
        <f t="shared" si="234"/>
        <v>1</v>
      </c>
      <c r="Y435" s="15" t="s">
        <v>1105</v>
      </c>
      <c r="Z435" s="15"/>
      <c r="AA435" s="15"/>
      <c r="AB435" s="15"/>
      <c r="AC435" s="15"/>
      <c r="AD435" s="11"/>
      <c r="AE435" s="11"/>
      <c r="AF435" s="11"/>
      <c r="AG435" s="315" t="s">
        <v>625</v>
      </c>
      <c r="AH435" s="315"/>
      <c r="AI435" s="315"/>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56">
        <v>2</v>
      </c>
      <c r="BJ435" s="56">
        <v>2</v>
      </c>
      <c r="BK435" s="56">
        <v>2</v>
      </c>
      <c r="BL435" s="56">
        <v>2</v>
      </c>
      <c r="BM435" s="56">
        <v>2</v>
      </c>
      <c r="BN435" s="56">
        <v>2</v>
      </c>
      <c r="BO435" s="56">
        <v>2</v>
      </c>
      <c r="BP435" s="56">
        <v>2</v>
      </c>
      <c r="BQ435" s="56">
        <v>2</v>
      </c>
      <c r="BR435" s="56">
        <v>2</v>
      </c>
      <c r="BS435" s="56">
        <v>2</v>
      </c>
      <c r="BT435" s="56">
        <v>2</v>
      </c>
      <c r="BU435" s="56">
        <v>2</v>
      </c>
      <c r="BV435" s="56">
        <v>2</v>
      </c>
      <c r="BW435" s="56">
        <v>2</v>
      </c>
      <c r="BX435" s="56">
        <v>2</v>
      </c>
      <c r="BY435" s="56">
        <v>2</v>
      </c>
      <c r="BZ435" s="56">
        <v>2</v>
      </c>
      <c r="CA435" s="56">
        <v>2</v>
      </c>
      <c r="CB435" s="56">
        <v>2</v>
      </c>
      <c r="CC435" s="56">
        <v>2</v>
      </c>
      <c r="CD435" s="56">
        <v>2</v>
      </c>
      <c r="CE435" s="56">
        <v>2</v>
      </c>
      <c r="CF435" s="56">
        <v>2</v>
      </c>
      <c r="CG435" s="56">
        <v>2</v>
      </c>
      <c r="CH435" s="56">
        <v>2</v>
      </c>
      <c r="CI435" s="56">
        <v>2</v>
      </c>
      <c r="CJ435" s="56">
        <v>2</v>
      </c>
      <c r="CK435" s="56">
        <v>2</v>
      </c>
      <c r="CL435" s="56">
        <v>2</v>
      </c>
      <c r="CM435" s="56">
        <v>2</v>
      </c>
      <c r="CN435" s="56">
        <v>2</v>
      </c>
      <c r="CO435" s="56">
        <v>2</v>
      </c>
      <c r="CP435" s="56">
        <v>2</v>
      </c>
      <c r="CQ435" s="56">
        <v>2</v>
      </c>
      <c r="CR435" s="56">
        <v>2</v>
      </c>
      <c r="CS435" s="56">
        <v>2</v>
      </c>
      <c r="CT435" s="56">
        <v>2</v>
      </c>
      <c r="CU435" s="56">
        <v>2</v>
      </c>
      <c r="CV435" s="73"/>
      <c r="CW435" s="74"/>
      <c r="CX435" s="73"/>
      <c r="CY435" s="74"/>
      <c r="CZ435" s="73"/>
      <c r="DA435" s="74"/>
      <c r="DB435" s="73"/>
      <c r="DC435" s="74"/>
      <c r="DD435" s="75"/>
      <c r="DE435" s="75"/>
      <c r="DF435" s="2"/>
      <c r="DG435" s="2"/>
      <c r="DH435" s="2"/>
      <c r="DI435" s="2"/>
      <c r="DJ435" s="2"/>
      <c r="DK435" s="2"/>
      <c r="DL435" s="2"/>
      <c r="DM435" s="2"/>
      <c r="DN435" s="2"/>
      <c r="DO435" s="2"/>
      <c r="DP435" s="2"/>
      <c r="DQ435" s="2"/>
      <c r="DR435" s="2"/>
      <c r="DS435" s="2"/>
      <c r="DT435" s="2"/>
      <c r="DU435" s="2"/>
      <c r="DV435" s="2"/>
      <c r="DW435" s="2"/>
      <c r="DX435" s="2"/>
      <c r="DY435" s="2"/>
    </row>
    <row r="436" spans="1:129" ht="51" hidden="1" customHeight="1" x14ac:dyDescent="0.25">
      <c r="A436" s="53">
        <v>426</v>
      </c>
      <c r="B436" s="66">
        <v>541</v>
      </c>
      <c r="C436" s="60">
        <v>541</v>
      </c>
      <c r="D436" s="8" t="s">
        <v>499</v>
      </c>
      <c r="E436" s="14" t="s">
        <v>11</v>
      </c>
      <c r="F436" s="14" t="s">
        <v>942</v>
      </c>
      <c r="G436" s="68" t="s">
        <v>19</v>
      </c>
      <c r="H436" s="7" t="s">
        <v>943</v>
      </c>
      <c r="I436" s="68" t="s">
        <v>627</v>
      </c>
      <c r="J436" s="7" t="s">
        <v>482</v>
      </c>
      <c r="K436" s="12"/>
      <c r="L436" s="12"/>
      <c r="M436" s="10"/>
      <c r="N436" s="70"/>
      <c r="O436" s="70"/>
      <c r="P436" s="84"/>
      <c r="Q436" s="84"/>
      <c r="R436" s="84"/>
      <c r="S436" s="84" t="s">
        <v>15</v>
      </c>
      <c r="T436" s="84"/>
      <c r="U436" s="70"/>
      <c r="V436" s="70"/>
      <c r="W436" s="70"/>
      <c r="X436" s="71">
        <f t="shared" si="234"/>
        <v>1</v>
      </c>
      <c r="Y436" s="15"/>
      <c r="Z436" s="15"/>
      <c r="AA436" s="15"/>
      <c r="AB436" s="15"/>
      <c r="AC436" s="15"/>
      <c r="AD436" s="11"/>
      <c r="AE436" s="11"/>
      <c r="AF436" s="11"/>
      <c r="AG436" s="11"/>
      <c r="AH436" s="11"/>
      <c r="AI436" s="11"/>
      <c r="AJ436" s="11"/>
      <c r="AK436" s="11"/>
      <c r="AL436" s="11"/>
      <c r="AM436" s="11"/>
      <c r="AN436" s="11"/>
      <c r="AO436" s="11"/>
      <c r="AP436" s="11"/>
      <c r="AQ436" s="11"/>
      <c r="AR436" s="11"/>
      <c r="AS436" s="11"/>
      <c r="AT436" s="11" t="s">
        <v>625</v>
      </c>
      <c r="AU436" s="11"/>
      <c r="AV436" s="11"/>
      <c r="AW436" s="11" t="s">
        <v>653</v>
      </c>
      <c r="AX436" s="11"/>
      <c r="AY436" s="11"/>
      <c r="AZ436" s="11"/>
      <c r="BA436" s="11"/>
      <c r="BB436" s="11"/>
      <c r="BC436" s="11"/>
      <c r="BD436" s="11"/>
      <c r="BE436" s="11"/>
      <c r="BF436" s="11"/>
      <c r="BG436" s="11"/>
      <c r="BH436" s="11"/>
      <c r="BI436" s="15">
        <v>2</v>
      </c>
      <c r="BJ436" s="15">
        <v>2</v>
      </c>
      <c r="BK436" s="15">
        <v>2</v>
      </c>
      <c r="BL436" s="15">
        <v>2</v>
      </c>
      <c r="BM436" s="15"/>
      <c r="BN436" s="15"/>
      <c r="BO436" s="15"/>
      <c r="BP436" s="15"/>
      <c r="BQ436" s="15">
        <v>2</v>
      </c>
      <c r="BR436" s="15">
        <v>2</v>
      </c>
      <c r="BS436" s="15">
        <v>2</v>
      </c>
      <c r="BT436" s="15">
        <v>2</v>
      </c>
      <c r="BU436" s="15">
        <v>2</v>
      </c>
      <c r="BV436" s="15">
        <v>2</v>
      </c>
      <c r="BW436" s="15"/>
      <c r="BX436" s="15">
        <v>2</v>
      </c>
      <c r="BY436" s="15">
        <v>2</v>
      </c>
      <c r="BZ436" s="15">
        <v>2</v>
      </c>
      <c r="CA436" s="15">
        <v>2</v>
      </c>
      <c r="CB436" s="15">
        <v>2</v>
      </c>
      <c r="CC436" s="15">
        <v>2</v>
      </c>
      <c r="CD436" s="15">
        <v>2</v>
      </c>
      <c r="CE436" s="15">
        <v>2</v>
      </c>
      <c r="CF436" s="15">
        <v>2</v>
      </c>
      <c r="CG436" s="15">
        <v>2</v>
      </c>
      <c r="CH436" s="15">
        <v>2</v>
      </c>
      <c r="CI436" s="15">
        <v>2</v>
      </c>
      <c r="CJ436" s="15">
        <v>2</v>
      </c>
      <c r="CK436" s="15">
        <v>2</v>
      </c>
      <c r="CL436" s="15"/>
      <c r="CM436" s="15"/>
      <c r="CN436" s="15"/>
      <c r="CO436" s="15"/>
      <c r="CP436" s="15"/>
      <c r="CQ436" s="15"/>
      <c r="CR436" s="15"/>
      <c r="CS436" s="15">
        <v>2</v>
      </c>
      <c r="CT436" s="15">
        <v>2</v>
      </c>
      <c r="CU436" s="15">
        <v>2</v>
      </c>
      <c r="CV436" s="73">
        <f>COUNTIF(BI436:CU436,"2")</f>
        <v>27</v>
      </c>
      <c r="CW436" s="74">
        <f>CV436/(CV436+CX436+CZ436+DB436)</f>
        <v>1</v>
      </c>
      <c r="CX436" s="73">
        <f>COUNTIF(BI436:CU436,"1")</f>
        <v>0</v>
      </c>
      <c r="CY436" s="74">
        <f>CX436/(CV436+CX436+CZ436+DB436)</f>
        <v>0</v>
      </c>
      <c r="CZ436" s="73">
        <f>COUNTIF(BI436:CU436,"0")</f>
        <v>0</v>
      </c>
      <c r="DA436" s="74">
        <f>CZ436/(CV436+CX436+CZ436+DB436)</f>
        <v>0</v>
      </c>
      <c r="DB436" s="73">
        <f>COUNTIF(BI436:CU436,"KĐG")</f>
        <v>0</v>
      </c>
      <c r="DC436" s="74">
        <f>DB436/(CV436+CX436+CZ436+DB436)</f>
        <v>0</v>
      </c>
      <c r="DD436" s="75">
        <f>(((CV436*2)+(CX436*1)+(CZ436*0)))/(CV436+CX436+CZ436)</f>
        <v>2</v>
      </c>
      <c r="DE436" s="75" t="str">
        <f>IF(DC436&gt;=50%,"KĐG",IF(DD436&gt;=1.6,"Đạt mục tiêu",IF(DD436&gt;=1,"Cần cố gắng","Chưa đạt")))</f>
        <v>Đạt mục tiêu</v>
      </c>
      <c r="DF436" s="2"/>
      <c r="DG436" s="2"/>
      <c r="DH436" s="2"/>
      <c r="DI436" s="2"/>
      <c r="DJ436" s="2"/>
      <c r="DK436" s="2"/>
      <c r="DL436" s="2"/>
      <c r="DM436" s="2"/>
      <c r="DN436" s="2"/>
      <c r="DO436" s="2"/>
      <c r="DP436" s="2"/>
      <c r="DQ436" s="2"/>
      <c r="DR436" s="2"/>
      <c r="DS436" s="2"/>
      <c r="DT436" s="2"/>
      <c r="DU436" s="2"/>
      <c r="DV436" s="2"/>
      <c r="DW436" s="2"/>
      <c r="DX436" s="2"/>
      <c r="DY436" s="2"/>
    </row>
    <row r="437" spans="1:129" ht="51" hidden="1" customHeight="1" x14ac:dyDescent="0.25">
      <c r="A437" s="53">
        <v>427</v>
      </c>
      <c r="B437" s="66">
        <v>541</v>
      </c>
      <c r="C437" s="60">
        <v>541</v>
      </c>
      <c r="D437" s="8" t="s">
        <v>499</v>
      </c>
      <c r="E437" s="14" t="s">
        <v>11</v>
      </c>
      <c r="F437" s="14" t="s">
        <v>944</v>
      </c>
      <c r="G437" s="68" t="s">
        <v>19</v>
      </c>
      <c r="H437" s="7" t="s">
        <v>1033</v>
      </c>
      <c r="I437" s="68" t="s">
        <v>627</v>
      </c>
      <c r="J437" s="7" t="s">
        <v>482</v>
      </c>
      <c r="K437" s="12"/>
      <c r="L437" s="12"/>
      <c r="M437" s="10"/>
      <c r="N437" s="70"/>
      <c r="O437" s="70"/>
      <c r="P437" s="84"/>
      <c r="Q437" s="84"/>
      <c r="R437" s="84"/>
      <c r="S437" s="84"/>
      <c r="T437" s="84" t="s">
        <v>15</v>
      </c>
      <c r="U437" s="70"/>
      <c r="V437" s="70"/>
      <c r="W437" s="70"/>
      <c r="X437" s="71">
        <f t="shared" si="234"/>
        <v>1</v>
      </c>
      <c r="Y437" s="15"/>
      <c r="Z437" s="15"/>
      <c r="AA437" s="15"/>
      <c r="AB437" s="15"/>
      <c r="AC437" s="15"/>
      <c r="AD437" s="11"/>
      <c r="AE437" s="11"/>
      <c r="AF437" s="11"/>
      <c r="AG437" s="11"/>
      <c r="AH437" s="11"/>
      <c r="AI437" s="11"/>
      <c r="AJ437" s="11"/>
      <c r="AK437" s="11"/>
      <c r="AL437" s="11"/>
      <c r="AM437" s="11"/>
      <c r="AN437" s="11"/>
      <c r="AO437" s="11"/>
      <c r="AP437" s="11"/>
      <c r="AQ437" s="11"/>
      <c r="AR437" s="11"/>
      <c r="AS437" s="11"/>
      <c r="AT437" s="11"/>
      <c r="AU437" s="11"/>
      <c r="AV437" s="11"/>
      <c r="AW437" s="11"/>
      <c r="AX437" s="11" t="s">
        <v>644</v>
      </c>
      <c r="AY437" s="11"/>
      <c r="AZ437" s="11" t="s">
        <v>653</v>
      </c>
      <c r="BA437" s="11" t="s">
        <v>644</v>
      </c>
      <c r="BB437" s="11"/>
      <c r="BC437" s="11"/>
      <c r="BD437" s="11"/>
      <c r="BE437" s="11"/>
      <c r="BF437" s="11"/>
      <c r="BG437" s="11"/>
      <c r="BH437" s="11"/>
      <c r="BI437" s="15">
        <v>2</v>
      </c>
      <c r="BJ437" s="15">
        <v>2</v>
      </c>
      <c r="BK437" s="15">
        <v>2</v>
      </c>
      <c r="BL437" s="15">
        <v>2</v>
      </c>
      <c r="BM437" s="15"/>
      <c r="BN437" s="15"/>
      <c r="BO437" s="15"/>
      <c r="BP437" s="15"/>
      <c r="BQ437" s="15">
        <v>2</v>
      </c>
      <c r="BR437" s="15">
        <v>2</v>
      </c>
      <c r="BS437" s="15">
        <v>2</v>
      </c>
      <c r="BT437" s="15">
        <v>2</v>
      </c>
      <c r="BU437" s="15">
        <v>2</v>
      </c>
      <c r="BV437" s="15">
        <v>2</v>
      </c>
      <c r="BW437" s="15"/>
      <c r="BX437" s="15">
        <v>2</v>
      </c>
      <c r="BY437" s="15">
        <v>2</v>
      </c>
      <c r="BZ437" s="15">
        <v>2</v>
      </c>
      <c r="CA437" s="15">
        <v>2</v>
      </c>
      <c r="CB437" s="15">
        <v>2</v>
      </c>
      <c r="CC437" s="15">
        <v>2</v>
      </c>
      <c r="CD437" s="15">
        <v>2</v>
      </c>
      <c r="CE437" s="15">
        <v>2</v>
      </c>
      <c r="CF437" s="15">
        <v>2</v>
      </c>
      <c r="CG437" s="15">
        <v>2</v>
      </c>
      <c r="CH437" s="15">
        <v>2</v>
      </c>
      <c r="CI437" s="15">
        <v>2</v>
      </c>
      <c r="CJ437" s="15">
        <v>2</v>
      </c>
      <c r="CK437" s="15">
        <v>2</v>
      </c>
      <c r="CL437" s="15"/>
      <c r="CM437" s="15"/>
      <c r="CN437" s="15"/>
      <c r="CO437" s="15"/>
      <c r="CP437" s="15"/>
      <c r="CQ437" s="15"/>
      <c r="CR437" s="15"/>
      <c r="CS437" s="15">
        <v>2</v>
      </c>
      <c r="CT437" s="15">
        <v>2</v>
      </c>
      <c r="CU437" s="15">
        <v>2</v>
      </c>
      <c r="CV437" s="73">
        <f>COUNTIF(BI437:CU437,"2")</f>
        <v>27</v>
      </c>
      <c r="CW437" s="74">
        <f>CV437/(CV437+CX437+CZ437+DB437)</f>
        <v>1</v>
      </c>
      <c r="CX437" s="73">
        <f>COUNTIF(BI437:CU437,"1")</f>
        <v>0</v>
      </c>
      <c r="CY437" s="74">
        <f>CX437/(CV437+CX437+CZ437+DB437)</f>
        <v>0</v>
      </c>
      <c r="CZ437" s="73">
        <f>COUNTIF(BI437:CU437,"0")</f>
        <v>0</v>
      </c>
      <c r="DA437" s="74">
        <f>CZ437/(CV437+CX437+CZ437+DB437)</f>
        <v>0</v>
      </c>
      <c r="DB437" s="73">
        <f>COUNTIF(BI437:CU437,"KĐG")</f>
        <v>0</v>
      </c>
      <c r="DC437" s="74">
        <f>DB437/(CV437+CX437+CZ437+DB437)</f>
        <v>0</v>
      </c>
      <c r="DD437" s="75">
        <f>(((CV437*2)+(CX437*1)+(CZ437*0)))/(CV437+CX437+CZ437)</f>
        <v>2</v>
      </c>
      <c r="DE437" s="75" t="str">
        <f>IF(DC437&gt;=50%,"KĐG",IF(DD437&gt;=1.6,"Đạt mục tiêu",IF(DD437&gt;=1,"Cần cố gắng","Chưa đạt")))</f>
        <v>Đạt mục tiêu</v>
      </c>
      <c r="DF437" s="2"/>
      <c r="DG437" s="2"/>
      <c r="DH437" s="2"/>
      <c r="DI437" s="2"/>
      <c r="DJ437" s="2"/>
      <c r="DK437" s="2"/>
      <c r="DL437" s="2"/>
      <c r="DM437" s="2"/>
      <c r="DN437" s="2"/>
      <c r="DO437" s="2"/>
      <c r="DP437" s="2"/>
      <c r="DQ437" s="2"/>
      <c r="DR437" s="2"/>
      <c r="DS437" s="2"/>
      <c r="DT437" s="2"/>
      <c r="DU437" s="2"/>
      <c r="DV437" s="2"/>
      <c r="DW437" s="2"/>
      <c r="DX437" s="2"/>
      <c r="DY437" s="2"/>
    </row>
    <row r="438" spans="1:129" ht="51" hidden="1" customHeight="1" x14ac:dyDescent="0.25">
      <c r="A438" s="53">
        <v>428</v>
      </c>
      <c r="B438" s="66">
        <v>541</v>
      </c>
      <c r="C438" s="60">
        <v>541</v>
      </c>
      <c r="D438" s="8" t="s">
        <v>499</v>
      </c>
      <c r="E438" s="14" t="s">
        <v>11</v>
      </c>
      <c r="F438" s="14" t="s">
        <v>939</v>
      </c>
      <c r="G438" s="68" t="s">
        <v>19</v>
      </c>
      <c r="H438" s="7" t="s">
        <v>1034</v>
      </c>
      <c r="I438" s="68" t="s">
        <v>627</v>
      </c>
      <c r="J438" s="7" t="s">
        <v>482</v>
      </c>
      <c r="K438" s="13"/>
      <c r="L438" s="13"/>
      <c r="M438" s="10"/>
      <c r="N438" s="70"/>
      <c r="O438" s="70"/>
      <c r="P438" s="84"/>
      <c r="Q438" s="84"/>
      <c r="R438" s="84"/>
      <c r="S438" s="84"/>
      <c r="T438" s="84"/>
      <c r="U438" s="70" t="s">
        <v>15</v>
      </c>
      <c r="V438" s="70"/>
      <c r="W438" s="70"/>
      <c r="X438" s="71">
        <f t="shared" si="234"/>
        <v>1</v>
      </c>
      <c r="Y438" s="15"/>
      <c r="Z438" s="15"/>
      <c r="AA438" s="15"/>
      <c r="AB438" s="15"/>
      <c r="AC438" s="15"/>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t="s">
        <v>625</v>
      </c>
      <c r="BE438" s="11"/>
      <c r="BF438" s="11"/>
      <c r="BG438" s="11"/>
      <c r="BH438" s="11"/>
      <c r="BI438" s="15">
        <v>2</v>
      </c>
      <c r="BJ438" s="15">
        <v>2</v>
      </c>
      <c r="BK438" s="15">
        <v>2</v>
      </c>
      <c r="BL438" s="15">
        <v>2</v>
      </c>
      <c r="BM438" s="15"/>
      <c r="BN438" s="15"/>
      <c r="BO438" s="15"/>
      <c r="BP438" s="15"/>
      <c r="BQ438" s="15">
        <v>2</v>
      </c>
      <c r="BR438" s="15">
        <v>2</v>
      </c>
      <c r="BS438" s="15">
        <v>2</v>
      </c>
      <c r="BT438" s="15">
        <v>2</v>
      </c>
      <c r="BU438" s="15">
        <v>2</v>
      </c>
      <c r="BV438" s="15">
        <v>2</v>
      </c>
      <c r="BW438" s="15"/>
      <c r="BX438" s="15">
        <v>2</v>
      </c>
      <c r="BY438" s="15">
        <v>2</v>
      </c>
      <c r="BZ438" s="15">
        <v>2</v>
      </c>
      <c r="CA438" s="15">
        <v>2</v>
      </c>
      <c r="CB438" s="15">
        <v>2</v>
      </c>
      <c r="CC438" s="15">
        <v>2</v>
      </c>
      <c r="CD438" s="15">
        <v>2</v>
      </c>
      <c r="CE438" s="15">
        <v>2</v>
      </c>
      <c r="CF438" s="15">
        <v>2</v>
      </c>
      <c r="CG438" s="15">
        <v>2</v>
      </c>
      <c r="CH438" s="15">
        <v>2</v>
      </c>
      <c r="CI438" s="15">
        <v>2</v>
      </c>
      <c r="CJ438" s="15">
        <v>2</v>
      </c>
      <c r="CK438" s="15">
        <v>2</v>
      </c>
      <c r="CL438" s="15"/>
      <c r="CM438" s="15"/>
      <c r="CN438" s="15"/>
      <c r="CO438" s="15"/>
      <c r="CP438" s="15"/>
      <c r="CQ438" s="15"/>
      <c r="CR438" s="15"/>
      <c r="CS438" s="15">
        <v>2</v>
      </c>
      <c r="CT438" s="15">
        <v>2</v>
      </c>
      <c r="CU438" s="15">
        <v>2</v>
      </c>
      <c r="CV438" s="73">
        <f>COUNTIF(BI438:CU438,"2")</f>
        <v>27</v>
      </c>
      <c r="CW438" s="74">
        <f>CV438/(CV438+CX438+CZ438+DB438)</f>
        <v>1</v>
      </c>
      <c r="CX438" s="73">
        <f>COUNTIF(BI438:CU438,"1")</f>
        <v>0</v>
      </c>
      <c r="CY438" s="74">
        <f>CX438/(CV438+CX438+CZ438+DB438)</f>
        <v>0</v>
      </c>
      <c r="CZ438" s="73">
        <f>COUNTIF(BI438:CU438,"0")</f>
        <v>0</v>
      </c>
      <c r="DA438" s="74">
        <f>CZ438/(CV438+CX438+CZ438+DB438)</f>
        <v>0</v>
      </c>
      <c r="DB438" s="73">
        <f>COUNTIF(BI438:CU438,"KĐG")</f>
        <v>0</v>
      </c>
      <c r="DC438" s="74">
        <f>DB438/(CV438+CX438+CZ438+DB438)</f>
        <v>0</v>
      </c>
      <c r="DD438" s="75">
        <f>(((CV438*2)+(CX438*1)+(CZ438*0)))/(CV438+CX438+CZ438)</f>
        <v>2</v>
      </c>
      <c r="DE438" s="75" t="str">
        <f>IF(DC438&gt;=50%,"KĐG",IF(DD438&gt;=1.6,"Đạt mục tiêu",IF(DD438&gt;=1,"Cần cố gắng","Chưa đạt")))</f>
        <v>Đạt mục tiêu</v>
      </c>
      <c r="DF438" s="2"/>
      <c r="DG438" s="2"/>
      <c r="DH438" s="2"/>
      <c r="DI438" s="2"/>
      <c r="DJ438" s="2"/>
      <c r="DK438" s="2"/>
      <c r="DL438" s="2"/>
      <c r="DM438" s="2"/>
      <c r="DN438" s="2"/>
      <c r="DO438" s="2"/>
      <c r="DP438" s="2"/>
      <c r="DQ438" s="2"/>
      <c r="DR438" s="2"/>
      <c r="DS438" s="2"/>
      <c r="DT438" s="2"/>
      <c r="DU438" s="2"/>
      <c r="DV438" s="2"/>
      <c r="DW438" s="2"/>
      <c r="DX438" s="2"/>
      <c r="DY438" s="2"/>
    </row>
    <row r="439" spans="1:129" ht="51" hidden="1" customHeight="1" x14ac:dyDescent="0.25">
      <c r="A439" s="53">
        <v>429</v>
      </c>
      <c r="B439" s="66">
        <v>541</v>
      </c>
      <c r="C439" s="60"/>
      <c r="D439" s="8" t="s">
        <v>499</v>
      </c>
      <c r="E439" s="14" t="s">
        <v>11</v>
      </c>
      <c r="F439" s="14" t="s">
        <v>942</v>
      </c>
      <c r="G439" s="68"/>
      <c r="H439" s="7" t="s">
        <v>945</v>
      </c>
      <c r="I439" s="68" t="s">
        <v>627</v>
      </c>
      <c r="J439" s="7" t="s">
        <v>482</v>
      </c>
      <c r="K439" s="12"/>
      <c r="L439" s="12"/>
      <c r="M439" s="10"/>
      <c r="N439" s="70"/>
      <c r="O439" s="70"/>
      <c r="P439" s="84"/>
      <c r="Q439" s="84"/>
      <c r="R439" s="84"/>
      <c r="S439" s="84"/>
      <c r="T439" s="84"/>
      <c r="U439" s="70"/>
      <c r="V439" s="70"/>
      <c r="W439" s="70" t="s">
        <v>15</v>
      </c>
      <c r="X439" s="71">
        <f t="shared" si="234"/>
        <v>1</v>
      </c>
      <c r="Y439" s="15"/>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t="s">
        <v>625</v>
      </c>
      <c r="BI439" s="15">
        <v>2</v>
      </c>
      <c r="BJ439" s="15">
        <v>2</v>
      </c>
      <c r="BK439" s="15">
        <v>2</v>
      </c>
      <c r="BL439" s="15">
        <v>2</v>
      </c>
      <c r="BM439" s="15"/>
      <c r="BN439" s="15"/>
      <c r="BO439" s="15"/>
      <c r="BP439" s="15"/>
      <c r="BQ439" s="15">
        <v>2</v>
      </c>
      <c r="BR439" s="15">
        <v>2</v>
      </c>
      <c r="BS439" s="15">
        <v>2</v>
      </c>
      <c r="BT439" s="15">
        <v>2</v>
      </c>
      <c r="BU439" s="15">
        <v>2</v>
      </c>
      <c r="BV439" s="15">
        <v>2</v>
      </c>
      <c r="BW439" s="15"/>
      <c r="BX439" s="15">
        <v>2</v>
      </c>
      <c r="BY439" s="15">
        <v>2</v>
      </c>
      <c r="BZ439" s="15">
        <v>2</v>
      </c>
      <c r="CA439" s="15">
        <v>2</v>
      </c>
      <c r="CB439" s="15">
        <v>2</v>
      </c>
      <c r="CC439" s="15">
        <v>2</v>
      </c>
      <c r="CD439" s="15">
        <v>2</v>
      </c>
      <c r="CE439" s="15">
        <v>2</v>
      </c>
      <c r="CF439" s="15">
        <v>2</v>
      </c>
      <c r="CG439" s="15">
        <v>2</v>
      </c>
      <c r="CH439" s="15">
        <v>2</v>
      </c>
      <c r="CI439" s="15">
        <v>2</v>
      </c>
      <c r="CJ439" s="15">
        <v>2</v>
      </c>
      <c r="CK439" s="15">
        <v>2</v>
      </c>
      <c r="CL439" s="15"/>
      <c r="CM439" s="15"/>
      <c r="CN439" s="15"/>
      <c r="CO439" s="15"/>
      <c r="CP439" s="15"/>
      <c r="CQ439" s="15"/>
      <c r="CR439" s="15"/>
      <c r="CS439" s="15">
        <v>2</v>
      </c>
      <c r="CT439" s="15">
        <v>2</v>
      </c>
      <c r="CU439" s="15">
        <v>2</v>
      </c>
      <c r="CV439" s="73"/>
      <c r="CW439" s="74"/>
      <c r="CX439" s="73"/>
      <c r="CY439" s="74"/>
      <c r="CZ439" s="73"/>
      <c r="DA439" s="74"/>
      <c r="DB439" s="73"/>
      <c r="DC439" s="74"/>
      <c r="DD439" s="75"/>
      <c r="DE439" s="75"/>
      <c r="DF439" s="2"/>
      <c r="DG439" s="2"/>
      <c r="DH439" s="2"/>
      <c r="DI439" s="2"/>
      <c r="DJ439" s="2"/>
      <c r="DK439" s="2"/>
      <c r="DL439" s="2"/>
      <c r="DM439" s="2"/>
      <c r="DN439" s="2"/>
      <c r="DO439" s="2"/>
      <c r="DP439" s="2"/>
      <c r="DQ439" s="2"/>
      <c r="DR439" s="2"/>
      <c r="DS439" s="2"/>
      <c r="DT439" s="2"/>
      <c r="DU439" s="2"/>
      <c r="DV439" s="2"/>
      <c r="DW439" s="2"/>
      <c r="DX439" s="2"/>
      <c r="DY439" s="2"/>
    </row>
    <row r="440" spans="1:129" ht="51" customHeight="1" x14ac:dyDescent="0.25">
      <c r="A440" s="53">
        <v>430</v>
      </c>
      <c r="B440" s="66">
        <v>541</v>
      </c>
      <c r="C440" s="60">
        <v>544</v>
      </c>
      <c r="D440" s="316" t="s">
        <v>500</v>
      </c>
      <c r="E440" s="307" t="s">
        <v>11</v>
      </c>
      <c r="F440" s="307" t="s">
        <v>1113</v>
      </c>
      <c r="G440" s="308" t="s">
        <v>19</v>
      </c>
      <c r="H440" s="307" t="s">
        <v>1015</v>
      </c>
      <c r="I440" s="308" t="s">
        <v>627</v>
      </c>
      <c r="J440" s="306" t="s">
        <v>482</v>
      </c>
      <c r="K440" s="11" t="s">
        <v>6</v>
      </c>
      <c r="L440" s="11" t="s">
        <v>15</v>
      </c>
      <c r="M440" s="10">
        <v>2</v>
      </c>
      <c r="N440" s="84"/>
      <c r="O440" s="84"/>
      <c r="P440" s="331" t="s">
        <v>15</v>
      </c>
      <c r="Q440" s="84"/>
      <c r="R440" s="70"/>
      <c r="S440" s="84"/>
      <c r="T440" s="84"/>
      <c r="U440" s="84"/>
      <c r="V440" s="84"/>
      <c r="W440" s="84"/>
      <c r="X440" s="71">
        <f t="shared" si="234"/>
        <v>1</v>
      </c>
      <c r="Y440" s="15" t="s">
        <v>1105</v>
      </c>
      <c r="Z440" s="11"/>
      <c r="AA440" s="11"/>
      <c r="AB440" s="11"/>
      <c r="AC440" s="11"/>
      <c r="AD440" s="11"/>
      <c r="AE440" s="11"/>
      <c r="AF440" s="11"/>
      <c r="AG440" s="315"/>
      <c r="AH440" s="315" t="s">
        <v>625</v>
      </c>
      <c r="AI440" s="315"/>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56">
        <v>2</v>
      </c>
      <c r="BJ440" s="56">
        <v>2</v>
      </c>
      <c r="BK440" s="56">
        <v>2</v>
      </c>
      <c r="BL440" s="56">
        <v>2</v>
      </c>
      <c r="BM440" s="56">
        <v>2</v>
      </c>
      <c r="BN440" s="56">
        <v>2</v>
      </c>
      <c r="BO440" s="56">
        <v>2</v>
      </c>
      <c r="BP440" s="56">
        <v>2</v>
      </c>
      <c r="BQ440" s="56">
        <v>2</v>
      </c>
      <c r="BR440" s="56">
        <v>2</v>
      </c>
      <c r="BS440" s="56">
        <v>2</v>
      </c>
      <c r="BT440" s="56">
        <v>2</v>
      </c>
      <c r="BU440" s="56">
        <v>2</v>
      </c>
      <c r="BV440" s="56">
        <v>2</v>
      </c>
      <c r="BW440" s="56">
        <v>2</v>
      </c>
      <c r="BX440" s="56">
        <v>2</v>
      </c>
      <c r="BY440" s="56">
        <v>2</v>
      </c>
      <c r="BZ440" s="56">
        <v>2</v>
      </c>
      <c r="CA440" s="56">
        <v>2</v>
      </c>
      <c r="CB440" s="56">
        <v>2</v>
      </c>
      <c r="CC440" s="56">
        <v>2</v>
      </c>
      <c r="CD440" s="56">
        <v>2</v>
      </c>
      <c r="CE440" s="56">
        <v>2</v>
      </c>
      <c r="CF440" s="56">
        <v>2</v>
      </c>
      <c r="CG440" s="56">
        <v>2</v>
      </c>
      <c r="CH440" s="56">
        <v>1</v>
      </c>
      <c r="CI440" s="56">
        <v>1</v>
      </c>
      <c r="CJ440" s="56">
        <v>1</v>
      </c>
      <c r="CK440" s="56">
        <v>1</v>
      </c>
      <c r="CL440" s="56">
        <v>1</v>
      </c>
      <c r="CM440" s="56">
        <v>1</v>
      </c>
      <c r="CN440" s="56">
        <v>1</v>
      </c>
      <c r="CO440" s="56">
        <v>1</v>
      </c>
      <c r="CP440" s="56">
        <v>1</v>
      </c>
      <c r="CQ440" s="56">
        <v>1</v>
      </c>
      <c r="CR440" s="56">
        <v>2</v>
      </c>
      <c r="CS440" s="56">
        <v>2</v>
      </c>
      <c r="CT440" s="56">
        <v>2</v>
      </c>
      <c r="CU440" s="56">
        <v>2</v>
      </c>
      <c r="CV440" s="73">
        <f>COUNTIF(BI440:CU440,"2")</f>
        <v>29</v>
      </c>
      <c r="CW440" s="74">
        <f>CV440/(CV440+CX440+CZ440+DB440)</f>
        <v>0.74358974358974361</v>
      </c>
      <c r="CX440" s="73">
        <f>COUNTIF(BI440:CU440,"1")</f>
        <v>10</v>
      </c>
      <c r="CY440" s="74">
        <f>CX440/(CV440+CX440+CZ440+DB440)</f>
        <v>0.25641025641025639</v>
      </c>
      <c r="CZ440" s="73">
        <f>COUNTIF(BI440:CU440,"0")</f>
        <v>0</v>
      </c>
      <c r="DA440" s="74">
        <f>CZ440/(CV440+CX440+CZ440+DB440)</f>
        <v>0</v>
      </c>
      <c r="DB440" s="73">
        <f>COUNTIF(BI440:CU440,"KĐG")</f>
        <v>0</v>
      </c>
      <c r="DC440" s="74">
        <f>DB440/(CV440+CX440+CZ440+DB440)</f>
        <v>0</v>
      </c>
      <c r="DD440" s="75">
        <f>(((CV440*2)+(CX440*1)+(CZ440*0)))/(CV440+CX440+CZ440)</f>
        <v>1.7435897435897436</v>
      </c>
      <c r="DE440" s="75" t="str">
        <f>IF(DC440&gt;=50%,"KĐG",IF(DD440&gt;=1.6,"Đạt mục tiêu",IF(DD440&gt;=1,"Cần cố gắng","Chưa đạt")))</f>
        <v>Đạt mục tiêu</v>
      </c>
      <c r="DF440" s="2"/>
      <c r="DG440" s="2"/>
      <c r="DH440" s="2"/>
      <c r="DI440" s="2"/>
      <c r="DJ440" s="2"/>
      <c r="DK440" s="2"/>
      <c r="DL440" s="2"/>
      <c r="DM440" s="2"/>
      <c r="DN440" s="2"/>
      <c r="DO440" s="2"/>
      <c r="DP440" s="2"/>
      <c r="DQ440" s="2"/>
      <c r="DR440" s="2"/>
      <c r="DS440" s="2"/>
      <c r="DT440" s="2"/>
      <c r="DU440" s="2"/>
      <c r="DV440" s="2"/>
      <c r="DW440" s="2"/>
      <c r="DX440" s="2"/>
      <c r="DY440" s="2"/>
    </row>
    <row r="441" spans="1:129" ht="50.25" hidden="1" customHeight="1" x14ac:dyDescent="0.25">
      <c r="A441" s="53">
        <v>431</v>
      </c>
      <c r="B441" s="66">
        <v>544</v>
      </c>
      <c r="C441" s="60">
        <v>544</v>
      </c>
      <c r="D441" s="8" t="s">
        <v>500</v>
      </c>
      <c r="E441" s="14" t="s">
        <v>11</v>
      </c>
      <c r="F441" s="14" t="s">
        <v>501</v>
      </c>
      <c r="G441" s="68" t="s">
        <v>19</v>
      </c>
      <c r="H441" s="19" t="s">
        <v>1021</v>
      </c>
      <c r="I441" s="68" t="s">
        <v>627</v>
      </c>
      <c r="J441" s="7" t="s">
        <v>482</v>
      </c>
      <c r="K441" s="12"/>
      <c r="L441" s="12"/>
      <c r="M441" s="10"/>
      <c r="N441" s="84"/>
      <c r="O441" s="84"/>
      <c r="P441" s="84"/>
      <c r="Q441" s="84" t="s">
        <v>15</v>
      </c>
      <c r="R441" s="70"/>
      <c r="S441" s="84"/>
      <c r="T441" s="84"/>
      <c r="U441" s="84"/>
      <c r="V441" s="84"/>
      <c r="W441" s="84"/>
      <c r="X441" s="71">
        <f t="shared" si="234"/>
        <v>1</v>
      </c>
      <c r="Y441" s="15"/>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5">
        <v>2</v>
      </c>
      <c r="BJ441" s="15">
        <v>2</v>
      </c>
      <c r="BK441" s="15">
        <v>2</v>
      </c>
      <c r="BL441" s="15">
        <v>2</v>
      </c>
      <c r="BM441" s="15"/>
      <c r="BN441" s="15"/>
      <c r="BO441" s="15"/>
      <c r="BP441" s="15"/>
      <c r="BQ441" s="15">
        <v>2</v>
      </c>
      <c r="BR441" s="15">
        <v>2</v>
      </c>
      <c r="BS441" s="15">
        <v>2</v>
      </c>
      <c r="BT441" s="15">
        <v>2</v>
      </c>
      <c r="BU441" s="15">
        <v>2</v>
      </c>
      <c r="BV441" s="15">
        <v>2</v>
      </c>
      <c r="BW441" s="15"/>
      <c r="BX441" s="15">
        <v>2</v>
      </c>
      <c r="BY441" s="15">
        <v>2</v>
      </c>
      <c r="BZ441" s="15">
        <v>2</v>
      </c>
      <c r="CA441" s="15">
        <v>2</v>
      </c>
      <c r="CB441" s="15">
        <v>2</v>
      </c>
      <c r="CC441" s="15">
        <v>2</v>
      </c>
      <c r="CD441" s="15">
        <v>2</v>
      </c>
      <c r="CE441" s="15">
        <v>2</v>
      </c>
      <c r="CF441" s="15">
        <v>2</v>
      </c>
      <c r="CG441" s="15">
        <v>2</v>
      </c>
      <c r="CH441" s="15">
        <v>2</v>
      </c>
      <c r="CI441" s="15">
        <v>2</v>
      </c>
      <c r="CJ441" s="15">
        <v>2</v>
      </c>
      <c r="CK441" s="15">
        <v>2</v>
      </c>
      <c r="CL441" s="15"/>
      <c r="CM441" s="15"/>
      <c r="CN441" s="15"/>
      <c r="CO441" s="15"/>
      <c r="CP441" s="15"/>
      <c r="CQ441" s="15"/>
      <c r="CR441" s="15"/>
      <c r="CS441" s="15">
        <v>2</v>
      </c>
      <c r="CT441" s="15">
        <v>2</v>
      </c>
      <c r="CU441" s="15">
        <v>2</v>
      </c>
      <c r="CV441" s="73">
        <f>COUNTIF(BI441:CU441,"2")</f>
        <v>27</v>
      </c>
      <c r="CW441" s="74">
        <f>CV441/(CV441+CX441+CZ441+DB441)</f>
        <v>1</v>
      </c>
      <c r="CX441" s="73">
        <f>COUNTIF(BI441:CU441,"1")</f>
        <v>0</v>
      </c>
      <c r="CY441" s="74">
        <f>CX441/(CV441+CX441+CZ441+DB441)</f>
        <v>0</v>
      </c>
      <c r="CZ441" s="73">
        <f>COUNTIF(BI441:CU441,"0")</f>
        <v>0</v>
      </c>
      <c r="DA441" s="74">
        <f>CZ441/(CV441+CX441+CZ441+DB441)</f>
        <v>0</v>
      </c>
      <c r="DB441" s="73">
        <f>COUNTIF(BI441:CU441,"KĐG")</f>
        <v>0</v>
      </c>
      <c r="DC441" s="74">
        <f>DB441/(CV441+CX441+CZ441+DB441)</f>
        <v>0</v>
      </c>
      <c r="DD441" s="75">
        <f>(((CV441*2)+(CX441*1)+(CZ441*0)))/(CV441+CX441+CZ441)</f>
        <v>2</v>
      </c>
      <c r="DE441" s="75" t="str">
        <f>IF(DC441&gt;=50%,"KĐG",IF(DD441&gt;=1.6,"Đạt mục tiêu",IF(DD441&gt;=1,"Cần cố gắng","Chưa đạt")))</f>
        <v>Đạt mục tiêu</v>
      </c>
      <c r="DF441" s="2"/>
      <c r="DG441" s="2"/>
      <c r="DH441" s="2"/>
      <c r="DI441" s="2"/>
      <c r="DJ441" s="2"/>
      <c r="DK441" s="2"/>
      <c r="DL441" s="2"/>
      <c r="DM441" s="2"/>
      <c r="DN441" s="2"/>
      <c r="DO441" s="2"/>
      <c r="DP441" s="2"/>
      <c r="DQ441" s="2"/>
      <c r="DR441" s="2"/>
      <c r="DS441" s="2"/>
      <c r="DT441" s="2"/>
      <c r="DU441" s="2"/>
      <c r="DV441" s="2"/>
      <c r="DW441" s="2"/>
      <c r="DX441" s="2"/>
      <c r="DY441" s="2"/>
    </row>
    <row r="442" spans="1:129" ht="50.25" hidden="1" customHeight="1" x14ac:dyDescent="0.25">
      <c r="A442" s="53">
        <v>432</v>
      </c>
      <c r="B442" s="66">
        <v>544</v>
      </c>
      <c r="C442" s="60">
        <v>544</v>
      </c>
      <c r="D442" s="8" t="s">
        <v>500</v>
      </c>
      <c r="E442" s="14" t="s">
        <v>11</v>
      </c>
      <c r="F442" s="14" t="s">
        <v>501</v>
      </c>
      <c r="G442" s="68" t="s">
        <v>19</v>
      </c>
      <c r="H442" s="7" t="s">
        <v>946</v>
      </c>
      <c r="I442" s="68" t="s">
        <v>627</v>
      </c>
      <c r="J442" s="7"/>
      <c r="K442" s="12"/>
      <c r="L442" s="12"/>
      <c r="M442" s="10"/>
      <c r="N442" s="84"/>
      <c r="O442" s="84"/>
      <c r="P442" s="84"/>
      <c r="Q442" s="84"/>
      <c r="R442" s="70"/>
      <c r="S442" s="84"/>
      <c r="T442" s="84" t="s">
        <v>15</v>
      </c>
      <c r="U442" s="84"/>
      <c r="V442" s="84"/>
      <c r="W442" s="84"/>
      <c r="X442" s="71">
        <f t="shared" si="234"/>
        <v>1</v>
      </c>
      <c r="Y442" s="15"/>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t="s">
        <v>625</v>
      </c>
      <c r="BB442" s="11"/>
      <c r="BC442" s="11"/>
      <c r="BD442" s="11"/>
      <c r="BE442" s="11"/>
      <c r="BF442" s="11"/>
      <c r="BG442" s="11"/>
      <c r="BH442" s="11"/>
      <c r="BI442" s="15"/>
      <c r="BJ442" s="15"/>
      <c r="BK442" s="15"/>
      <c r="BL442" s="15"/>
      <c r="BM442" s="15"/>
      <c r="BN442" s="15"/>
      <c r="BO442" s="15"/>
      <c r="BP442" s="15"/>
      <c r="BQ442" s="15"/>
      <c r="BR442" s="15"/>
      <c r="BS442" s="15"/>
      <c r="BT442" s="15"/>
      <c r="BU442" s="15"/>
      <c r="BV442" s="15"/>
      <c r="BW442" s="15"/>
      <c r="BX442" s="15"/>
      <c r="BY442" s="15"/>
      <c r="BZ442" s="15"/>
      <c r="CA442" s="15"/>
      <c r="CB442" s="15"/>
      <c r="CC442" s="15"/>
      <c r="CD442" s="15"/>
      <c r="CE442" s="15"/>
      <c r="CF442" s="15"/>
      <c r="CG442" s="15"/>
      <c r="CH442" s="15"/>
      <c r="CI442" s="15"/>
      <c r="CJ442" s="15"/>
      <c r="CK442" s="15"/>
      <c r="CL442" s="15"/>
      <c r="CM442" s="15"/>
      <c r="CN442" s="15"/>
      <c r="CO442" s="15"/>
      <c r="CP442" s="15"/>
      <c r="CQ442" s="15"/>
      <c r="CR442" s="15"/>
      <c r="CS442" s="15"/>
      <c r="CT442" s="15"/>
      <c r="CU442" s="15"/>
      <c r="CV442" s="73"/>
      <c r="CW442" s="74"/>
      <c r="CX442" s="73"/>
      <c r="CY442" s="74"/>
      <c r="CZ442" s="73"/>
      <c r="DA442" s="74"/>
      <c r="DB442" s="73"/>
      <c r="DC442" s="74"/>
      <c r="DD442" s="75"/>
      <c r="DE442" s="75"/>
      <c r="DF442" s="2"/>
      <c r="DG442" s="2"/>
      <c r="DH442" s="2"/>
      <c r="DI442" s="2"/>
      <c r="DJ442" s="2"/>
      <c r="DK442" s="2"/>
      <c r="DL442" s="2"/>
      <c r="DM442" s="2"/>
      <c r="DN442" s="2"/>
      <c r="DO442" s="2"/>
      <c r="DP442" s="2"/>
      <c r="DQ442" s="2"/>
      <c r="DR442" s="2"/>
      <c r="DS442" s="2"/>
      <c r="DT442" s="2"/>
      <c r="DU442" s="2"/>
      <c r="DV442" s="2"/>
      <c r="DW442" s="2"/>
      <c r="DX442" s="2"/>
      <c r="DY442" s="2"/>
    </row>
    <row r="443" spans="1:129" ht="50.25" hidden="1" customHeight="1" x14ac:dyDescent="0.25">
      <c r="A443" s="53">
        <v>433</v>
      </c>
      <c r="B443" s="66">
        <v>544</v>
      </c>
      <c r="C443" s="60">
        <v>544</v>
      </c>
      <c r="D443" s="8" t="s">
        <v>500</v>
      </c>
      <c r="E443" s="14" t="s">
        <v>11</v>
      </c>
      <c r="F443" s="14" t="s">
        <v>501</v>
      </c>
      <c r="G443" s="68" t="s">
        <v>19</v>
      </c>
      <c r="H443" s="7" t="s">
        <v>947</v>
      </c>
      <c r="I443" s="68" t="s">
        <v>627</v>
      </c>
      <c r="J443" s="7" t="s">
        <v>482</v>
      </c>
      <c r="K443" s="12"/>
      <c r="L443" s="12"/>
      <c r="M443" s="10"/>
      <c r="N443" s="84"/>
      <c r="O443" s="84"/>
      <c r="P443" s="84"/>
      <c r="Q443" s="84"/>
      <c r="R443" s="70"/>
      <c r="S443" s="84" t="s">
        <v>15</v>
      </c>
      <c r="T443" s="84"/>
      <c r="U443" s="84"/>
      <c r="V443" s="84"/>
      <c r="W443" s="84"/>
      <c r="X443" s="71">
        <f t="shared" si="234"/>
        <v>1</v>
      </c>
      <c r="Y443" s="15"/>
      <c r="Z443" s="15"/>
      <c r="AA443" s="15"/>
      <c r="AB443" s="15"/>
      <c r="AC443" s="15"/>
      <c r="AD443" s="11"/>
      <c r="AE443" s="11"/>
      <c r="AF443" s="11"/>
      <c r="AG443" s="11"/>
      <c r="AH443" s="11"/>
      <c r="AI443" s="11"/>
      <c r="AJ443" s="11"/>
      <c r="AK443" s="11"/>
      <c r="AL443" s="11"/>
      <c r="AM443" s="11"/>
      <c r="AN443" s="11"/>
      <c r="AO443" s="11"/>
      <c r="AP443" s="11"/>
      <c r="AQ443" s="11"/>
      <c r="AR443" s="11"/>
      <c r="AS443" s="11"/>
      <c r="AT443" s="11"/>
      <c r="AU443" s="11" t="s">
        <v>625</v>
      </c>
      <c r="AV443" s="11"/>
      <c r="AW443" s="11"/>
      <c r="AX443" s="11"/>
      <c r="AY443" s="11"/>
      <c r="AZ443" s="11"/>
      <c r="BA443" s="11"/>
      <c r="BB443" s="11"/>
      <c r="BC443" s="11"/>
      <c r="BD443" s="11"/>
      <c r="BE443" s="11"/>
      <c r="BF443" s="11"/>
      <c r="BG443" s="11"/>
      <c r="BH443" s="11"/>
      <c r="BI443" s="15">
        <v>2</v>
      </c>
      <c r="BJ443" s="15">
        <v>2</v>
      </c>
      <c r="BK443" s="15">
        <v>2</v>
      </c>
      <c r="BL443" s="15">
        <v>2</v>
      </c>
      <c r="BM443" s="15"/>
      <c r="BN443" s="15"/>
      <c r="BO443" s="15"/>
      <c r="BP443" s="15"/>
      <c r="BQ443" s="15">
        <v>2</v>
      </c>
      <c r="BR443" s="15">
        <v>2</v>
      </c>
      <c r="BS443" s="15">
        <v>2</v>
      </c>
      <c r="BT443" s="15">
        <v>2</v>
      </c>
      <c r="BU443" s="15">
        <v>2</v>
      </c>
      <c r="BV443" s="15">
        <v>2</v>
      </c>
      <c r="BW443" s="15"/>
      <c r="BX443" s="15">
        <v>2</v>
      </c>
      <c r="BY443" s="15">
        <v>2</v>
      </c>
      <c r="BZ443" s="15">
        <v>2</v>
      </c>
      <c r="CA443" s="15">
        <v>2</v>
      </c>
      <c r="CB443" s="15">
        <v>2</v>
      </c>
      <c r="CC443" s="15">
        <v>2</v>
      </c>
      <c r="CD443" s="15">
        <v>2</v>
      </c>
      <c r="CE443" s="15">
        <v>2</v>
      </c>
      <c r="CF443" s="15">
        <v>2</v>
      </c>
      <c r="CG443" s="15">
        <v>2</v>
      </c>
      <c r="CH443" s="15">
        <v>2</v>
      </c>
      <c r="CI443" s="15">
        <v>2</v>
      </c>
      <c r="CJ443" s="15">
        <v>2</v>
      </c>
      <c r="CK443" s="15">
        <v>2</v>
      </c>
      <c r="CL443" s="15"/>
      <c r="CM443" s="15"/>
      <c r="CN443" s="15"/>
      <c r="CO443" s="15"/>
      <c r="CP443" s="15"/>
      <c r="CQ443" s="15"/>
      <c r="CR443" s="15"/>
      <c r="CS443" s="15">
        <v>2</v>
      </c>
      <c r="CT443" s="15">
        <v>2</v>
      </c>
      <c r="CU443" s="15">
        <v>2</v>
      </c>
      <c r="CV443" s="73">
        <f t="shared" ref="CV443:CV448" si="245">COUNTIF(BI443:CU443,"2")</f>
        <v>27</v>
      </c>
      <c r="CW443" s="74">
        <f t="shared" ref="CW443:CW448" si="246">CV443/(CV443+CX443+CZ443+DB443)</f>
        <v>1</v>
      </c>
      <c r="CX443" s="73">
        <f t="shared" ref="CX443:CX448" si="247">COUNTIF(BI443:CU443,"1")</f>
        <v>0</v>
      </c>
      <c r="CY443" s="74">
        <f t="shared" ref="CY443:CY448" si="248">CX443/(CV443+CX443+CZ443+DB443)</f>
        <v>0</v>
      </c>
      <c r="CZ443" s="73">
        <f t="shared" ref="CZ443:CZ448" si="249">COUNTIF(BI443:CU443,"0")</f>
        <v>0</v>
      </c>
      <c r="DA443" s="74">
        <f t="shared" ref="DA443:DA448" si="250">CZ443/(CV443+CX443+CZ443+DB443)</f>
        <v>0</v>
      </c>
      <c r="DB443" s="73">
        <f t="shared" ref="DB443:DB448" si="251">COUNTIF(BI443:CU443,"KĐG")</f>
        <v>0</v>
      </c>
      <c r="DC443" s="74">
        <f t="shared" ref="DC443:DC448" si="252">DB443/(CV443+CX443+CZ443+DB443)</f>
        <v>0</v>
      </c>
      <c r="DD443" s="75">
        <f t="shared" ref="DD443:DD448" si="253">(((CV443*2)+(CX443*1)+(CZ443*0)))/(CV443+CX443+CZ443)</f>
        <v>2</v>
      </c>
      <c r="DE443" s="75" t="str">
        <f t="shared" ref="DE443:DE448" si="254">IF(DC443&gt;=50%,"KĐG",IF(DD443&gt;=1.6,"Đạt mục tiêu",IF(DD443&gt;=1,"Cần cố gắng","Chưa đạt")))</f>
        <v>Đạt mục tiêu</v>
      </c>
      <c r="DF443" s="2"/>
      <c r="DG443" s="2"/>
      <c r="DH443" s="2"/>
      <c r="DI443" s="2"/>
      <c r="DJ443" s="2"/>
      <c r="DK443" s="2"/>
      <c r="DL443" s="2"/>
      <c r="DM443" s="2"/>
      <c r="DN443" s="2"/>
      <c r="DO443" s="2"/>
      <c r="DP443" s="2"/>
      <c r="DQ443" s="2"/>
      <c r="DR443" s="2"/>
      <c r="DS443" s="2"/>
      <c r="DT443" s="2"/>
      <c r="DU443" s="2"/>
      <c r="DV443" s="2"/>
      <c r="DW443" s="2"/>
      <c r="DX443" s="2"/>
      <c r="DY443" s="2"/>
    </row>
    <row r="444" spans="1:129" ht="50.25" hidden="1" customHeight="1" x14ac:dyDescent="0.25">
      <c r="A444" s="53">
        <v>434</v>
      </c>
      <c r="B444" s="66">
        <v>544</v>
      </c>
      <c r="C444" s="60">
        <v>544</v>
      </c>
      <c r="D444" s="8" t="s">
        <v>500</v>
      </c>
      <c r="E444" s="14" t="s">
        <v>11</v>
      </c>
      <c r="F444" s="14" t="s">
        <v>501</v>
      </c>
      <c r="G444" s="68" t="s">
        <v>19</v>
      </c>
      <c r="H444" s="7" t="s">
        <v>948</v>
      </c>
      <c r="I444" s="68" t="s">
        <v>627</v>
      </c>
      <c r="J444" s="7" t="s">
        <v>482</v>
      </c>
      <c r="K444" s="12"/>
      <c r="L444" s="12"/>
      <c r="M444" s="10"/>
      <c r="N444" s="84"/>
      <c r="O444" s="84"/>
      <c r="P444" s="84"/>
      <c r="Q444" s="84"/>
      <c r="R444" s="70" t="s">
        <v>15</v>
      </c>
      <c r="S444" s="84"/>
      <c r="T444" s="84"/>
      <c r="U444" s="84"/>
      <c r="V444" s="84"/>
      <c r="W444" s="84"/>
      <c r="X444" s="71">
        <f t="shared" si="234"/>
        <v>1</v>
      </c>
      <c r="Y444" s="15"/>
      <c r="Z444" s="15"/>
      <c r="AA444" s="15"/>
      <c r="AB444" s="15"/>
      <c r="AC444" s="15"/>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5">
        <v>2</v>
      </c>
      <c r="BJ444" s="15">
        <v>2</v>
      </c>
      <c r="BK444" s="15">
        <v>2</v>
      </c>
      <c r="BL444" s="15">
        <v>2</v>
      </c>
      <c r="BM444" s="15"/>
      <c r="BN444" s="15"/>
      <c r="BO444" s="15"/>
      <c r="BP444" s="15"/>
      <c r="BQ444" s="15">
        <v>2</v>
      </c>
      <c r="BR444" s="15">
        <v>2</v>
      </c>
      <c r="BS444" s="15">
        <v>2</v>
      </c>
      <c r="BT444" s="15">
        <v>2</v>
      </c>
      <c r="BU444" s="15">
        <v>2</v>
      </c>
      <c r="BV444" s="15">
        <v>2</v>
      </c>
      <c r="BW444" s="15"/>
      <c r="BX444" s="15">
        <v>2</v>
      </c>
      <c r="BY444" s="15">
        <v>2</v>
      </c>
      <c r="BZ444" s="15">
        <v>2</v>
      </c>
      <c r="CA444" s="15">
        <v>2</v>
      </c>
      <c r="CB444" s="15">
        <v>2</v>
      </c>
      <c r="CC444" s="15">
        <v>2</v>
      </c>
      <c r="CD444" s="15">
        <v>2</v>
      </c>
      <c r="CE444" s="15">
        <v>2</v>
      </c>
      <c r="CF444" s="15">
        <v>2</v>
      </c>
      <c r="CG444" s="15">
        <v>2</v>
      </c>
      <c r="CH444" s="15">
        <v>2</v>
      </c>
      <c r="CI444" s="15">
        <v>2</v>
      </c>
      <c r="CJ444" s="15">
        <v>2</v>
      </c>
      <c r="CK444" s="15">
        <v>2</v>
      </c>
      <c r="CL444" s="15"/>
      <c r="CM444" s="15"/>
      <c r="CN444" s="15"/>
      <c r="CO444" s="15"/>
      <c r="CP444" s="15"/>
      <c r="CQ444" s="15"/>
      <c r="CR444" s="15"/>
      <c r="CS444" s="15">
        <v>2</v>
      </c>
      <c r="CT444" s="15">
        <v>2</v>
      </c>
      <c r="CU444" s="15">
        <v>2</v>
      </c>
      <c r="CV444" s="73">
        <f t="shared" si="245"/>
        <v>27</v>
      </c>
      <c r="CW444" s="74">
        <f t="shared" si="246"/>
        <v>1</v>
      </c>
      <c r="CX444" s="73">
        <f t="shared" si="247"/>
        <v>0</v>
      </c>
      <c r="CY444" s="74">
        <f t="shared" si="248"/>
        <v>0</v>
      </c>
      <c r="CZ444" s="73">
        <f t="shared" si="249"/>
        <v>0</v>
      </c>
      <c r="DA444" s="74">
        <f t="shared" si="250"/>
        <v>0</v>
      </c>
      <c r="DB444" s="73">
        <f t="shared" si="251"/>
        <v>0</v>
      </c>
      <c r="DC444" s="74">
        <f t="shared" si="252"/>
        <v>0</v>
      </c>
      <c r="DD444" s="75">
        <f t="shared" si="253"/>
        <v>2</v>
      </c>
      <c r="DE444" s="75" t="str">
        <f t="shared" si="254"/>
        <v>Đạt mục tiêu</v>
      </c>
      <c r="DF444" s="2"/>
      <c r="DG444" s="2"/>
      <c r="DH444" s="2"/>
      <c r="DI444" s="2"/>
      <c r="DJ444" s="2"/>
      <c r="DK444" s="2"/>
      <c r="DL444" s="2"/>
      <c r="DM444" s="2"/>
      <c r="DN444" s="2"/>
      <c r="DO444" s="2"/>
      <c r="DP444" s="2"/>
      <c r="DQ444" s="2"/>
      <c r="DR444" s="2"/>
      <c r="DS444" s="2"/>
      <c r="DT444" s="2"/>
      <c r="DU444" s="2"/>
      <c r="DV444" s="2"/>
      <c r="DW444" s="2"/>
      <c r="DX444" s="2"/>
      <c r="DY444" s="2"/>
    </row>
    <row r="445" spans="1:129" ht="75" x14ac:dyDescent="0.25">
      <c r="A445" s="53">
        <v>435</v>
      </c>
      <c r="B445" s="66">
        <v>544</v>
      </c>
      <c r="C445" s="60">
        <v>547</v>
      </c>
      <c r="D445" s="316" t="s">
        <v>502</v>
      </c>
      <c r="E445" s="307" t="s">
        <v>11</v>
      </c>
      <c r="F445" s="307" t="s">
        <v>503</v>
      </c>
      <c r="G445" s="308" t="s">
        <v>19</v>
      </c>
      <c r="H445" s="307" t="s">
        <v>949</v>
      </c>
      <c r="I445" s="308" t="s">
        <v>627</v>
      </c>
      <c r="J445" s="306" t="s">
        <v>482</v>
      </c>
      <c r="K445" s="11" t="s">
        <v>6</v>
      </c>
      <c r="L445" s="11" t="s">
        <v>15</v>
      </c>
      <c r="M445" s="10">
        <v>2</v>
      </c>
      <c r="N445" s="84"/>
      <c r="O445" s="84"/>
      <c r="P445" s="331" t="s">
        <v>15</v>
      </c>
      <c r="Q445" s="70"/>
      <c r="R445" s="84"/>
      <c r="S445" s="70"/>
      <c r="T445" s="84"/>
      <c r="U445" s="70"/>
      <c r="V445" s="70"/>
      <c r="W445" s="70"/>
      <c r="X445" s="71">
        <f t="shared" si="234"/>
        <v>1</v>
      </c>
      <c r="Y445" s="15" t="s">
        <v>1105</v>
      </c>
      <c r="Z445" s="15"/>
      <c r="AA445" s="15"/>
      <c r="AB445" s="15"/>
      <c r="AC445" s="15"/>
      <c r="AD445" s="11"/>
      <c r="AE445" s="11"/>
      <c r="AF445" s="11"/>
      <c r="AG445" s="311" t="s">
        <v>653</v>
      </c>
      <c r="AH445" s="311" t="s">
        <v>653</v>
      </c>
      <c r="AI445" s="311" t="s">
        <v>625</v>
      </c>
      <c r="AJ445" s="15"/>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56">
        <v>2</v>
      </c>
      <c r="BJ445" s="56">
        <v>2</v>
      </c>
      <c r="BK445" s="56">
        <v>2</v>
      </c>
      <c r="BL445" s="56">
        <v>2</v>
      </c>
      <c r="BM445" s="56">
        <v>2</v>
      </c>
      <c r="BN445" s="56">
        <v>2</v>
      </c>
      <c r="BO445" s="56">
        <v>2</v>
      </c>
      <c r="BP445" s="56">
        <v>2</v>
      </c>
      <c r="BQ445" s="56">
        <v>2</v>
      </c>
      <c r="BR445" s="56">
        <v>2</v>
      </c>
      <c r="BS445" s="56">
        <v>2</v>
      </c>
      <c r="BT445" s="56">
        <v>2</v>
      </c>
      <c r="BU445" s="56">
        <v>2</v>
      </c>
      <c r="BV445" s="56">
        <v>2</v>
      </c>
      <c r="BW445" s="56">
        <v>2</v>
      </c>
      <c r="BX445" s="56">
        <v>2</v>
      </c>
      <c r="BY445" s="56">
        <v>2</v>
      </c>
      <c r="BZ445" s="56">
        <v>2</v>
      </c>
      <c r="CA445" s="56">
        <v>2</v>
      </c>
      <c r="CB445" s="56">
        <v>2</v>
      </c>
      <c r="CC445" s="56">
        <v>2</v>
      </c>
      <c r="CD445" s="56">
        <v>2</v>
      </c>
      <c r="CE445" s="56">
        <v>2</v>
      </c>
      <c r="CF445" s="56">
        <v>2</v>
      </c>
      <c r="CG445" s="56">
        <v>2</v>
      </c>
      <c r="CH445" s="56">
        <v>2</v>
      </c>
      <c r="CI445" s="56">
        <v>2</v>
      </c>
      <c r="CJ445" s="56">
        <v>2</v>
      </c>
      <c r="CK445" s="56">
        <v>2</v>
      </c>
      <c r="CL445" s="56">
        <v>2</v>
      </c>
      <c r="CM445" s="56">
        <v>2</v>
      </c>
      <c r="CN445" s="56">
        <v>2</v>
      </c>
      <c r="CO445" s="56">
        <v>2</v>
      </c>
      <c r="CP445" s="56">
        <v>2</v>
      </c>
      <c r="CQ445" s="56">
        <v>2</v>
      </c>
      <c r="CR445" s="56">
        <v>2</v>
      </c>
      <c r="CS445" s="56">
        <v>2</v>
      </c>
      <c r="CT445" s="56">
        <v>2</v>
      </c>
      <c r="CU445" s="56">
        <v>2</v>
      </c>
      <c r="CV445" s="73">
        <f t="shared" si="245"/>
        <v>39</v>
      </c>
      <c r="CW445" s="74">
        <f t="shared" si="246"/>
        <v>1</v>
      </c>
      <c r="CX445" s="73">
        <f t="shared" si="247"/>
        <v>0</v>
      </c>
      <c r="CY445" s="74">
        <f t="shared" si="248"/>
        <v>0</v>
      </c>
      <c r="CZ445" s="73">
        <f t="shared" si="249"/>
        <v>0</v>
      </c>
      <c r="DA445" s="74">
        <f t="shared" si="250"/>
        <v>0</v>
      </c>
      <c r="DB445" s="73">
        <f t="shared" si="251"/>
        <v>0</v>
      </c>
      <c r="DC445" s="74">
        <f t="shared" si="252"/>
        <v>0</v>
      </c>
      <c r="DD445" s="75">
        <f t="shared" si="253"/>
        <v>2</v>
      </c>
      <c r="DE445" s="75" t="str">
        <f t="shared" si="254"/>
        <v>Đạt mục tiêu</v>
      </c>
      <c r="DF445" s="2"/>
      <c r="DG445" s="2"/>
      <c r="DH445" s="2"/>
      <c r="DI445" s="2"/>
      <c r="DJ445" s="2"/>
      <c r="DK445" s="2"/>
      <c r="DL445" s="2"/>
      <c r="DM445" s="2"/>
      <c r="DN445" s="2"/>
      <c r="DO445" s="2"/>
      <c r="DP445" s="2"/>
      <c r="DQ445" s="2"/>
      <c r="DR445" s="2"/>
      <c r="DS445" s="2"/>
      <c r="DT445" s="2"/>
      <c r="DU445" s="2"/>
      <c r="DV445" s="2"/>
      <c r="DW445" s="2"/>
      <c r="DX445" s="2"/>
      <c r="DY445" s="2"/>
    </row>
    <row r="446" spans="1:129" ht="31.5" hidden="1" x14ac:dyDescent="0.25">
      <c r="A446" s="53">
        <v>436</v>
      </c>
      <c r="B446" s="66">
        <v>547</v>
      </c>
      <c r="C446" s="60">
        <v>547</v>
      </c>
      <c r="D446" s="8" t="s">
        <v>502</v>
      </c>
      <c r="E446" s="14" t="s">
        <v>11</v>
      </c>
      <c r="F446" s="14" t="s">
        <v>503</v>
      </c>
      <c r="G446" s="68" t="s">
        <v>19</v>
      </c>
      <c r="H446" s="19" t="s">
        <v>950</v>
      </c>
      <c r="I446" s="68" t="s">
        <v>627</v>
      </c>
      <c r="J446" s="7" t="s">
        <v>482</v>
      </c>
      <c r="K446" s="12"/>
      <c r="L446" s="12"/>
      <c r="M446" s="10"/>
      <c r="N446" s="84"/>
      <c r="O446" s="84"/>
      <c r="P446" s="84"/>
      <c r="Q446" s="70"/>
      <c r="R446" s="84" t="s">
        <v>15</v>
      </c>
      <c r="S446" s="70"/>
      <c r="T446" s="84"/>
      <c r="U446" s="70"/>
      <c r="V446" s="70"/>
      <c r="W446" s="70"/>
      <c r="X446" s="71">
        <f t="shared" si="234"/>
        <v>1</v>
      </c>
      <c r="Y446" s="15"/>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5">
        <v>2</v>
      </c>
      <c r="BJ446" s="15">
        <v>2</v>
      </c>
      <c r="BK446" s="15">
        <v>2</v>
      </c>
      <c r="BL446" s="15">
        <v>2</v>
      </c>
      <c r="BM446" s="15"/>
      <c r="BN446" s="15"/>
      <c r="BO446" s="15"/>
      <c r="BP446" s="15"/>
      <c r="BQ446" s="15">
        <v>2</v>
      </c>
      <c r="BR446" s="15">
        <v>2</v>
      </c>
      <c r="BS446" s="15">
        <v>2</v>
      </c>
      <c r="BT446" s="15">
        <v>2</v>
      </c>
      <c r="BU446" s="15">
        <v>2</v>
      </c>
      <c r="BV446" s="15">
        <v>2</v>
      </c>
      <c r="BW446" s="15"/>
      <c r="BX446" s="15">
        <v>2</v>
      </c>
      <c r="BY446" s="15">
        <v>2</v>
      </c>
      <c r="BZ446" s="15">
        <v>2</v>
      </c>
      <c r="CA446" s="15">
        <v>2</v>
      </c>
      <c r="CB446" s="15">
        <v>2</v>
      </c>
      <c r="CC446" s="15">
        <v>2</v>
      </c>
      <c r="CD446" s="15">
        <v>2</v>
      </c>
      <c r="CE446" s="15">
        <v>2</v>
      </c>
      <c r="CF446" s="15">
        <v>2</v>
      </c>
      <c r="CG446" s="15">
        <v>2</v>
      </c>
      <c r="CH446" s="15">
        <v>2</v>
      </c>
      <c r="CI446" s="15">
        <v>2</v>
      </c>
      <c r="CJ446" s="15">
        <v>2</v>
      </c>
      <c r="CK446" s="15">
        <v>2</v>
      </c>
      <c r="CL446" s="15"/>
      <c r="CM446" s="15"/>
      <c r="CN446" s="15"/>
      <c r="CO446" s="15"/>
      <c r="CP446" s="15"/>
      <c r="CQ446" s="15"/>
      <c r="CR446" s="15"/>
      <c r="CS446" s="15">
        <v>2</v>
      </c>
      <c r="CT446" s="15">
        <v>2</v>
      </c>
      <c r="CU446" s="15">
        <v>2</v>
      </c>
      <c r="CV446" s="73">
        <f t="shared" si="245"/>
        <v>27</v>
      </c>
      <c r="CW446" s="74">
        <f t="shared" si="246"/>
        <v>1</v>
      </c>
      <c r="CX446" s="73">
        <f t="shared" si="247"/>
        <v>0</v>
      </c>
      <c r="CY446" s="74">
        <f t="shared" si="248"/>
        <v>0</v>
      </c>
      <c r="CZ446" s="73">
        <f t="shared" si="249"/>
        <v>0</v>
      </c>
      <c r="DA446" s="74">
        <f t="shared" si="250"/>
        <v>0</v>
      </c>
      <c r="DB446" s="73">
        <f t="shared" si="251"/>
        <v>0</v>
      </c>
      <c r="DC446" s="74">
        <f t="shared" si="252"/>
        <v>0</v>
      </c>
      <c r="DD446" s="75">
        <f t="shared" si="253"/>
        <v>2</v>
      </c>
      <c r="DE446" s="75" t="str">
        <f t="shared" si="254"/>
        <v>Đạt mục tiêu</v>
      </c>
      <c r="DF446" s="2"/>
      <c r="DG446" s="2"/>
      <c r="DH446" s="2"/>
      <c r="DI446" s="2"/>
      <c r="DJ446" s="2"/>
      <c r="DK446" s="2"/>
      <c r="DL446" s="2"/>
      <c r="DM446" s="2"/>
      <c r="DN446" s="2"/>
      <c r="DO446" s="2"/>
      <c r="DP446" s="2"/>
      <c r="DQ446" s="2"/>
      <c r="DR446" s="2"/>
      <c r="DS446" s="2"/>
      <c r="DT446" s="2"/>
      <c r="DU446" s="2"/>
      <c r="DV446" s="2"/>
      <c r="DW446" s="2"/>
      <c r="DX446" s="2"/>
      <c r="DY446" s="2"/>
    </row>
    <row r="447" spans="1:129" ht="31.5" hidden="1" x14ac:dyDescent="0.25">
      <c r="A447" s="53">
        <v>437</v>
      </c>
      <c r="B447" s="66">
        <v>547</v>
      </c>
      <c r="C447" s="60">
        <v>547</v>
      </c>
      <c r="D447" s="8" t="s">
        <v>502</v>
      </c>
      <c r="E447" s="14" t="s">
        <v>11</v>
      </c>
      <c r="F447" s="14" t="s">
        <v>503</v>
      </c>
      <c r="G447" s="68" t="s">
        <v>19</v>
      </c>
      <c r="H447" s="7" t="s">
        <v>951</v>
      </c>
      <c r="I447" s="68" t="s">
        <v>627</v>
      </c>
      <c r="J447" s="7" t="s">
        <v>482</v>
      </c>
      <c r="K447" s="12"/>
      <c r="L447" s="12"/>
      <c r="M447" s="10"/>
      <c r="N447" s="84"/>
      <c r="O447" s="84"/>
      <c r="P447" s="84"/>
      <c r="Q447" s="70"/>
      <c r="R447" s="84"/>
      <c r="S447" s="70" t="s">
        <v>15</v>
      </c>
      <c r="T447" s="84"/>
      <c r="U447" s="70"/>
      <c r="V447" s="70"/>
      <c r="W447" s="70"/>
      <c r="X447" s="71">
        <f t="shared" si="234"/>
        <v>1</v>
      </c>
      <c r="Y447" s="15"/>
      <c r="Z447" s="15"/>
      <c r="AA447" s="15"/>
      <c r="AB447" s="15"/>
      <c r="AC447" s="15"/>
      <c r="AD447" s="11"/>
      <c r="AE447" s="11"/>
      <c r="AF447" s="11"/>
      <c r="AG447" s="11"/>
      <c r="AH447" s="11"/>
      <c r="AI447" s="11"/>
      <c r="AJ447" s="11"/>
      <c r="AK447" s="11"/>
      <c r="AL447" s="11"/>
      <c r="AM447" s="11"/>
      <c r="AN447" s="11"/>
      <c r="AO447" s="11"/>
      <c r="AP447" s="11"/>
      <c r="AQ447" s="11"/>
      <c r="AR447" s="11"/>
      <c r="AS447" s="11"/>
      <c r="AT447" s="15"/>
      <c r="AU447" s="15"/>
      <c r="AV447" s="15"/>
      <c r="AW447" s="15" t="s">
        <v>625</v>
      </c>
      <c r="AX447" s="11"/>
      <c r="AY447" s="11"/>
      <c r="AZ447" s="11"/>
      <c r="BA447" s="11"/>
      <c r="BB447" s="11"/>
      <c r="BC447" s="11"/>
      <c r="BD447" s="11"/>
      <c r="BE447" s="11"/>
      <c r="BF447" s="11"/>
      <c r="BG447" s="11"/>
      <c r="BH447" s="11"/>
      <c r="BI447" s="15">
        <v>2</v>
      </c>
      <c r="BJ447" s="15">
        <v>2</v>
      </c>
      <c r="BK447" s="15">
        <v>2</v>
      </c>
      <c r="BL447" s="15">
        <v>2</v>
      </c>
      <c r="BM447" s="15"/>
      <c r="BN447" s="15"/>
      <c r="BO447" s="15"/>
      <c r="BP447" s="15"/>
      <c r="BQ447" s="15">
        <v>2</v>
      </c>
      <c r="BR447" s="15">
        <v>2</v>
      </c>
      <c r="BS447" s="15">
        <v>2</v>
      </c>
      <c r="BT447" s="15">
        <v>2</v>
      </c>
      <c r="BU447" s="15">
        <v>2</v>
      </c>
      <c r="BV447" s="15">
        <v>2</v>
      </c>
      <c r="BW447" s="15"/>
      <c r="BX447" s="15">
        <v>2</v>
      </c>
      <c r="BY447" s="15">
        <v>2</v>
      </c>
      <c r="BZ447" s="15">
        <v>2</v>
      </c>
      <c r="CA447" s="15">
        <v>2</v>
      </c>
      <c r="CB447" s="15">
        <v>2</v>
      </c>
      <c r="CC447" s="15">
        <v>2</v>
      </c>
      <c r="CD447" s="15">
        <v>2</v>
      </c>
      <c r="CE447" s="15">
        <v>2</v>
      </c>
      <c r="CF447" s="15">
        <v>2</v>
      </c>
      <c r="CG447" s="15">
        <v>2</v>
      </c>
      <c r="CH447" s="15">
        <v>2</v>
      </c>
      <c r="CI447" s="15">
        <v>2</v>
      </c>
      <c r="CJ447" s="15">
        <v>2</v>
      </c>
      <c r="CK447" s="15">
        <v>2</v>
      </c>
      <c r="CL447" s="15"/>
      <c r="CM447" s="15"/>
      <c r="CN447" s="15"/>
      <c r="CO447" s="15"/>
      <c r="CP447" s="15"/>
      <c r="CQ447" s="15"/>
      <c r="CR447" s="15"/>
      <c r="CS447" s="15">
        <v>2</v>
      </c>
      <c r="CT447" s="15">
        <v>2</v>
      </c>
      <c r="CU447" s="15">
        <v>2</v>
      </c>
      <c r="CV447" s="73">
        <f t="shared" si="245"/>
        <v>27</v>
      </c>
      <c r="CW447" s="74">
        <f t="shared" si="246"/>
        <v>1</v>
      </c>
      <c r="CX447" s="73">
        <f t="shared" si="247"/>
        <v>0</v>
      </c>
      <c r="CY447" s="74">
        <f t="shared" si="248"/>
        <v>0</v>
      </c>
      <c r="CZ447" s="73">
        <f t="shared" si="249"/>
        <v>0</v>
      </c>
      <c r="DA447" s="74">
        <f t="shared" si="250"/>
        <v>0</v>
      </c>
      <c r="DB447" s="73">
        <f t="shared" si="251"/>
        <v>0</v>
      </c>
      <c r="DC447" s="74">
        <f t="shared" si="252"/>
        <v>0</v>
      </c>
      <c r="DD447" s="75">
        <f t="shared" si="253"/>
        <v>2</v>
      </c>
      <c r="DE447" s="75" t="str">
        <f t="shared" si="254"/>
        <v>Đạt mục tiêu</v>
      </c>
      <c r="DF447" s="2"/>
      <c r="DG447" s="2"/>
      <c r="DH447" s="2"/>
      <c r="DI447" s="2"/>
      <c r="DJ447" s="2"/>
      <c r="DK447" s="2"/>
      <c r="DL447" s="2"/>
      <c r="DM447" s="2"/>
      <c r="DN447" s="2"/>
      <c r="DO447" s="2"/>
      <c r="DP447" s="2"/>
      <c r="DQ447" s="2"/>
      <c r="DR447" s="2"/>
      <c r="DS447" s="2"/>
      <c r="DT447" s="2"/>
      <c r="DU447" s="2"/>
      <c r="DV447" s="2"/>
      <c r="DW447" s="2"/>
      <c r="DX447" s="2"/>
      <c r="DY447" s="2"/>
    </row>
    <row r="448" spans="1:129" ht="31.5" hidden="1" x14ac:dyDescent="0.25">
      <c r="A448" s="53">
        <v>438</v>
      </c>
      <c r="B448" s="59">
        <v>547</v>
      </c>
      <c r="C448" s="60">
        <v>550</v>
      </c>
      <c r="D448" s="7" t="s">
        <v>952</v>
      </c>
      <c r="E448" s="14" t="s">
        <v>11</v>
      </c>
      <c r="F448" s="14" t="s">
        <v>504</v>
      </c>
      <c r="G448" s="68" t="s">
        <v>19</v>
      </c>
      <c r="H448" s="7" t="s">
        <v>953</v>
      </c>
      <c r="I448" s="68" t="s">
        <v>627</v>
      </c>
      <c r="J448" s="244" t="s">
        <v>482</v>
      </c>
      <c r="K448" s="11" t="s">
        <v>6</v>
      </c>
      <c r="L448" s="11" t="s">
        <v>15</v>
      </c>
      <c r="M448" s="10"/>
      <c r="N448" s="70"/>
      <c r="O448" s="70" t="s">
        <v>15</v>
      </c>
      <c r="P448" s="70"/>
      <c r="Q448" s="70"/>
      <c r="R448" s="70"/>
      <c r="S448" s="70"/>
      <c r="T448" s="70"/>
      <c r="U448" s="84"/>
      <c r="V448" s="84"/>
      <c r="W448" s="84"/>
      <c r="X448" s="71">
        <f t="shared" si="234"/>
        <v>1</v>
      </c>
      <c r="Y448" s="15" t="s">
        <v>1101</v>
      </c>
      <c r="Z448" s="15"/>
      <c r="AA448" s="15"/>
      <c r="AB448" s="15"/>
      <c r="AC448" s="15"/>
      <c r="AD448" s="11" t="s">
        <v>625</v>
      </c>
      <c r="AE448" s="11"/>
      <c r="AF448" s="11" t="s">
        <v>653</v>
      </c>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5">
        <v>1</v>
      </c>
      <c r="BJ448" s="15">
        <v>1</v>
      </c>
      <c r="BK448" s="15">
        <v>1</v>
      </c>
      <c r="BL448" s="15">
        <v>1</v>
      </c>
      <c r="BM448" s="15">
        <v>1</v>
      </c>
      <c r="BN448" s="15">
        <v>2</v>
      </c>
      <c r="BO448" s="15">
        <v>2</v>
      </c>
      <c r="BP448" s="15">
        <v>2</v>
      </c>
      <c r="BQ448" s="15">
        <v>2</v>
      </c>
      <c r="BR448" s="15">
        <v>2</v>
      </c>
      <c r="BS448" s="15">
        <v>2</v>
      </c>
      <c r="BT448" s="15">
        <v>2</v>
      </c>
      <c r="BU448" s="15">
        <v>2</v>
      </c>
      <c r="BV448" s="15">
        <v>2</v>
      </c>
      <c r="BW448" s="15">
        <v>2</v>
      </c>
      <c r="BX448" s="15">
        <v>2</v>
      </c>
      <c r="BY448" s="15">
        <v>2</v>
      </c>
      <c r="BZ448" s="15">
        <v>2</v>
      </c>
      <c r="CA448" s="15">
        <v>2</v>
      </c>
      <c r="CB448" s="15">
        <v>2</v>
      </c>
      <c r="CC448" s="15">
        <v>2</v>
      </c>
      <c r="CD448" s="15">
        <v>2</v>
      </c>
      <c r="CE448" s="15">
        <v>2</v>
      </c>
      <c r="CF448" s="15">
        <v>2</v>
      </c>
      <c r="CG448" s="15">
        <v>2</v>
      </c>
      <c r="CH448" s="15">
        <v>2</v>
      </c>
      <c r="CI448" s="15">
        <v>2</v>
      </c>
      <c r="CJ448" s="15">
        <v>1</v>
      </c>
      <c r="CK448" s="15">
        <v>1</v>
      </c>
      <c r="CL448" s="15">
        <v>1</v>
      </c>
      <c r="CM448" s="15">
        <v>1</v>
      </c>
      <c r="CN448" s="15">
        <v>1</v>
      </c>
      <c r="CO448" s="15">
        <v>1</v>
      </c>
      <c r="CP448" s="15">
        <v>1</v>
      </c>
      <c r="CQ448" s="15">
        <v>1</v>
      </c>
      <c r="CR448" s="15">
        <v>1</v>
      </c>
      <c r="CS448" s="15">
        <v>1</v>
      </c>
      <c r="CT448" s="15">
        <v>1</v>
      </c>
      <c r="CU448" s="15">
        <v>1</v>
      </c>
      <c r="CV448" s="73">
        <f t="shared" si="245"/>
        <v>22</v>
      </c>
      <c r="CW448" s="74">
        <f t="shared" si="246"/>
        <v>0.5641025641025641</v>
      </c>
      <c r="CX448" s="73">
        <f t="shared" si="247"/>
        <v>17</v>
      </c>
      <c r="CY448" s="74">
        <f t="shared" si="248"/>
        <v>0.4358974358974359</v>
      </c>
      <c r="CZ448" s="73">
        <f t="shared" si="249"/>
        <v>0</v>
      </c>
      <c r="DA448" s="74">
        <f t="shared" si="250"/>
        <v>0</v>
      </c>
      <c r="DB448" s="73">
        <f t="shared" si="251"/>
        <v>0</v>
      </c>
      <c r="DC448" s="74">
        <f t="shared" si="252"/>
        <v>0</v>
      </c>
      <c r="DD448" s="75">
        <f t="shared" si="253"/>
        <v>1.5641025641025641</v>
      </c>
      <c r="DE448" s="75" t="str">
        <f t="shared" si="254"/>
        <v>Cần cố gắng</v>
      </c>
      <c r="DF448" s="2"/>
      <c r="DG448" s="2"/>
      <c r="DH448" s="2"/>
      <c r="DI448" s="2"/>
      <c r="DJ448" s="2"/>
      <c r="DK448" s="2"/>
      <c r="DL448" s="2"/>
      <c r="DM448" s="2"/>
      <c r="DN448" s="2"/>
      <c r="DO448" s="2"/>
      <c r="DP448" s="2"/>
      <c r="DQ448" s="2"/>
      <c r="DR448" s="2"/>
      <c r="DS448" s="2"/>
      <c r="DT448" s="2"/>
      <c r="DU448" s="2"/>
      <c r="DV448" s="2"/>
      <c r="DW448" s="2"/>
      <c r="DX448" s="2"/>
      <c r="DY448" s="2"/>
    </row>
    <row r="449" spans="1:129" ht="31.5" hidden="1" x14ac:dyDescent="0.25">
      <c r="A449" s="53">
        <v>439</v>
      </c>
      <c r="B449" s="59">
        <v>547</v>
      </c>
      <c r="C449" s="60">
        <v>550</v>
      </c>
      <c r="D449" s="7" t="s">
        <v>952</v>
      </c>
      <c r="E449" s="14" t="s">
        <v>11</v>
      </c>
      <c r="F449" s="14" t="s">
        <v>504</v>
      </c>
      <c r="G449" s="68" t="s">
        <v>19</v>
      </c>
      <c r="H449" s="7" t="s">
        <v>954</v>
      </c>
      <c r="I449" s="68" t="s">
        <v>627</v>
      </c>
      <c r="J449" s="244" t="s">
        <v>482</v>
      </c>
      <c r="K449" s="11" t="s">
        <v>6</v>
      </c>
      <c r="L449" s="11" t="s">
        <v>15</v>
      </c>
      <c r="M449" s="10"/>
      <c r="N449" s="70"/>
      <c r="O449" s="70"/>
      <c r="P449" s="70"/>
      <c r="Q449" s="70" t="s">
        <v>15</v>
      </c>
      <c r="R449" s="70"/>
      <c r="S449" s="70"/>
      <c r="T449" s="70"/>
      <c r="U449" s="84"/>
      <c r="V449" s="84"/>
      <c r="W449" s="84"/>
      <c r="X449" s="71">
        <v>1</v>
      </c>
      <c r="Y449" s="15"/>
      <c r="Z449" s="15"/>
      <c r="AA449" s="15"/>
      <c r="AB449" s="15"/>
      <c r="AC449" s="15"/>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5"/>
      <c r="BJ449" s="15"/>
      <c r="BK449" s="15"/>
      <c r="BL449" s="15"/>
      <c r="BM449" s="15"/>
      <c r="BN449" s="15"/>
      <c r="BO449" s="15"/>
      <c r="BP449" s="15"/>
      <c r="BQ449" s="15"/>
      <c r="BR449" s="15"/>
      <c r="BS449" s="15"/>
      <c r="BT449" s="15"/>
      <c r="BU449" s="15"/>
      <c r="BV449" s="15"/>
      <c r="BW449" s="15"/>
      <c r="BX449" s="15"/>
      <c r="BY449" s="15"/>
      <c r="BZ449" s="15"/>
      <c r="CA449" s="15"/>
      <c r="CB449" s="15"/>
      <c r="CC449" s="15"/>
      <c r="CD449" s="15"/>
      <c r="CE449" s="15"/>
      <c r="CF449" s="15"/>
      <c r="CG449" s="15"/>
      <c r="CH449" s="15"/>
      <c r="CI449" s="15"/>
      <c r="CJ449" s="15"/>
      <c r="CK449" s="15"/>
      <c r="CL449" s="15"/>
      <c r="CM449" s="15"/>
      <c r="CN449" s="15"/>
      <c r="CO449" s="15"/>
      <c r="CP449" s="15"/>
      <c r="CQ449" s="15"/>
      <c r="CR449" s="15"/>
      <c r="CS449" s="15"/>
      <c r="CT449" s="15"/>
      <c r="CU449" s="15"/>
      <c r="CV449" s="73"/>
      <c r="CW449" s="74"/>
      <c r="CX449" s="73"/>
      <c r="CY449" s="74"/>
      <c r="CZ449" s="73"/>
      <c r="DA449" s="74"/>
      <c r="DB449" s="73"/>
      <c r="DC449" s="74"/>
      <c r="DD449" s="75"/>
      <c r="DE449" s="75"/>
      <c r="DF449" s="2"/>
      <c r="DG449" s="2"/>
      <c r="DH449" s="2"/>
      <c r="DI449" s="2"/>
      <c r="DJ449" s="2"/>
      <c r="DK449" s="2"/>
      <c r="DL449" s="2"/>
      <c r="DM449" s="2"/>
      <c r="DN449" s="2"/>
      <c r="DO449" s="2"/>
      <c r="DP449" s="2"/>
      <c r="DQ449" s="2"/>
      <c r="DR449" s="2"/>
      <c r="DS449" s="2"/>
      <c r="DT449" s="2"/>
      <c r="DU449" s="2"/>
      <c r="DV449" s="2"/>
      <c r="DW449" s="2"/>
      <c r="DX449" s="2"/>
      <c r="DY449" s="2"/>
    </row>
    <row r="450" spans="1:129" ht="31.5" hidden="1" x14ac:dyDescent="0.25">
      <c r="A450" s="53">
        <v>440</v>
      </c>
      <c r="B450" s="59">
        <v>547</v>
      </c>
      <c r="C450" s="60"/>
      <c r="D450" s="7" t="s">
        <v>952</v>
      </c>
      <c r="E450" s="14" t="s">
        <v>11</v>
      </c>
      <c r="F450" s="14" t="s">
        <v>504</v>
      </c>
      <c r="G450" s="68" t="s">
        <v>19</v>
      </c>
      <c r="H450" s="7" t="s">
        <v>955</v>
      </c>
      <c r="I450" s="68"/>
      <c r="J450" s="244"/>
      <c r="K450" s="11"/>
      <c r="L450" s="11"/>
      <c r="M450" s="10"/>
      <c r="N450" s="70"/>
      <c r="O450" s="70"/>
      <c r="P450" s="70"/>
      <c r="Q450" s="70"/>
      <c r="R450" s="70"/>
      <c r="S450" s="70"/>
      <c r="T450" s="70" t="s">
        <v>15</v>
      </c>
      <c r="U450" s="84"/>
      <c r="V450" s="84"/>
      <c r="W450" s="84"/>
      <c r="X450" s="71">
        <v>1</v>
      </c>
      <c r="Y450" s="15"/>
      <c r="Z450" s="15"/>
      <c r="AA450" s="15"/>
      <c r="AB450" s="15"/>
      <c r="AC450" s="15"/>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5"/>
      <c r="BJ450" s="15"/>
      <c r="BK450" s="15"/>
      <c r="BL450" s="15"/>
      <c r="BM450" s="15"/>
      <c r="BN450" s="15"/>
      <c r="BO450" s="15"/>
      <c r="BP450" s="15"/>
      <c r="BQ450" s="15"/>
      <c r="BR450" s="15"/>
      <c r="BS450" s="15"/>
      <c r="BT450" s="15"/>
      <c r="BU450" s="15"/>
      <c r="BV450" s="15"/>
      <c r="BW450" s="15"/>
      <c r="BX450" s="15"/>
      <c r="BY450" s="15"/>
      <c r="BZ450" s="15"/>
      <c r="CA450" s="15"/>
      <c r="CB450" s="15"/>
      <c r="CC450" s="15"/>
      <c r="CD450" s="15"/>
      <c r="CE450" s="15"/>
      <c r="CF450" s="15"/>
      <c r="CG450" s="15"/>
      <c r="CH450" s="15"/>
      <c r="CI450" s="15"/>
      <c r="CJ450" s="15"/>
      <c r="CK450" s="15"/>
      <c r="CL450" s="15"/>
      <c r="CM450" s="15"/>
      <c r="CN450" s="15"/>
      <c r="CO450" s="15"/>
      <c r="CP450" s="15"/>
      <c r="CQ450" s="15"/>
      <c r="CR450" s="15"/>
      <c r="CS450" s="15"/>
      <c r="CT450" s="15"/>
      <c r="CU450" s="15"/>
      <c r="CV450" s="73"/>
      <c r="CW450" s="74"/>
      <c r="CX450" s="73"/>
      <c r="CY450" s="74"/>
      <c r="CZ450" s="73"/>
      <c r="DA450" s="74"/>
      <c r="DB450" s="73"/>
      <c r="DC450" s="74"/>
      <c r="DD450" s="75"/>
      <c r="DE450" s="75"/>
      <c r="DF450" s="2"/>
      <c r="DG450" s="2"/>
      <c r="DH450" s="2"/>
      <c r="DI450" s="2"/>
      <c r="DJ450" s="2"/>
      <c r="DK450" s="2"/>
      <c r="DL450" s="2"/>
      <c r="DM450" s="2"/>
      <c r="DN450" s="2"/>
      <c r="DO450" s="2"/>
      <c r="DP450" s="2"/>
      <c r="DQ450" s="2"/>
      <c r="DR450" s="2"/>
      <c r="DS450" s="2"/>
      <c r="DT450" s="2"/>
      <c r="DU450" s="2"/>
      <c r="DV450" s="2"/>
      <c r="DW450" s="2"/>
      <c r="DX450" s="2"/>
      <c r="DY450" s="2"/>
    </row>
    <row r="451" spans="1:129" ht="31.5" hidden="1" x14ac:dyDescent="0.25">
      <c r="A451" s="53">
        <v>441</v>
      </c>
      <c r="B451" s="66">
        <v>550</v>
      </c>
      <c r="C451" s="60">
        <v>552</v>
      </c>
      <c r="D451" s="7" t="s">
        <v>505</v>
      </c>
      <c r="E451" s="14" t="s">
        <v>38</v>
      </c>
      <c r="F451" s="14" t="s">
        <v>506</v>
      </c>
      <c r="G451" s="68" t="s">
        <v>38</v>
      </c>
      <c r="H451" s="19" t="s">
        <v>956</v>
      </c>
      <c r="I451" s="68" t="s">
        <v>627</v>
      </c>
      <c r="J451" s="68" t="s">
        <v>482</v>
      </c>
      <c r="K451" s="15" t="s">
        <v>145</v>
      </c>
      <c r="L451" s="15" t="s">
        <v>15</v>
      </c>
      <c r="M451" s="10"/>
      <c r="N451" s="70"/>
      <c r="O451" s="84"/>
      <c r="P451" s="70"/>
      <c r="Q451" s="70"/>
      <c r="R451" s="70"/>
      <c r="S451" s="70"/>
      <c r="T451" s="70"/>
      <c r="U451" s="70" t="s">
        <v>15</v>
      </c>
      <c r="V451" s="70"/>
      <c r="W451" s="70"/>
      <c r="X451" s="71">
        <f t="shared" ref="X451:X459" si="255">COUNTIF(N451:W451,"x")</f>
        <v>1</v>
      </c>
      <c r="Y451" s="15"/>
      <c r="Z451" s="15"/>
      <c r="AA451" s="15"/>
      <c r="AB451" s="15"/>
      <c r="AC451" s="15"/>
      <c r="AD451" s="15"/>
      <c r="AE451" s="15"/>
      <c r="AF451" s="15"/>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t="s">
        <v>653</v>
      </c>
      <c r="BH451" s="11"/>
      <c r="BI451" s="15">
        <v>2</v>
      </c>
      <c r="BJ451" s="15">
        <v>2</v>
      </c>
      <c r="BK451" s="15">
        <v>2</v>
      </c>
      <c r="BL451" s="15">
        <v>2</v>
      </c>
      <c r="BM451" s="15"/>
      <c r="BN451" s="15"/>
      <c r="BO451" s="15"/>
      <c r="BP451" s="15"/>
      <c r="BQ451" s="15">
        <v>2</v>
      </c>
      <c r="BR451" s="15">
        <v>2</v>
      </c>
      <c r="BS451" s="15">
        <v>2</v>
      </c>
      <c r="BT451" s="15">
        <v>2</v>
      </c>
      <c r="BU451" s="15">
        <v>2</v>
      </c>
      <c r="BV451" s="15">
        <v>2</v>
      </c>
      <c r="BW451" s="15"/>
      <c r="BX451" s="15">
        <v>2</v>
      </c>
      <c r="BY451" s="15">
        <v>2</v>
      </c>
      <c r="BZ451" s="15">
        <v>2</v>
      </c>
      <c r="CA451" s="15">
        <v>2</v>
      </c>
      <c r="CB451" s="15">
        <v>2</v>
      </c>
      <c r="CC451" s="15">
        <v>2</v>
      </c>
      <c r="CD451" s="15">
        <v>2</v>
      </c>
      <c r="CE451" s="15">
        <v>2</v>
      </c>
      <c r="CF451" s="15">
        <v>2</v>
      </c>
      <c r="CG451" s="15">
        <v>2</v>
      </c>
      <c r="CH451" s="15">
        <v>2</v>
      </c>
      <c r="CI451" s="15">
        <v>2</v>
      </c>
      <c r="CJ451" s="15">
        <v>2</v>
      </c>
      <c r="CK451" s="15">
        <v>2</v>
      </c>
      <c r="CL451" s="15"/>
      <c r="CM451" s="15"/>
      <c r="CN451" s="15"/>
      <c r="CO451" s="15"/>
      <c r="CP451" s="15"/>
      <c r="CQ451" s="15"/>
      <c r="CR451" s="15"/>
      <c r="CS451" s="15">
        <v>2</v>
      </c>
      <c r="CT451" s="15">
        <v>2</v>
      </c>
      <c r="CU451" s="15">
        <v>2</v>
      </c>
      <c r="CV451" s="73">
        <f>COUNTIF(BI451:CU451,"2")</f>
        <v>27</v>
      </c>
      <c r="CW451" s="74">
        <f>CV451/(CV451+CX451+CZ451+DB451)</f>
        <v>1</v>
      </c>
      <c r="CX451" s="73">
        <f>COUNTIF(BI451:CU451,"1")</f>
        <v>0</v>
      </c>
      <c r="CY451" s="74">
        <f>CX451/(CV451+CX451+CZ451+DB451)</f>
        <v>0</v>
      </c>
      <c r="CZ451" s="73">
        <f>COUNTIF(BI451:CU451,"0")</f>
        <v>0</v>
      </c>
      <c r="DA451" s="74">
        <f>CZ451/(CV451+CX451+CZ451+DB451)</f>
        <v>0</v>
      </c>
      <c r="DB451" s="73">
        <f>COUNTIF(BI451:CU451,"KĐG")</f>
        <v>0</v>
      </c>
      <c r="DC451" s="74">
        <f>DB451/(CV451+CX451+CZ451+DB451)</f>
        <v>0</v>
      </c>
      <c r="DD451" s="75">
        <f>(((CV451*2)+(CX451*1)+(CZ451*0)))/(CV451+CX451+CZ451)</f>
        <v>2</v>
      </c>
      <c r="DE451" s="75" t="str">
        <f>IF(DC451&gt;=50%,"KĐG",IF(DD451&gt;=1.6,"Đạt mục tiêu",IF(DD451&gt;=1,"Cần cố gắng","Chưa đạt")))</f>
        <v>Đạt mục tiêu</v>
      </c>
      <c r="DF451" s="2"/>
      <c r="DG451" s="2"/>
      <c r="DH451" s="2"/>
      <c r="DI451" s="2"/>
      <c r="DJ451" s="2"/>
      <c r="DK451" s="2"/>
      <c r="DL451" s="2"/>
      <c r="DM451" s="2"/>
      <c r="DN451" s="2"/>
      <c r="DO451" s="2"/>
      <c r="DP451" s="2"/>
      <c r="DQ451" s="2"/>
      <c r="DR451" s="2"/>
      <c r="DS451" s="2"/>
      <c r="DT451" s="2"/>
      <c r="DU451" s="2"/>
      <c r="DV451" s="2"/>
      <c r="DW451" s="2"/>
      <c r="DX451" s="2"/>
      <c r="DY451" s="2"/>
    </row>
    <row r="452" spans="1:129" ht="31.5" hidden="1" x14ac:dyDescent="0.25">
      <c r="A452" s="53">
        <v>442</v>
      </c>
      <c r="B452" s="66">
        <v>552</v>
      </c>
      <c r="C452" s="60">
        <v>555</v>
      </c>
      <c r="D452" s="7" t="s">
        <v>507</v>
      </c>
      <c r="E452" s="14" t="s">
        <v>11</v>
      </c>
      <c r="F452" s="14" t="s">
        <v>508</v>
      </c>
      <c r="G452" s="68" t="s">
        <v>19</v>
      </c>
      <c r="H452" s="7" t="s">
        <v>957</v>
      </c>
      <c r="I452" s="68" t="s">
        <v>627</v>
      </c>
      <c r="J452" s="68" t="s">
        <v>482</v>
      </c>
      <c r="K452" s="15" t="s">
        <v>6</v>
      </c>
      <c r="L452" s="15" t="s">
        <v>15</v>
      </c>
      <c r="M452" s="10"/>
      <c r="N452" s="70"/>
      <c r="O452" s="70"/>
      <c r="P452" s="70"/>
      <c r="Q452" s="70" t="s">
        <v>15</v>
      </c>
      <c r="R452" s="70"/>
      <c r="S452" s="70"/>
      <c r="T452" s="70"/>
      <c r="U452" s="70"/>
      <c r="V452" s="70"/>
      <c r="W452" s="70"/>
      <c r="X452" s="71">
        <f t="shared" si="255"/>
        <v>1</v>
      </c>
      <c r="Y452" s="15"/>
      <c r="Z452" s="15"/>
      <c r="AA452" s="15"/>
      <c r="AB452" s="15"/>
      <c r="AC452" s="15"/>
      <c r="AD452" s="15"/>
      <c r="AE452" s="15"/>
      <c r="AF452" s="15"/>
      <c r="AG452" s="15"/>
      <c r="AH452" s="15"/>
      <c r="AI452" s="15"/>
      <c r="AJ452" s="15"/>
      <c r="AK452" s="15"/>
      <c r="AL452" s="15"/>
      <c r="AM452" s="15"/>
      <c r="AN452" s="15"/>
      <c r="AO452" s="15"/>
      <c r="AP452" s="15"/>
      <c r="AQ452" s="15"/>
      <c r="AR452" s="15"/>
      <c r="AS452" s="15"/>
      <c r="AT452" s="15"/>
      <c r="AU452" s="15"/>
      <c r="AV452" s="15"/>
      <c r="AW452" s="15"/>
      <c r="AX452" s="15"/>
      <c r="AY452" s="15"/>
      <c r="AZ452" s="15"/>
      <c r="BA452" s="15"/>
      <c r="BB452" s="15"/>
      <c r="BC452" s="15"/>
      <c r="BD452" s="15"/>
      <c r="BE452" s="15"/>
      <c r="BF452" s="15"/>
      <c r="BG452" s="15"/>
      <c r="BH452" s="15"/>
      <c r="BI452" s="15">
        <v>2</v>
      </c>
      <c r="BJ452" s="15">
        <v>2</v>
      </c>
      <c r="BK452" s="15">
        <v>2</v>
      </c>
      <c r="BL452" s="15">
        <v>2</v>
      </c>
      <c r="BM452" s="15"/>
      <c r="BN452" s="15"/>
      <c r="BO452" s="15"/>
      <c r="BP452" s="15"/>
      <c r="BQ452" s="15">
        <v>2</v>
      </c>
      <c r="BR452" s="15">
        <v>2</v>
      </c>
      <c r="BS452" s="15">
        <v>2</v>
      </c>
      <c r="BT452" s="15">
        <v>2</v>
      </c>
      <c r="BU452" s="15">
        <v>2</v>
      </c>
      <c r="BV452" s="15">
        <v>2</v>
      </c>
      <c r="BW452" s="15"/>
      <c r="BX452" s="15">
        <v>2</v>
      </c>
      <c r="BY452" s="15">
        <v>2</v>
      </c>
      <c r="BZ452" s="15">
        <v>2</v>
      </c>
      <c r="CA452" s="15">
        <v>2</v>
      </c>
      <c r="CB452" s="15">
        <v>2</v>
      </c>
      <c r="CC452" s="15">
        <v>2</v>
      </c>
      <c r="CD452" s="15">
        <v>2</v>
      </c>
      <c r="CE452" s="15">
        <v>2</v>
      </c>
      <c r="CF452" s="15">
        <v>2</v>
      </c>
      <c r="CG452" s="15">
        <v>2</v>
      </c>
      <c r="CH452" s="15">
        <v>2</v>
      </c>
      <c r="CI452" s="15">
        <v>2</v>
      </c>
      <c r="CJ452" s="15">
        <v>2</v>
      </c>
      <c r="CK452" s="15">
        <v>2</v>
      </c>
      <c r="CL452" s="15"/>
      <c r="CM452" s="15"/>
      <c r="CN452" s="15"/>
      <c r="CO452" s="15"/>
      <c r="CP452" s="15"/>
      <c r="CQ452" s="15"/>
      <c r="CR452" s="15"/>
      <c r="CS452" s="15">
        <v>2</v>
      </c>
      <c r="CT452" s="15">
        <v>2</v>
      </c>
      <c r="CU452" s="15">
        <v>2</v>
      </c>
      <c r="CV452" s="73">
        <f>COUNTIF(BI452:CU452,"2")</f>
        <v>27</v>
      </c>
      <c r="CW452" s="74">
        <f>CV452/(CV452+CX452+CZ452+DB452)</f>
        <v>1</v>
      </c>
      <c r="CX452" s="73">
        <f>COUNTIF(BI452:CU452,"1")</f>
        <v>0</v>
      </c>
      <c r="CY452" s="74">
        <f>CX452/(CV452+CX452+CZ452+DB452)</f>
        <v>0</v>
      </c>
      <c r="CZ452" s="73">
        <f>COUNTIF(BI452:CU452,"0")</f>
        <v>0</v>
      </c>
      <c r="DA452" s="74">
        <f>CZ452/(CV452+CX452+CZ452+DB452)</f>
        <v>0</v>
      </c>
      <c r="DB452" s="73">
        <f>COUNTIF(BI452:CU452,"KĐG")</f>
        <v>0</v>
      </c>
      <c r="DC452" s="74">
        <f>DB452/(CV452+CX452+CZ452+DB452)</f>
        <v>0</v>
      </c>
      <c r="DD452" s="75">
        <f>(((CV452*2)+(CX452*1)+(CZ452*0)))/(CV452+CX452+CZ452)</f>
        <v>2</v>
      </c>
      <c r="DE452" s="75" t="str">
        <f>IF(DC452&gt;=50%,"KĐG",IF(DD452&gt;=1.6,"Đạt mục tiêu",IF(DD452&gt;=1,"Cần cố gắng","Chưa đạt")))</f>
        <v>Đạt mục tiêu</v>
      </c>
      <c r="DF452" s="2"/>
      <c r="DG452" s="2"/>
      <c r="DH452" s="2"/>
      <c r="DI452" s="2"/>
      <c r="DJ452" s="2"/>
      <c r="DK452" s="2"/>
      <c r="DL452" s="2"/>
      <c r="DM452" s="2"/>
      <c r="DN452" s="2"/>
      <c r="DO452" s="2"/>
      <c r="DP452" s="2"/>
      <c r="DQ452" s="2"/>
      <c r="DR452" s="2"/>
      <c r="DS452" s="2"/>
      <c r="DT452" s="2"/>
      <c r="DU452" s="2"/>
      <c r="DV452" s="2"/>
      <c r="DW452" s="2"/>
      <c r="DX452" s="2"/>
      <c r="DY452" s="2"/>
    </row>
    <row r="453" spans="1:129" ht="31.5" hidden="1" x14ac:dyDescent="0.25">
      <c r="A453" s="53">
        <v>444</v>
      </c>
      <c r="B453" s="66">
        <v>556</v>
      </c>
      <c r="C453" s="60">
        <v>559</v>
      </c>
      <c r="D453" s="7" t="s">
        <v>509</v>
      </c>
      <c r="E453" s="14" t="s">
        <v>11</v>
      </c>
      <c r="F453" s="14" t="s">
        <v>510</v>
      </c>
      <c r="G453" s="68" t="s">
        <v>19</v>
      </c>
      <c r="H453" s="7" t="s">
        <v>958</v>
      </c>
      <c r="I453" s="68" t="s">
        <v>627</v>
      </c>
      <c r="J453" s="68" t="s">
        <v>482</v>
      </c>
      <c r="K453" s="15" t="s">
        <v>6</v>
      </c>
      <c r="L453" s="15" t="s">
        <v>15</v>
      </c>
      <c r="M453" s="10"/>
      <c r="N453" s="70"/>
      <c r="O453" s="70"/>
      <c r="P453" s="70"/>
      <c r="Q453" s="70"/>
      <c r="R453" s="70"/>
      <c r="S453" s="70"/>
      <c r="T453" s="70"/>
      <c r="U453" s="70"/>
      <c r="V453" s="70" t="s">
        <v>15</v>
      </c>
      <c r="W453" s="70"/>
      <c r="X453" s="71">
        <f t="shared" si="255"/>
        <v>1</v>
      </c>
      <c r="Y453" s="15"/>
      <c r="Z453" s="15"/>
      <c r="AA453" s="15"/>
      <c r="AB453" s="15"/>
      <c r="AC453" s="15"/>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t="s">
        <v>653</v>
      </c>
      <c r="BF453" s="11"/>
      <c r="BG453" s="11"/>
      <c r="BH453" s="11"/>
      <c r="BI453" s="15">
        <v>2</v>
      </c>
      <c r="BJ453" s="15">
        <v>2</v>
      </c>
      <c r="BK453" s="15">
        <v>2</v>
      </c>
      <c r="BL453" s="15">
        <v>2</v>
      </c>
      <c r="BM453" s="15"/>
      <c r="BN453" s="15"/>
      <c r="BO453" s="15"/>
      <c r="BP453" s="15"/>
      <c r="BQ453" s="15">
        <v>2</v>
      </c>
      <c r="BR453" s="15">
        <v>2</v>
      </c>
      <c r="BS453" s="15">
        <v>2</v>
      </c>
      <c r="BT453" s="15">
        <v>2</v>
      </c>
      <c r="BU453" s="15">
        <v>2</v>
      </c>
      <c r="BV453" s="15">
        <v>2</v>
      </c>
      <c r="BW453" s="15"/>
      <c r="BX453" s="15">
        <v>2</v>
      </c>
      <c r="BY453" s="15">
        <v>2</v>
      </c>
      <c r="BZ453" s="15">
        <v>2</v>
      </c>
      <c r="CA453" s="15">
        <v>2</v>
      </c>
      <c r="CB453" s="15">
        <v>2</v>
      </c>
      <c r="CC453" s="15">
        <v>2</v>
      </c>
      <c r="CD453" s="15">
        <v>2</v>
      </c>
      <c r="CE453" s="15">
        <v>2</v>
      </c>
      <c r="CF453" s="15">
        <v>2</v>
      </c>
      <c r="CG453" s="15">
        <v>2</v>
      </c>
      <c r="CH453" s="15">
        <v>2</v>
      </c>
      <c r="CI453" s="15">
        <v>2</v>
      </c>
      <c r="CJ453" s="15">
        <v>2</v>
      </c>
      <c r="CK453" s="15">
        <v>2</v>
      </c>
      <c r="CL453" s="15"/>
      <c r="CM453" s="15"/>
      <c r="CN453" s="15"/>
      <c r="CO453" s="15"/>
      <c r="CP453" s="15"/>
      <c r="CQ453" s="15"/>
      <c r="CR453" s="15"/>
      <c r="CS453" s="15">
        <v>2</v>
      </c>
      <c r="CT453" s="15">
        <v>2</v>
      </c>
      <c r="CU453" s="15">
        <v>2</v>
      </c>
      <c r="CV453" s="73">
        <f t="shared" ref="CV453:CV458" si="256">COUNTIF(BI453:CU453,"2")</f>
        <v>27</v>
      </c>
      <c r="CW453" s="74">
        <f t="shared" ref="CW453:CW458" si="257">CV453/(CV453+CX453+CZ453+DB453)</f>
        <v>1</v>
      </c>
      <c r="CX453" s="73">
        <f t="shared" ref="CX453:CX458" si="258">COUNTIF(BI453:CU453,"1")</f>
        <v>0</v>
      </c>
      <c r="CY453" s="74">
        <f t="shared" ref="CY453:CY458" si="259">CX453/(CV453+CX453+CZ453+DB453)</f>
        <v>0</v>
      </c>
      <c r="CZ453" s="73">
        <f t="shared" ref="CZ453:CZ458" si="260">COUNTIF(BI453:CU453,"0")</f>
        <v>0</v>
      </c>
      <c r="DA453" s="74">
        <f t="shared" ref="DA453:DA458" si="261">CZ453/(CV453+CX453+CZ453+DB453)</f>
        <v>0</v>
      </c>
      <c r="DB453" s="73">
        <f t="shared" ref="DB453:DB458" si="262">COUNTIF(BI453:CU453,"KĐG")</f>
        <v>0</v>
      </c>
      <c r="DC453" s="74">
        <f t="shared" ref="DC453:DC458" si="263">DB453/(CV453+CX453+CZ453+DB453)</f>
        <v>0</v>
      </c>
      <c r="DD453" s="75">
        <f t="shared" ref="DD453:DD458" si="264">(((CV453*2)+(CX453*1)+(CZ453*0)))/(CV453+CX453+CZ453)</f>
        <v>2</v>
      </c>
      <c r="DE453" s="75" t="str">
        <f t="shared" ref="DE453:DE458" si="265">IF(DC453&gt;=50%,"KĐG",IF(DD453&gt;=1.6,"Đạt mục tiêu",IF(DD453&gt;=1,"Cần cố gắng","Chưa đạt")))</f>
        <v>Đạt mục tiêu</v>
      </c>
      <c r="DF453" s="2"/>
      <c r="DG453" s="2"/>
      <c r="DH453" s="2"/>
      <c r="DI453" s="2"/>
      <c r="DJ453" s="2"/>
      <c r="DK453" s="2"/>
      <c r="DL453" s="2"/>
      <c r="DM453" s="2"/>
      <c r="DN453" s="2"/>
      <c r="DO453" s="2"/>
      <c r="DP453" s="2"/>
      <c r="DQ453" s="2"/>
      <c r="DR453" s="2"/>
      <c r="DS453" s="2"/>
      <c r="DT453" s="2"/>
      <c r="DU453" s="2"/>
      <c r="DV453" s="2"/>
      <c r="DW453" s="2"/>
      <c r="DX453" s="2"/>
      <c r="DY453" s="2"/>
    </row>
    <row r="454" spans="1:129" ht="31.5" hidden="1" x14ac:dyDescent="0.25">
      <c r="A454" s="53">
        <v>445</v>
      </c>
      <c r="B454" s="66">
        <v>559</v>
      </c>
      <c r="C454" s="60">
        <v>561</v>
      </c>
      <c r="D454" s="7" t="s">
        <v>511</v>
      </c>
      <c r="E454" s="14" t="s">
        <v>11</v>
      </c>
      <c r="F454" s="14" t="s">
        <v>512</v>
      </c>
      <c r="G454" s="68" t="s">
        <v>13</v>
      </c>
      <c r="H454" s="7" t="s">
        <v>512</v>
      </c>
      <c r="I454" s="68" t="s">
        <v>627</v>
      </c>
      <c r="J454" s="68" t="s">
        <v>482</v>
      </c>
      <c r="K454" s="15" t="s">
        <v>6</v>
      </c>
      <c r="L454" s="15" t="s">
        <v>15</v>
      </c>
      <c r="M454" s="10"/>
      <c r="N454" s="70"/>
      <c r="O454" s="70"/>
      <c r="P454" s="70"/>
      <c r="Q454" s="70"/>
      <c r="R454" s="70" t="s">
        <v>15</v>
      </c>
      <c r="S454" s="70"/>
      <c r="T454" s="70"/>
      <c r="U454" s="70"/>
      <c r="V454" s="70"/>
      <c r="W454" s="70"/>
      <c r="X454" s="71">
        <f t="shared" si="255"/>
        <v>1</v>
      </c>
      <c r="Y454" s="15"/>
      <c r="Z454" s="15"/>
      <c r="AA454" s="15"/>
      <c r="AB454" s="15"/>
      <c r="AC454" s="15"/>
      <c r="AD454" s="11"/>
      <c r="AE454" s="11"/>
      <c r="AF454" s="11"/>
      <c r="AG454" s="11"/>
      <c r="AH454" s="11"/>
      <c r="AI454" s="11"/>
      <c r="AJ454" s="11"/>
      <c r="AK454" s="11"/>
      <c r="AL454" s="11"/>
      <c r="AM454" s="11"/>
      <c r="AN454" s="11"/>
      <c r="AO454" s="11"/>
      <c r="AP454" s="11"/>
      <c r="AQ454" s="11"/>
      <c r="AR454" s="11"/>
      <c r="AS454" s="11"/>
      <c r="AT454" s="11"/>
      <c r="AU454" s="11" t="s">
        <v>653</v>
      </c>
      <c r="AV454" s="11"/>
      <c r="AW454" s="11"/>
      <c r="AX454" s="11"/>
      <c r="AY454" s="11"/>
      <c r="AZ454" s="11"/>
      <c r="BA454" s="11"/>
      <c r="BB454" s="11"/>
      <c r="BC454" s="11"/>
      <c r="BD454" s="11"/>
      <c r="BE454" s="11"/>
      <c r="BF454" s="11"/>
      <c r="BG454" s="11"/>
      <c r="BH454" s="11"/>
      <c r="BI454" s="15">
        <v>2</v>
      </c>
      <c r="BJ454" s="15">
        <v>2</v>
      </c>
      <c r="BK454" s="15">
        <v>2</v>
      </c>
      <c r="BL454" s="15">
        <v>2</v>
      </c>
      <c r="BM454" s="15"/>
      <c r="BN454" s="15"/>
      <c r="BO454" s="15"/>
      <c r="BP454" s="15"/>
      <c r="BQ454" s="15">
        <v>2</v>
      </c>
      <c r="BR454" s="15">
        <v>2</v>
      </c>
      <c r="BS454" s="15">
        <v>2</v>
      </c>
      <c r="BT454" s="15">
        <v>2</v>
      </c>
      <c r="BU454" s="15">
        <v>2</v>
      </c>
      <c r="BV454" s="15">
        <v>2</v>
      </c>
      <c r="BW454" s="15"/>
      <c r="BX454" s="15">
        <v>2</v>
      </c>
      <c r="BY454" s="15">
        <v>2</v>
      </c>
      <c r="BZ454" s="15">
        <v>2</v>
      </c>
      <c r="CA454" s="15">
        <v>2</v>
      </c>
      <c r="CB454" s="15">
        <v>2</v>
      </c>
      <c r="CC454" s="15">
        <v>2</v>
      </c>
      <c r="CD454" s="15">
        <v>2</v>
      </c>
      <c r="CE454" s="15">
        <v>2</v>
      </c>
      <c r="CF454" s="15">
        <v>2</v>
      </c>
      <c r="CG454" s="15">
        <v>2</v>
      </c>
      <c r="CH454" s="15">
        <v>2</v>
      </c>
      <c r="CI454" s="15">
        <v>2</v>
      </c>
      <c r="CJ454" s="15">
        <v>2</v>
      </c>
      <c r="CK454" s="15">
        <v>2</v>
      </c>
      <c r="CL454" s="15"/>
      <c r="CM454" s="15"/>
      <c r="CN454" s="15"/>
      <c r="CO454" s="15"/>
      <c r="CP454" s="15"/>
      <c r="CQ454" s="15"/>
      <c r="CR454" s="15"/>
      <c r="CS454" s="15">
        <v>2</v>
      </c>
      <c r="CT454" s="15">
        <v>2</v>
      </c>
      <c r="CU454" s="15">
        <v>2</v>
      </c>
      <c r="CV454" s="73">
        <f t="shared" si="256"/>
        <v>27</v>
      </c>
      <c r="CW454" s="74">
        <f t="shared" si="257"/>
        <v>1</v>
      </c>
      <c r="CX454" s="73">
        <f t="shared" si="258"/>
        <v>0</v>
      </c>
      <c r="CY454" s="74">
        <f t="shared" si="259"/>
        <v>0</v>
      </c>
      <c r="CZ454" s="73">
        <f t="shared" si="260"/>
        <v>0</v>
      </c>
      <c r="DA454" s="74">
        <f t="shared" si="261"/>
        <v>0</v>
      </c>
      <c r="DB454" s="73">
        <f t="shared" si="262"/>
        <v>0</v>
      </c>
      <c r="DC454" s="74">
        <f t="shared" si="263"/>
        <v>0</v>
      </c>
      <c r="DD454" s="75">
        <f t="shared" si="264"/>
        <v>2</v>
      </c>
      <c r="DE454" s="75" t="str">
        <f t="shared" si="265"/>
        <v>Đạt mục tiêu</v>
      </c>
      <c r="DF454" s="2"/>
      <c r="DG454" s="2"/>
      <c r="DH454" s="2"/>
      <c r="DI454" s="2"/>
      <c r="DJ454" s="2"/>
      <c r="DK454" s="2"/>
      <c r="DL454" s="2"/>
      <c r="DM454" s="2"/>
      <c r="DN454" s="2"/>
      <c r="DO454" s="2"/>
      <c r="DP454" s="2"/>
      <c r="DQ454" s="2"/>
      <c r="DR454" s="2"/>
      <c r="DS454" s="2"/>
      <c r="DT454" s="2"/>
      <c r="DU454" s="2"/>
      <c r="DV454" s="2"/>
      <c r="DW454" s="2"/>
      <c r="DX454" s="2"/>
      <c r="DY454" s="2"/>
    </row>
    <row r="455" spans="1:129" ht="31.5" hidden="1" x14ac:dyDescent="0.25">
      <c r="A455" s="53">
        <v>446</v>
      </c>
      <c r="B455" s="66">
        <v>561</v>
      </c>
      <c r="C455" s="60">
        <v>562</v>
      </c>
      <c r="D455" s="7" t="s">
        <v>513</v>
      </c>
      <c r="E455" s="14" t="s">
        <v>19</v>
      </c>
      <c r="F455" s="14" t="s">
        <v>514</v>
      </c>
      <c r="G455" s="68" t="s">
        <v>19</v>
      </c>
      <c r="H455" s="7" t="s">
        <v>959</v>
      </c>
      <c r="I455" s="68" t="s">
        <v>627</v>
      </c>
      <c r="J455" s="68" t="s">
        <v>482</v>
      </c>
      <c r="K455" s="15" t="s">
        <v>6</v>
      </c>
      <c r="L455" s="15" t="s">
        <v>15</v>
      </c>
      <c r="M455" s="10"/>
      <c r="N455" s="70"/>
      <c r="O455" s="70"/>
      <c r="P455" s="70"/>
      <c r="Q455" s="70"/>
      <c r="R455" s="70"/>
      <c r="S455" s="70"/>
      <c r="T455" s="70" t="s">
        <v>15</v>
      </c>
      <c r="U455" s="70"/>
      <c r="V455" s="70"/>
      <c r="W455" s="70"/>
      <c r="X455" s="71">
        <f t="shared" si="255"/>
        <v>1</v>
      </c>
      <c r="Y455" s="15"/>
      <c r="Z455" s="15"/>
      <c r="AA455" s="15"/>
      <c r="AB455" s="15"/>
      <c r="AC455" s="15"/>
      <c r="AD455" s="11"/>
      <c r="AE455" s="11"/>
      <c r="AF455" s="11"/>
      <c r="AG455" s="11"/>
      <c r="AH455" s="11"/>
      <c r="AI455" s="11"/>
      <c r="AJ455" s="11"/>
      <c r="AK455" s="11"/>
      <c r="AL455" s="11"/>
      <c r="AM455" s="11"/>
      <c r="AN455" s="11"/>
      <c r="AO455" s="11"/>
      <c r="AP455" s="11"/>
      <c r="AQ455" s="11"/>
      <c r="AR455" s="11"/>
      <c r="AS455" s="11"/>
      <c r="AT455" s="11"/>
      <c r="AU455" s="11"/>
      <c r="AV455" s="11"/>
      <c r="AW455" s="11"/>
      <c r="AX455" s="11" t="s">
        <v>653</v>
      </c>
      <c r="AY455" s="11"/>
      <c r="AZ455" s="11" t="s">
        <v>653</v>
      </c>
      <c r="BA455" s="11"/>
      <c r="BB455" s="11"/>
      <c r="BC455" s="11"/>
      <c r="BD455" s="11"/>
      <c r="BE455" s="11"/>
      <c r="BF455" s="11"/>
      <c r="BG455" s="11"/>
      <c r="BH455" s="11"/>
      <c r="BI455" s="15">
        <v>2</v>
      </c>
      <c r="BJ455" s="15">
        <v>2</v>
      </c>
      <c r="BK455" s="15">
        <v>2</v>
      </c>
      <c r="BL455" s="15">
        <v>2</v>
      </c>
      <c r="BM455" s="15"/>
      <c r="BN455" s="15"/>
      <c r="BO455" s="15"/>
      <c r="BP455" s="15"/>
      <c r="BQ455" s="15">
        <v>2</v>
      </c>
      <c r="BR455" s="15">
        <v>2</v>
      </c>
      <c r="BS455" s="15">
        <v>2</v>
      </c>
      <c r="BT455" s="15">
        <v>2</v>
      </c>
      <c r="BU455" s="15">
        <v>2</v>
      </c>
      <c r="BV455" s="15">
        <v>2</v>
      </c>
      <c r="BW455" s="15"/>
      <c r="BX455" s="15">
        <v>2</v>
      </c>
      <c r="BY455" s="15">
        <v>2</v>
      </c>
      <c r="BZ455" s="15">
        <v>2</v>
      </c>
      <c r="CA455" s="15">
        <v>2</v>
      </c>
      <c r="CB455" s="15">
        <v>2</v>
      </c>
      <c r="CC455" s="15">
        <v>2</v>
      </c>
      <c r="CD455" s="15">
        <v>2</v>
      </c>
      <c r="CE455" s="15">
        <v>2</v>
      </c>
      <c r="CF455" s="15">
        <v>2</v>
      </c>
      <c r="CG455" s="15">
        <v>2</v>
      </c>
      <c r="CH455" s="15">
        <v>2</v>
      </c>
      <c r="CI455" s="15">
        <v>2</v>
      </c>
      <c r="CJ455" s="15">
        <v>2</v>
      </c>
      <c r="CK455" s="15">
        <v>2</v>
      </c>
      <c r="CL455" s="15"/>
      <c r="CM455" s="15"/>
      <c r="CN455" s="15"/>
      <c r="CO455" s="15"/>
      <c r="CP455" s="15"/>
      <c r="CQ455" s="15"/>
      <c r="CR455" s="15"/>
      <c r="CS455" s="15">
        <v>2</v>
      </c>
      <c r="CT455" s="15">
        <v>2</v>
      </c>
      <c r="CU455" s="15">
        <v>2</v>
      </c>
      <c r="CV455" s="73">
        <f t="shared" si="256"/>
        <v>27</v>
      </c>
      <c r="CW455" s="74">
        <f t="shared" si="257"/>
        <v>1</v>
      </c>
      <c r="CX455" s="73">
        <f t="shared" si="258"/>
        <v>0</v>
      </c>
      <c r="CY455" s="74">
        <f t="shared" si="259"/>
        <v>0</v>
      </c>
      <c r="CZ455" s="73">
        <f t="shared" si="260"/>
        <v>0</v>
      </c>
      <c r="DA455" s="74">
        <f t="shared" si="261"/>
        <v>0</v>
      </c>
      <c r="DB455" s="73">
        <f t="shared" si="262"/>
        <v>0</v>
      </c>
      <c r="DC455" s="74">
        <f t="shared" si="263"/>
        <v>0</v>
      </c>
      <c r="DD455" s="75">
        <f t="shared" si="264"/>
        <v>2</v>
      </c>
      <c r="DE455" s="75" t="str">
        <f t="shared" si="265"/>
        <v>Đạt mục tiêu</v>
      </c>
      <c r="DF455" s="2"/>
      <c r="DG455" s="2"/>
      <c r="DH455" s="2"/>
      <c r="DI455" s="2"/>
      <c r="DJ455" s="2"/>
      <c r="DK455" s="2"/>
      <c r="DL455" s="2"/>
      <c r="DM455" s="2"/>
      <c r="DN455" s="2"/>
      <c r="DO455" s="2"/>
      <c r="DP455" s="2"/>
      <c r="DQ455" s="2"/>
      <c r="DR455" s="2"/>
      <c r="DS455" s="2"/>
      <c r="DT455" s="2"/>
      <c r="DU455" s="2"/>
      <c r="DV455" s="2"/>
      <c r="DW455" s="2"/>
      <c r="DX455" s="2"/>
      <c r="DY455" s="2"/>
    </row>
    <row r="456" spans="1:129" ht="31.5" hidden="1" x14ac:dyDescent="0.25">
      <c r="A456" s="53">
        <v>447</v>
      </c>
      <c r="B456" s="66">
        <v>562</v>
      </c>
      <c r="C456" s="60">
        <v>565</v>
      </c>
      <c r="D456" s="8" t="s">
        <v>516</v>
      </c>
      <c r="E456" s="14" t="s">
        <v>19</v>
      </c>
      <c r="F456" s="14" t="s">
        <v>515</v>
      </c>
      <c r="G456" s="68" t="s">
        <v>19</v>
      </c>
      <c r="H456" s="14" t="s">
        <v>960</v>
      </c>
      <c r="I456" s="68" t="s">
        <v>627</v>
      </c>
      <c r="J456" s="244" t="s">
        <v>482</v>
      </c>
      <c r="K456" s="11" t="s">
        <v>6</v>
      </c>
      <c r="L456" s="11" t="s">
        <v>15</v>
      </c>
      <c r="M456" s="10">
        <v>9</v>
      </c>
      <c r="N456" s="70"/>
      <c r="O456" s="70"/>
      <c r="P456" s="70"/>
      <c r="Q456" s="70"/>
      <c r="R456" s="70"/>
      <c r="S456" s="70" t="s">
        <v>15</v>
      </c>
      <c r="T456" s="70"/>
      <c r="U456" s="70"/>
      <c r="V456" s="70"/>
      <c r="W456" s="70"/>
      <c r="X456" s="71">
        <f t="shared" si="255"/>
        <v>1</v>
      </c>
      <c r="Y456" s="15"/>
      <c r="Z456" s="15"/>
      <c r="AA456" s="15"/>
      <c r="AB456" s="15"/>
      <c r="AC456" s="15"/>
      <c r="AD456" s="15"/>
      <c r="AE456" s="15"/>
      <c r="AF456" s="15"/>
      <c r="AG456" s="15"/>
      <c r="AH456" s="15"/>
      <c r="AI456" s="15"/>
      <c r="AJ456" s="15"/>
      <c r="AK456" s="15"/>
      <c r="AL456" s="15"/>
      <c r="AM456" s="15"/>
      <c r="AN456" s="15"/>
      <c r="AO456" s="15"/>
      <c r="AP456" s="15"/>
      <c r="AQ456" s="15"/>
      <c r="AR456" s="15"/>
      <c r="AS456" s="15"/>
      <c r="AT456" s="15"/>
      <c r="AU456" s="15"/>
      <c r="AV456" s="15"/>
      <c r="AW456" s="15"/>
      <c r="AX456" s="15"/>
      <c r="AY456" s="15"/>
      <c r="AZ456" s="15"/>
      <c r="BA456" s="15"/>
      <c r="BB456" s="15"/>
      <c r="BC456" s="15"/>
      <c r="BD456" s="15"/>
      <c r="BE456" s="15"/>
      <c r="BF456" s="15"/>
      <c r="BG456" s="15"/>
      <c r="BH456" s="15"/>
      <c r="BI456" s="15">
        <v>2</v>
      </c>
      <c r="BJ456" s="15">
        <v>2</v>
      </c>
      <c r="BK456" s="15">
        <v>2</v>
      </c>
      <c r="BL456" s="15">
        <v>2</v>
      </c>
      <c r="BM456" s="15"/>
      <c r="BN456" s="15"/>
      <c r="BO456" s="15"/>
      <c r="BP456" s="15"/>
      <c r="BQ456" s="15">
        <v>2</v>
      </c>
      <c r="BR456" s="15">
        <v>2</v>
      </c>
      <c r="BS456" s="15">
        <v>2</v>
      </c>
      <c r="BT456" s="15">
        <v>2</v>
      </c>
      <c r="BU456" s="15">
        <v>2</v>
      </c>
      <c r="BV456" s="15">
        <v>2</v>
      </c>
      <c r="BW456" s="15"/>
      <c r="BX456" s="15">
        <v>2</v>
      </c>
      <c r="BY456" s="15">
        <v>2</v>
      </c>
      <c r="BZ456" s="15">
        <v>2</v>
      </c>
      <c r="CA456" s="15">
        <v>2</v>
      </c>
      <c r="CB456" s="15">
        <v>2</v>
      </c>
      <c r="CC456" s="15">
        <v>2</v>
      </c>
      <c r="CD456" s="15">
        <v>2</v>
      </c>
      <c r="CE456" s="15">
        <v>2</v>
      </c>
      <c r="CF456" s="15">
        <v>2</v>
      </c>
      <c r="CG456" s="15">
        <v>2</v>
      </c>
      <c r="CH456" s="15">
        <v>2</v>
      </c>
      <c r="CI456" s="15">
        <v>2</v>
      </c>
      <c r="CJ456" s="15">
        <v>2</v>
      </c>
      <c r="CK456" s="15">
        <v>2</v>
      </c>
      <c r="CL456" s="15"/>
      <c r="CM456" s="15"/>
      <c r="CN456" s="15"/>
      <c r="CO456" s="15"/>
      <c r="CP456" s="15"/>
      <c r="CQ456" s="15"/>
      <c r="CR456" s="15"/>
      <c r="CS456" s="15">
        <v>2</v>
      </c>
      <c r="CT456" s="15">
        <v>2</v>
      </c>
      <c r="CU456" s="15">
        <v>2</v>
      </c>
      <c r="CV456" s="73">
        <f t="shared" si="256"/>
        <v>27</v>
      </c>
      <c r="CW456" s="74">
        <f t="shared" si="257"/>
        <v>1</v>
      </c>
      <c r="CX456" s="73">
        <f t="shared" si="258"/>
        <v>0</v>
      </c>
      <c r="CY456" s="74">
        <f t="shared" si="259"/>
        <v>0</v>
      </c>
      <c r="CZ456" s="73">
        <f t="shared" si="260"/>
        <v>0</v>
      </c>
      <c r="DA456" s="74">
        <f t="shared" si="261"/>
        <v>0</v>
      </c>
      <c r="DB456" s="73">
        <f t="shared" si="262"/>
        <v>0</v>
      </c>
      <c r="DC456" s="74">
        <f t="shared" si="263"/>
        <v>0</v>
      </c>
      <c r="DD456" s="75">
        <f t="shared" si="264"/>
        <v>2</v>
      </c>
      <c r="DE456" s="75" t="str">
        <f t="shared" si="265"/>
        <v>Đạt mục tiêu</v>
      </c>
      <c r="DF456" s="2"/>
      <c r="DG456" s="2"/>
      <c r="DH456" s="2"/>
      <c r="DI456" s="2"/>
      <c r="DJ456" s="2"/>
      <c r="DK456" s="2"/>
      <c r="DL456" s="2"/>
      <c r="DM456" s="2"/>
      <c r="DN456" s="2"/>
      <c r="DO456" s="2"/>
      <c r="DP456" s="2"/>
      <c r="DQ456" s="2"/>
      <c r="DR456" s="2"/>
      <c r="DS456" s="2"/>
      <c r="DT456" s="2"/>
      <c r="DU456" s="2"/>
      <c r="DV456" s="2"/>
      <c r="DW456" s="2"/>
      <c r="DX456" s="2"/>
      <c r="DY456" s="2"/>
    </row>
    <row r="457" spans="1:129" ht="31.5" hidden="1" x14ac:dyDescent="0.25">
      <c r="A457" s="53">
        <v>448</v>
      </c>
      <c r="B457" s="66">
        <v>566</v>
      </c>
      <c r="C457" s="60">
        <v>566</v>
      </c>
      <c r="D457" s="7" t="s">
        <v>517</v>
      </c>
      <c r="E457" s="14" t="s">
        <v>11</v>
      </c>
      <c r="F457" s="14" t="s">
        <v>518</v>
      </c>
      <c r="G457" s="68" t="s">
        <v>19</v>
      </c>
      <c r="H457" s="7" t="s">
        <v>518</v>
      </c>
      <c r="I457" s="68" t="s">
        <v>627</v>
      </c>
      <c r="J457" s="68" t="s">
        <v>482</v>
      </c>
      <c r="K457" s="15" t="s">
        <v>145</v>
      </c>
      <c r="L457" s="15" t="s">
        <v>15</v>
      </c>
      <c r="M457" s="10"/>
      <c r="N457" s="70"/>
      <c r="O457" s="70"/>
      <c r="P457" s="70"/>
      <c r="Q457" s="70" t="s">
        <v>15</v>
      </c>
      <c r="R457" s="70"/>
      <c r="S457" s="70"/>
      <c r="T457" s="70"/>
      <c r="U457" s="70"/>
      <c r="V457" s="70"/>
      <c r="W457" s="70"/>
      <c r="X457" s="71">
        <f t="shared" si="255"/>
        <v>1</v>
      </c>
      <c r="Y457" s="15"/>
      <c r="Z457" s="15"/>
      <c r="AA457" s="15"/>
      <c r="AB457" s="15"/>
      <c r="AC457" s="15"/>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5">
        <v>2</v>
      </c>
      <c r="BJ457" s="15">
        <v>2</v>
      </c>
      <c r="BK457" s="15">
        <v>2</v>
      </c>
      <c r="BL457" s="15">
        <v>2</v>
      </c>
      <c r="BM457" s="15"/>
      <c r="BN457" s="15"/>
      <c r="BO457" s="15"/>
      <c r="BP457" s="15"/>
      <c r="BQ457" s="15">
        <v>2</v>
      </c>
      <c r="BR457" s="15">
        <v>2</v>
      </c>
      <c r="BS457" s="15">
        <v>2</v>
      </c>
      <c r="BT457" s="15">
        <v>2</v>
      </c>
      <c r="BU457" s="15">
        <v>2</v>
      </c>
      <c r="BV457" s="15">
        <v>2</v>
      </c>
      <c r="BW457" s="15"/>
      <c r="BX457" s="15">
        <v>2</v>
      </c>
      <c r="BY457" s="15">
        <v>2</v>
      </c>
      <c r="BZ457" s="15">
        <v>2</v>
      </c>
      <c r="CA457" s="15">
        <v>2</v>
      </c>
      <c r="CB457" s="15">
        <v>2</v>
      </c>
      <c r="CC457" s="15">
        <v>2</v>
      </c>
      <c r="CD457" s="15">
        <v>2</v>
      </c>
      <c r="CE457" s="15">
        <v>2</v>
      </c>
      <c r="CF457" s="15">
        <v>2</v>
      </c>
      <c r="CG457" s="15">
        <v>2</v>
      </c>
      <c r="CH457" s="15">
        <v>2</v>
      </c>
      <c r="CI457" s="15">
        <v>2</v>
      </c>
      <c r="CJ457" s="15">
        <v>2</v>
      </c>
      <c r="CK457" s="15">
        <v>2</v>
      </c>
      <c r="CL457" s="15"/>
      <c r="CM457" s="15"/>
      <c r="CN457" s="15"/>
      <c r="CO457" s="15"/>
      <c r="CP457" s="15"/>
      <c r="CQ457" s="15"/>
      <c r="CR457" s="15"/>
      <c r="CS457" s="15">
        <v>2</v>
      </c>
      <c r="CT457" s="15">
        <v>2</v>
      </c>
      <c r="CU457" s="15">
        <v>2</v>
      </c>
      <c r="CV457" s="73">
        <f t="shared" si="256"/>
        <v>27</v>
      </c>
      <c r="CW457" s="74">
        <f t="shared" si="257"/>
        <v>1</v>
      </c>
      <c r="CX457" s="73">
        <f t="shared" si="258"/>
        <v>0</v>
      </c>
      <c r="CY457" s="74">
        <f t="shared" si="259"/>
        <v>0</v>
      </c>
      <c r="CZ457" s="73">
        <f t="shared" si="260"/>
        <v>0</v>
      </c>
      <c r="DA457" s="74">
        <f t="shared" si="261"/>
        <v>0</v>
      </c>
      <c r="DB457" s="73">
        <f t="shared" si="262"/>
        <v>0</v>
      </c>
      <c r="DC457" s="74">
        <f t="shared" si="263"/>
        <v>0</v>
      </c>
      <c r="DD457" s="75">
        <f t="shared" si="264"/>
        <v>2</v>
      </c>
      <c r="DE457" s="75" t="str">
        <f t="shared" si="265"/>
        <v>Đạt mục tiêu</v>
      </c>
      <c r="DF457" s="2"/>
      <c r="DG457" s="2"/>
      <c r="DH457" s="2"/>
      <c r="DI457" s="2"/>
      <c r="DJ457" s="2"/>
      <c r="DK457" s="2"/>
      <c r="DL457" s="2"/>
      <c r="DM457" s="2"/>
      <c r="DN457" s="2"/>
      <c r="DO457" s="2"/>
      <c r="DP457" s="2"/>
      <c r="DQ457" s="2"/>
      <c r="DR457" s="2"/>
      <c r="DS457" s="2"/>
      <c r="DT457" s="2"/>
      <c r="DU457" s="2"/>
      <c r="DV457" s="2"/>
      <c r="DW457" s="2"/>
      <c r="DX457" s="2"/>
      <c r="DY457" s="2"/>
    </row>
    <row r="458" spans="1:129" ht="31.5" hidden="1" x14ac:dyDescent="0.25">
      <c r="A458" s="53">
        <v>449</v>
      </c>
      <c r="B458" s="66">
        <v>568</v>
      </c>
      <c r="C458" s="60">
        <v>568</v>
      </c>
      <c r="D458" s="7" t="s">
        <v>519</v>
      </c>
      <c r="E458" s="14" t="s">
        <v>11</v>
      </c>
      <c r="F458" s="28"/>
      <c r="G458" s="8" t="s">
        <v>19</v>
      </c>
      <c r="H458" s="7" t="s">
        <v>961</v>
      </c>
      <c r="I458" s="68" t="s">
        <v>627</v>
      </c>
      <c r="J458" s="68" t="s">
        <v>482</v>
      </c>
      <c r="K458" s="15" t="s">
        <v>145</v>
      </c>
      <c r="L458" s="15" t="s">
        <v>15</v>
      </c>
      <c r="M458" s="10"/>
      <c r="N458" s="70"/>
      <c r="O458" s="70"/>
      <c r="P458" s="70"/>
      <c r="Q458" s="70" t="s">
        <v>15</v>
      </c>
      <c r="R458" s="70"/>
      <c r="S458" s="70"/>
      <c r="T458" s="70"/>
      <c r="U458" s="70"/>
      <c r="V458" s="70"/>
      <c r="W458" s="70"/>
      <c r="X458" s="71">
        <f t="shared" si="255"/>
        <v>1</v>
      </c>
      <c r="Y458" s="15"/>
      <c r="Z458" s="15"/>
      <c r="AA458" s="15"/>
      <c r="AB458" s="15"/>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c r="AZ458" s="15"/>
      <c r="BA458" s="15"/>
      <c r="BB458" s="15"/>
      <c r="BC458" s="15"/>
      <c r="BD458" s="15"/>
      <c r="BE458" s="15"/>
      <c r="BF458" s="15"/>
      <c r="BG458" s="15"/>
      <c r="BH458" s="15"/>
      <c r="BI458" s="15">
        <v>2</v>
      </c>
      <c r="BJ458" s="15">
        <v>2</v>
      </c>
      <c r="BK458" s="15">
        <v>2</v>
      </c>
      <c r="BL458" s="15">
        <v>2</v>
      </c>
      <c r="BM458" s="15"/>
      <c r="BN458" s="15"/>
      <c r="BO458" s="15"/>
      <c r="BP458" s="15"/>
      <c r="BQ458" s="15">
        <v>2</v>
      </c>
      <c r="BR458" s="15">
        <v>2</v>
      </c>
      <c r="BS458" s="15">
        <v>2</v>
      </c>
      <c r="BT458" s="15">
        <v>2</v>
      </c>
      <c r="BU458" s="15">
        <v>2</v>
      </c>
      <c r="BV458" s="15">
        <v>2</v>
      </c>
      <c r="BW458" s="15"/>
      <c r="BX458" s="15">
        <v>2</v>
      </c>
      <c r="BY458" s="15">
        <v>2</v>
      </c>
      <c r="BZ458" s="15">
        <v>2</v>
      </c>
      <c r="CA458" s="15">
        <v>2</v>
      </c>
      <c r="CB458" s="15">
        <v>2</v>
      </c>
      <c r="CC458" s="15">
        <v>2</v>
      </c>
      <c r="CD458" s="15">
        <v>2</v>
      </c>
      <c r="CE458" s="15">
        <v>2</v>
      </c>
      <c r="CF458" s="15">
        <v>2</v>
      </c>
      <c r="CG458" s="15">
        <v>2</v>
      </c>
      <c r="CH458" s="15">
        <v>2</v>
      </c>
      <c r="CI458" s="15">
        <v>2</v>
      </c>
      <c r="CJ458" s="15">
        <v>2</v>
      </c>
      <c r="CK458" s="15">
        <v>2</v>
      </c>
      <c r="CL458" s="15"/>
      <c r="CM458" s="15"/>
      <c r="CN458" s="15"/>
      <c r="CO458" s="15"/>
      <c r="CP458" s="15"/>
      <c r="CQ458" s="15"/>
      <c r="CR458" s="15"/>
      <c r="CS458" s="15">
        <v>2</v>
      </c>
      <c r="CT458" s="15">
        <v>2</v>
      </c>
      <c r="CU458" s="15">
        <v>2</v>
      </c>
      <c r="CV458" s="73">
        <f t="shared" si="256"/>
        <v>27</v>
      </c>
      <c r="CW458" s="74">
        <f t="shared" si="257"/>
        <v>1</v>
      </c>
      <c r="CX458" s="73">
        <f t="shared" si="258"/>
        <v>0</v>
      </c>
      <c r="CY458" s="74">
        <f t="shared" si="259"/>
        <v>0</v>
      </c>
      <c r="CZ458" s="73">
        <f t="shared" si="260"/>
        <v>0</v>
      </c>
      <c r="DA458" s="74">
        <f t="shared" si="261"/>
        <v>0</v>
      </c>
      <c r="DB458" s="73">
        <f t="shared" si="262"/>
        <v>0</v>
      </c>
      <c r="DC458" s="74">
        <f t="shared" si="263"/>
        <v>0</v>
      </c>
      <c r="DD458" s="75">
        <f t="shared" si="264"/>
        <v>2</v>
      </c>
      <c r="DE458" s="75" t="str">
        <f t="shared" si="265"/>
        <v>Đạt mục tiêu</v>
      </c>
      <c r="DF458" s="2"/>
      <c r="DG458" s="2"/>
      <c r="DH458" s="2"/>
      <c r="DI458" s="2"/>
      <c r="DJ458" s="2"/>
      <c r="DK458" s="2"/>
      <c r="DL458" s="2"/>
      <c r="DM458" s="2"/>
      <c r="DN458" s="2"/>
      <c r="DO458" s="2"/>
      <c r="DP458" s="2"/>
      <c r="DQ458" s="2"/>
      <c r="DR458" s="2"/>
      <c r="DS458" s="2"/>
      <c r="DT458" s="2"/>
      <c r="DU458" s="2"/>
      <c r="DV458" s="2"/>
      <c r="DW458" s="2"/>
      <c r="DX458" s="2"/>
      <c r="DY458" s="2"/>
    </row>
    <row r="459" spans="1:129" ht="15.75" hidden="1" x14ac:dyDescent="0.25">
      <c r="A459" s="154">
        <f>COUNTIF(A$7:A$458,"CĐ1.1")</f>
        <v>0</v>
      </c>
      <c r="B459" s="66"/>
      <c r="C459" s="80"/>
      <c r="D459" s="7"/>
      <c r="E459" s="14"/>
      <c r="F459" s="14"/>
      <c r="G459" s="68"/>
      <c r="H459" s="68"/>
      <c r="I459" s="68"/>
      <c r="J459" s="15"/>
      <c r="K459" s="15"/>
      <c r="L459" s="15"/>
      <c r="M459" s="10"/>
      <c r="N459" s="70"/>
      <c r="O459" s="70"/>
      <c r="P459" s="70"/>
      <c r="Q459" s="70"/>
      <c r="R459" s="70"/>
      <c r="S459" s="70"/>
      <c r="T459" s="70"/>
      <c r="U459" s="70"/>
      <c r="V459" s="70"/>
      <c r="W459" s="70"/>
      <c r="X459" s="71">
        <f t="shared" si="255"/>
        <v>0</v>
      </c>
      <c r="Y459" s="15"/>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3"/>
      <c r="BJ459" s="3"/>
      <c r="BK459" s="3"/>
      <c r="BL459" s="3"/>
      <c r="BM459" s="233"/>
      <c r="BN459" s="233"/>
      <c r="BO459" s="233"/>
      <c r="BP459" s="233"/>
      <c r="BQ459" s="3"/>
      <c r="BR459" s="3"/>
      <c r="BS459" s="3"/>
      <c r="BT459" s="3"/>
      <c r="BU459" s="3"/>
      <c r="BV459" s="3"/>
      <c r="BW459" s="3"/>
      <c r="BX459" s="3"/>
      <c r="BY459" s="3"/>
      <c r="BZ459" s="3"/>
      <c r="CA459" s="3"/>
      <c r="CB459" s="3"/>
      <c r="CC459" s="3"/>
      <c r="CD459" s="3"/>
      <c r="CE459" s="3"/>
      <c r="CF459" s="3"/>
      <c r="CG459" s="3"/>
      <c r="CH459" s="3"/>
      <c r="CI459" s="3"/>
      <c r="CJ459" s="3"/>
      <c r="CK459" s="3"/>
      <c r="CL459" s="233"/>
      <c r="CM459" s="233"/>
      <c r="CN459" s="233"/>
      <c r="CO459" s="233"/>
      <c r="CP459" s="233"/>
      <c r="CQ459" s="233"/>
      <c r="CR459" s="233"/>
      <c r="CS459" s="3"/>
      <c r="CT459" s="3"/>
      <c r="CU459" s="3"/>
      <c r="CV459" s="3"/>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row>
    <row r="460" spans="1:129" ht="15.75" hidden="1" x14ac:dyDescent="0.25">
      <c r="A460" s="30"/>
      <c r="B460" s="66"/>
      <c r="C460" s="80"/>
      <c r="D460" s="7"/>
      <c r="E460" s="14"/>
      <c r="F460" s="14"/>
      <c r="G460" s="68"/>
      <c r="H460" s="68"/>
      <c r="I460" s="6"/>
      <c r="J460" s="15"/>
      <c r="K460" s="15"/>
      <c r="L460" s="15"/>
      <c r="M460" s="10"/>
      <c r="N460" s="70"/>
      <c r="O460" s="70"/>
      <c r="P460" s="70"/>
      <c r="Q460" s="70"/>
      <c r="R460" s="70"/>
      <c r="S460" s="70"/>
      <c r="T460" s="70"/>
      <c r="U460" s="70"/>
      <c r="V460" s="70"/>
      <c r="W460" s="70"/>
      <c r="X460" s="70"/>
      <c r="Y460" s="15"/>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3"/>
      <c r="BJ460" s="3"/>
      <c r="BK460" s="3"/>
      <c r="BL460" s="3"/>
      <c r="BM460" s="233"/>
      <c r="BN460" s="233"/>
      <c r="BO460" s="233"/>
      <c r="BP460" s="233"/>
      <c r="BQ460" s="3"/>
      <c r="BR460" s="3"/>
      <c r="BS460" s="3"/>
      <c r="BT460" s="3"/>
      <c r="BU460" s="3"/>
      <c r="BV460" s="3"/>
      <c r="BW460" s="3"/>
      <c r="BX460" s="3"/>
      <c r="BY460" s="3"/>
      <c r="BZ460" s="3"/>
      <c r="CA460" s="3"/>
      <c r="CB460" s="3"/>
      <c r="CC460" s="3"/>
      <c r="CD460" s="3"/>
      <c r="CE460" s="3"/>
      <c r="CF460" s="3"/>
      <c r="CG460" s="3"/>
      <c r="CH460" s="3"/>
      <c r="CI460" s="3"/>
      <c r="CJ460" s="3"/>
      <c r="CK460" s="3"/>
      <c r="CL460" s="233"/>
      <c r="CM460" s="233"/>
      <c r="CN460" s="233"/>
      <c r="CO460" s="233"/>
      <c r="CP460" s="233"/>
      <c r="CQ460" s="233"/>
      <c r="CR460" s="233"/>
      <c r="CS460" s="3"/>
      <c r="CT460" s="3"/>
      <c r="CU460" s="3"/>
      <c r="CV460" s="3"/>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row>
    <row r="461" spans="1:129" ht="15.75" x14ac:dyDescent="0.25">
      <c r="A461" s="30"/>
      <c r="B461" s="155"/>
      <c r="C461" s="60"/>
      <c r="D461" s="390" t="s">
        <v>520</v>
      </c>
      <c r="E461" s="368"/>
      <c r="F461" s="156"/>
      <c r="G461" s="156"/>
      <c r="H461" s="156"/>
      <c r="I461" s="157"/>
      <c r="J461" s="158">
        <f>SUM(J462:J467)</f>
        <v>341</v>
      </c>
      <c r="K461" s="15"/>
      <c r="L461" s="158">
        <f t="shared" ref="L461:W461" si="266">SUM(L462:L467)</f>
        <v>255</v>
      </c>
      <c r="M461" s="158" t="e">
        <f t="shared" si="266"/>
        <v>#VALUE!</v>
      </c>
      <c r="N461" s="159">
        <f t="shared" si="266"/>
        <v>41</v>
      </c>
      <c r="O461" s="159">
        <f t="shared" si="266"/>
        <v>35</v>
      </c>
      <c r="P461" s="159">
        <f t="shared" si="266"/>
        <v>42</v>
      </c>
      <c r="Q461" s="159">
        <f t="shared" si="266"/>
        <v>51</v>
      </c>
      <c r="R461" s="159">
        <f t="shared" si="266"/>
        <v>52</v>
      </c>
      <c r="S461" s="159">
        <f t="shared" si="266"/>
        <v>34</v>
      </c>
      <c r="T461" s="159">
        <f t="shared" si="266"/>
        <v>43</v>
      </c>
      <c r="U461" s="159">
        <f t="shared" si="266"/>
        <v>37</v>
      </c>
      <c r="V461" s="159">
        <f t="shared" si="266"/>
        <v>40</v>
      </c>
      <c r="W461" s="159">
        <f t="shared" si="266"/>
        <v>20</v>
      </c>
      <c r="X461" s="159"/>
      <c r="Y461" s="156"/>
      <c r="Z461" s="64"/>
      <c r="AA461" s="64"/>
      <c r="AB461" s="64"/>
      <c r="AC461" s="64"/>
      <c r="AD461" s="64"/>
      <c r="AE461" s="64"/>
      <c r="AF461" s="64"/>
      <c r="AG461" s="64"/>
      <c r="AH461" s="64"/>
      <c r="AI461" s="64"/>
      <c r="AJ461" s="64"/>
      <c r="AK461" s="64"/>
      <c r="AL461" s="64"/>
      <c r="AM461" s="64"/>
      <c r="AN461" s="64"/>
      <c r="AO461" s="64"/>
      <c r="AP461" s="64"/>
      <c r="AQ461" s="64"/>
      <c r="AR461" s="64"/>
      <c r="AS461" s="64"/>
      <c r="AT461" s="64"/>
      <c r="AU461" s="64"/>
      <c r="AV461" s="64"/>
      <c r="AW461" s="64"/>
      <c r="AX461" s="64"/>
      <c r="AY461" s="64"/>
      <c r="AZ461" s="64"/>
      <c r="BA461" s="64"/>
      <c r="BB461" s="64"/>
      <c r="BC461" s="64"/>
      <c r="BD461" s="64"/>
      <c r="BE461" s="64"/>
      <c r="BF461" s="64"/>
      <c r="BG461" s="64"/>
      <c r="BH461" s="64"/>
      <c r="BI461" s="276"/>
      <c r="BJ461" s="276"/>
      <c r="BK461" s="276"/>
      <c r="BL461" s="276"/>
      <c r="BM461" s="283"/>
      <c r="BN461" s="283"/>
      <c r="BO461" s="283"/>
      <c r="BP461" s="283"/>
      <c r="BQ461" s="276"/>
      <c r="BR461" s="276"/>
      <c r="BS461" s="276"/>
      <c r="BT461" s="276"/>
      <c r="BU461" s="276"/>
      <c r="BV461" s="276"/>
      <c r="BW461" s="276"/>
      <c r="BX461" s="276"/>
      <c r="BY461" s="276"/>
      <c r="BZ461" s="276"/>
      <c r="CA461" s="276"/>
      <c r="CB461" s="276"/>
      <c r="CC461" s="276"/>
      <c r="CD461" s="276"/>
      <c r="CE461" s="276"/>
      <c r="CF461" s="276"/>
      <c r="CG461" s="276"/>
      <c r="CH461" s="276"/>
      <c r="CI461" s="276"/>
      <c r="CJ461" s="276"/>
      <c r="CK461" s="276"/>
      <c r="CL461" s="283"/>
      <c r="CM461" s="283"/>
      <c r="CN461" s="283"/>
      <c r="CO461" s="283"/>
      <c r="CP461" s="283"/>
      <c r="CQ461" s="283"/>
      <c r="CR461" s="283"/>
      <c r="CS461" s="276"/>
      <c r="CT461" s="276"/>
      <c r="CU461" s="276"/>
      <c r="CV461" s="3"/>
      <c r="CW461" s="2"/>
      <c r="CX461" s="2"/>
      <c r="CY461" s="2"/>
      <c r="CZ461" s="2"/>
      <c r="DA461" s="2"/>
      <c r="DB461" s="2"/>
      <c r="DC461" s="2"/>
      <c r="DD461" s="248"/>
      <c r="DE461" s="2"/>
      <c r="DF461" s="2"/>
      <c r="DG461" s="2"/>
      <c r="DH461" s="2"/>
      <c r="DI461" s="2"/>
      <c r="DJ461" s="2"/>
      <c r="DK461" s="2"/>
      <c r="DL461" s="2"/>
      <c r="DM461" s="2"/>
      <c r="DN461" s="2"/>
      <c r="DO461" s="2"/>
      <c r="DP461" s="2"/>
      <c r="DQ461" s="2"/>
      <c r="DR461" s="2"/>
      <c r="DS461" s="2"/>
      <c r="DT461" s="2"/>
      <c r="DU461" s="2"/>
      <c r="DV461" s="2"/>
      <c r="DW461" s="2"/>
      <c r="DX461" s="2"/>
      <c r="DY461" s="2"/>
    </row>
    <row r="462" spans="1:129" ht="15.75" x14ac:dyDescent="0.25">
      <c r="A462" s="30"/>
      <c r="B462" s="155"/>
      <c r="C462" s="160"/>
      <c r="D462" s="391" t="s">
        <v>521</v>
      </c>
      <c r="E462" s="368"/>
      <c r="F462" s="161"/>
      <c r="G462" s="161"/>
      <c r="H462" s="161"/>
      <c r="I462" s="157"/>
      <c r="J462" s="158">
        <f>COUNTIF(J$11:J$83,"Thể chất")</f>
        <v>56</v>
      </c>
      <c r="K462" s="15"/>
      <c r="L462" s="158">
        <f>COUNTIF(L$11:L$83,"x")</f>
        <v>46</v>
      </c>
      <c r="M462" s="162" t="str">
        <f>M9</f>
        <v>.</v>
      </c>
      <c r="N462" s="159">
        <f t="shared" ref="N462:W462" si="267">COUNTIF(N$10:N$83,"x")</f>
        <v>5</v>
      </c>
      <c r="O462" s="159">
        <f t="shared" si="267"/>
        <v>4</v>
      </c>
      <c r="P462" s="159">
        <f t="shared" si="267"/>
        <v>6</v>
      </c>
      <c r="Q462" s="159">
        <f t="shared" si="267"/>
        <v>8</v>
      </c>
      <c r="R462" s="159">
        <f t="shared" si="267"/>
        <v>9</v>
      </c>
      <c r="S462" s="159">
        <f t="shared" si="267"/>
        <v>7</v>
      </c>
      <c r="T462" s="159">
        <f t="shared" si="267"/>
        <v>7</v>
      </c>
      <c r="U462" s="159">
        <f t="shared" si="267"/>
        <v>5</v>
      </c>
      <c r="V462" s="159">
        <f t="shared" si="267"/>
        <v>8</v>
      </c>
      <c r="W462" s="159">
        <f t="shared" si="267"/>
        <v>6</v>
      </c>
      <c r="X462" s="159"/>
      <c r="Y462" s="163"/>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4"/>
      <c r="AY462" s="164"/>
      <c r="AZ462" s="164"/>
      <c r="BA462" s="164"/>
      <c r="BB462" s="164"/>
      <c r="BC462" s="164"/>
      <c r="BD462" s="164"/>
      <c r="BE462" s="164"/>
      <c r="BF462" s="164"/>
      <c r="BG462" s="164"/>
      <c r="BH462" s="164"/>
      <c r="BI462" s="276"/>
      <c r="BJ462" s="276"/>
      <c r="BK462" s="276"/>
      <c r="BL462" s="276"/>
      <c r="BM462" s="283"/>
      <c r="BN462" s="283"/>
      <c r="BO462" s="283"/>
      <c r="BP462" s="283"/>
      <c r="BQ462" s="276"/>
      <c r="BR462" s="276"/>
      <c r="BS462" s="276"/>
      <c r="BT462" s="276"/>
      <c r="BU462" s="276"/>
      <c r="BV462" s="276"/>
      <c r="BW462" s="276"/>
      <c r="BX462" s="276"/>
      <c r="BY462" s="276"/>
      <c r="BZ462" s="276"/>
      <c r="CA462" s="276"/>
      <c r="CB462" s="276"/>
      <c r="CC462" s="276"/>
      <c r="CD462" s="276"/>
      <c r="CE462" s="276"/>
      <c r="CF462" s="276"/>
      <c r="CG462" s="276"/>
      <c r="CH462" s="276"/>
      <c r="CI462" s="276"/>
      <c r="CJ462" s="276"/>
      <c r="CK462" s="276"/>
      <c r="CL462" s="283"/>
      <c r="CM462" s="283"/>
      <c r="CN462" s="283"/>
      <c r="CO462" s="283"/>
      <c r="CP462" s="283"/>
      <c r="CQ462" s="283"/>
      <c r="CR462" s="283"/>
      <c r="CS462" s="276"/>
      <c r="CT462" s="276"/>
      <c r="CU462" s="276"/>
      <c r="CV462" s="3"/>
      <c r="CW462" s="2"/>
      <c r="CX462" s="2"/>
      <c r="CY462" s="2"/>
      <c r="CZ462" s="2"/>
      <c r="DA462" s="2"/>
      <c r="DB462" s="2"/>
      <c r="DC462" s="2"/>
      <c r="DD462" s="248"/>
      <c r="DE462" s="2"/>
      <c r="DF462" s="2"/>
      <c r="DG462" s="2"/>
      <c r="DH462" s="2"/>
      <c r="DI462" s="2"/>
      <c r="DJ462" s="2"/>
      <c r="DK462" s="2"/>
      <c r="DL462" s="2"/>
      <c r="DM462" s="2"/>
      <c r="DN462" s="2"/>
      <c r="DO462" s="2"/>
      <c r="DP462" s="2"/>
      <c r="DQ462" s="2"/>
      <c r="DR462" s="2"/>
      <c r="DS462" s="2"/>
      <c r="DT462" s="2"/>
      <c r="DU462" s="2"/>
      <c r="DV462" s="2"/>
      <c r="DW462" s="2"/>
      <c r="DX462" s="2"/>
      <c r="DY462" s="2"/>
    </row>
    <row r="463" spans="1:129" ht="15.75" x14ac:dyDescent="0.25">
      <c r="A463" s="30"/>
      <c r="B463" s="155"/>
      <c r="C463" s="160"/>
      <c r="D463" s="391" t="s">
        <v>522</v>
      </c>
      <c r="E463" s="368"/>
      <c r="F463" s="161"/>
      <c r="G463" s="161"/>
      <c r="H463" s="161"/>
      <c r="I463" s="157"/>
      <c r="J463" s="158">
        <f>COUNTIF(J$86:J$131,"Thể chất")</f>
        <v>42</v>
      </c>
      <c r="K463" s="15"/>
      <c r="L463" s="158">
        <f>COUNTIF(L$86:L$131,"x")</f>
        <v>36</v>
      </c>
      <c r="M463" s="162" t="str">
        <f>M85</f>
        <v>#</v>
      </c>
      <c r="N463" s="159">
        <f t="shared" ref="N463:W463" si="268">COUNTIF(N$84:N$131,"x")</f>
        <v>6</v>
      </c>
      <c r="O463" s="159">
        <f t="shared" si="268"/>
        <v>6</v>
      </c>
      <c r="P463" s="159">
        <f t="shared" si="268"/>
        <v>5</v>
      </c>
      <c r="Q463" s="159">
        <f t="shared" si="268"/>
        <v>6</v>
      </c>
      <c r="R463" s="159">
        <f t="shared" si="268"/>
        <v>6</v>
      </c>
      <c r="S463" s="159">
        <f t="shared" si="268"/>
        <v>2</v>
      </c>
      <c r="T463" s="159">
        <f t="shared" si="268"/>
        <v>6</v>
      </c>
      <c r="U463" s="159">
        <f t="shared" si="268"/>
        <v>2</v>
      </c>
      <c r="V463" s="159">
        <f t="shared" si="268"/>
        <v>4</v>
      </c>
      <c r="W463" s="159">
        <f t="shared" si="268"/>
        <v>0</v>
      </c>
      <c r="X463" s="159"/>
      <c r="Y463" s="163"/>
      <c r="Z463" s="164"/>
      <c r="AA463" s="164"/>
      <c r="AB463" s="164"/>
      <c r="AC463" s="164"/>
      <c r="AD463" s="164"/>
      <c r="AE463" s="164"/>
      <c r="AF463" s="164"/>
      <c r="AG463" s="164"/>
      <c r="AH463" s="164"/>
      <c r="AI463" s="164"/>
      <c r="AJ463" s="164"/>
      <c r="AK463" s="164"/>
      <c r="AL463" s="164"/>
      <c r="AM463" s="164"/>
      <c r="AN463" s="164"/>
      <c r="AO463" s="164"/>
      <c r="AP463" s="164"/>
      <c r="AQ463" s="164"/>
      <c r="AR463" s="164"/>
      <c r="AS463" s="164"/>
      <c r="AT463" s="164"/>
      <c r="AU463" s="164"/>
      <c r="AV463" s="164"/>
      <c r="AW463" s="164"/>
      <c r="AX463" s="164"/>
      <c r="AY463" s="164"/>
      <c r="AZ463" s="164"/>
      <c r="BA463" s="164"/>
      <c r="BB463" s="164"/>
      <c r="BC463" s="164"/>
      <c r="BD463" s="164"/>
      <c r="BE463" s="164"/>
      <c r="BF463" s="164"/>
      <c r="BG463" s="164"/>
      <c r="BH463" s="164"/>
      <c r="BI463" s="276"/>
      <c r="BJ463" s="276"/>
      <c r="BK463" s="276"/>
      <c r="BL463" s="276"/>
      <c r="BM463" s="283"/>
      <c r="BN463" s="283"/>
      <c r="BO463" s="283"/>
      <c r="BP463" s="283"/>
      <c r="BQ463" s="276"/>
      <c r="BR463" s="276"/>
      <c r="BS463" s="276"/>
      <c r="BT463" s="276"/>
      <c r="BU463" s="276"/>
      <c r="BV463" s="276"/>
      <c r="BW463" s="276"/>
      <c r="BX463" s="276"/>
      <c r="BY463" s="276"/>
      <c r="BZ463" s="276"/>
      <c r="CA463" s="276"/>
      <c r="CB463" s="276"/>
      <c r="CC463" s="276"/>
      <c r="CD463" s="276"/>
      <c r="CE463" s="276"/>
      <c r="CF463" s="276"/>
      <c r="CG463" s="276"/>
      <c r="CH463" s="276"/>
      <c r="CI463" s="276"/>
      <c r="CJ463" s="276"/>
      <c r="CK463" s="276"/>
      <c r="CL463" s="283"/>
      <c r="CM463" s="283"/>
      <c r="CN463" s="283"/>
      <c r="CO463" s="283"/>
      <c r="CP463" s="283"/>
      <c r="CQ463" s="283"/>
      <c r="CR463" s="283"/>
      <c r="CS463" s="276"/>
      <c r="CT463" s="276"/>
      <c r="CU463" s="276"/>
      <c r="CV463" s="3"/>
      <c r="CW463" s="2"/>
      <c r="CX463" s="2"/>
      <c r="CY463" s="2"/>
      <c r="CZ463" s="2"/>
      <c r="DA463" s="2"/>
      <c r="DB463" s="2"/>
      <c r="DC463" s="2"/>
      <c r="DD463" s="248"/>
      <c r="DE463" s="2"/>
      <c r="DF463" s="2"/>
      <c r="DG463" s="2"/>
      <c r="DH463" s="2"/>
      <c r="DI463" s="2"/>
      <c r="DJ463" s="2"/>
      <c r="DK463" s="2"/>
      <c r="DL463" s="2"/>
      <c r="DM463" s="2"/>
      <c r="DN463" s="2"/>
      <c r="DO463" s="2"/>
      <c r="DP463" s="2"/>
      <c r="DQ463" s="2"/>
      <c r="DR463" s="2"/>
      <c r="DS463" s="2"/>
      <c r="DT463" s="2"/>
      <c r="DU463" s="2"/>
      <c r="DV463" s="2"/>
      <c r="DW463" s="2"/>
      <c r="DX463" s="2"/>
      <c r="DY463" s="2"/>
    </row>
    <row r="464" spans="1:129" ht="15.75" x14ac:dyDescent="0.25">
      <c r="A464" s="30"/>
      <c r="B464" s="155"/>
      <c r="C464" s="160"/>
      <c r="D464" s="391" t="s">
        <v>523</v>
      </c>
      <c r="E464" s="368"/>
      <c r="F464" s="161"/>
      <c r="G464" s="161"/>
      <c r="H464" s="161"/>
      <c r="I464" s="157"/>
      <c r="J464" s="158">
        <f>COUNTIF(J$135:J$245,"NHận thức")</f>
        <v>72</v>
      </c>
      <c r="K464" s="15"/>
      <c r="L464" s="158">
        <f>COUNTIF(L$135:L$245,"x")</f>
        <v>71</v>
      </c>
      <c r="M464" s="162" t="str">
        <f>M132</f>
        <v>#</v>
      </c>
      <c r="N464" s="159">
        <f t="shared" ref="N464:W464" si="269">COUNTIF(N$132:N$245,"x")</f>
        <v>10</v>
      </c>
      <c r="O464" s="159">
        <f t="shared" si="269"/>
        <v>6</v>
      </c>
      <c r="P464" s="159">
        <f t="shared" si="269"/>
        <v>10</v>
      </c>
      <c r="Q464" s="159">
        <f t="shared" si="269"/>
        <v>5</v>
      </c>
      <c r="R464" s="159">
        <f t="shared" si="269"/>
        <v>10</v>
      </c>
      <c r="S464" s="159">
        <f t="shared" si="269"/>
        <v>10</v>
      </c>
      <c r="T464" s="159">
        <f t="shared" si="269"/>
        <v>9</v>
      </c>
      <c r="U464" s="159">
        <f t="shared" si="269"/>
        <v>14</v>
      </c>
      <c r="V464" s="159">
        <f t="shared" si="269"/>
        <v>10</v>
      </c>
      <c r="W464" s="159">
        <f t="shared" si="269"/>
        <v>5</v>
      </c>
      <c r="X464" s="159"/>
      <c r="Y464" s="163"/>
      <c r="Z464" s="164"/>
      <c r="AA464" s="164"/>
      <c r="AB464" s="164"/>
      <c r="AC464" s="164"/>
      <c r="AD464" s="164"/>
      <c r="AE464" s="164"/>
      <c r="AF464" s="164"/>
      <c r="AG464" s="164"/>
      <c r="AH464" s="164"/>
      <c r="AI464" s="164"/>
      <c r="AJ464" s="164"/>
      <c r="AK464" s="164"/>
      <c r="AL464" s="164"/>
      <c r="AM464" s="164"/>
      <c r="AN464" s="164"/>
      <c r="AO464" s="164"/>
      <c r="AP464" s="164"/>
      <c r="AQ464" s="164"/>
      <c r="AR464" s="164"/>
      <c r="AS464" s="164"/>
      <c r="AT464" s="164"/>
      <c r="AU464" s="164"/>
      <c r="AV464" s="164"/>
      <c r="AW464" s="164"/>
      <c r="AX464" s="164"/>
      <c r="AY464" s="164"/>
      <c r="AZ464" s="164"/>
      <c r="BA464" s="164"/>
      <c r="BB464" s="164"/>
      <c r="BC464" s="164"/>
      <c r="BD464" s="164"/>
      <c r="BE464" s="164"/>
      <c r="BF464" s="164"/>
      <c r="BG464" s="164"/>
      <c r="BH464" s="164"/>
      <c r="BI464" s="276"/>
      <c r="BJ464" s="276"/>
      <c r="BK464" s="276"/>
      <c r="BL464" s="276"/>
      <c r="BM464" s="283"/>
      <c r="BN464" s="283"/>
      <c r="BO464" s="283"/>
      <c r="BP464" s="283"/>
      <c r="BQ464" s="276"/>
      <c r="BR464" s="276"/>
      <c r="BS464" s="276"/>
      <c r="BT464" s="276"/>
      <c r="BU464" s="276"/>
      <c r="BV464" s="276"/>
      <c r="BW464" s="276"/>
      <c r="BX464" s="276"/>
      <c r="BY464" s="276"/>
      <c r="BZ464" s="276"/>
      <c r="CA464" s="276"/>
      <c r="CB464" s="276"/>
      <c r="CC464" s="276"/>
      <c r="CD464" s="276"/>
      <c r="CE464" s="276"/>
      <c r="CF464" s="276"/>
      <c r="CG464" s="276"/>
      <c r="CH464" s="276"/>
      <c r="CI464" s="276"/>
      <c r="CJ464" s="276"/>
      <c r="CK464" s="276"/>
      <c r="CL464" s="283"/>
      <c r="CM464" s="283"/>
      <c r="CN464" s="283"/>
      <c r="CO464" s="283"/>
      <c r="CP464" s="283"/>
      <c r="CQ464" s="283"/>
      <c r="CR464" s="283"/>
      <c r="CS464" s="276"/>
      <c r="CT464" s="276"/>
      <c r="CU464" s="276"/>
      <c r="CV464" s="3"/>
      <c r="CW464" s="2"/>
      <c r="CX464" s="2"/>
      <c r="CY464" s="2"/>
      <c r="CZ464" s="2"/>
      <c r="DA464" s="2"/>
      <c r="DB464" s="2"/>
      <c r="DC464" s="2"/>
      <c r="DD464" s="248"/>
      <c r="DE464" s="2"/>
      <c r="DF464" s="2"/>
      <c r="DG464" s="2"/>
      <c r="DH464" s="2"/>
      <c r="DI464" s="2"/>
      <c r="DJ464" s="2"/>
      <c r="DK464" s="2"/>
      <c r="DL464" s="2"/>
      <c r="DM464" s="2"/>
      <c r="DN464" s="2"/>
      <c r="DO464" s="2"/>
      <c r="DP464" s="2"/>
      <c r="DQ464" s="2"/>
      <c r="DR464" s="2"/>
      <c r="DS464" s="2"/>
      <c r="DT464" s="2"/>
      <c r="DU464" s="2"/>
      <c r="DV464" s="2"/>
      <c r="DW464" s="2"/>
      <c r="DX464" s="2"/>
      <c r="DY464" s="2"/>
    </row>
    <row r="465" spans="1:129" ht="15.75" x14ac:dyDescent="0.25">
      <c r="A465" s="30"/>
      <c r="B465" s="155"/>
      <c r="C465" s="160"/>
      <c r="D465" s="391" t="s">
        <v>524</v>
      </c>
      <c r="E465" s="368"/>
      <c r="F465" s="161"/>
      <c r="G465" s="161"/>
      <c r="H465" s="161"/>
      <c r="I465" s="157"/>
      <c r="J465" s="158">
        <f>COUNTIF(J$248:J$318,"NGôn ngữ")</f>
        <v>51</v>
      </c>
      <c r="K465" s="15"/>
      <c r="L465" s="158">
        <f>COUNTIF(L$248:L$318,"x")</f>
        <v>42</v>
      </c>
      <c r="M465" s="162" t="str">
        <f>M246</f>
        <v>#</v>
      </c>
      <c r="N465" s="159">
        <f t="shared" ref="N465:W465" si="270">COUNTIF(N$246:N$318,"x")</f>
        <v>6</v>
      </c>
      <c r="O465" s="159">
        <f t="shared" si="270"/>
        <v>6</v>
      </c>
      <c r="P465" s="159">
        <f t="shared" si="270"/>
        <v>5</v>
      </c>
      <c r="Q465" s="159">
        <f t="shared" si="270"/>
        <v>11</v>
      </c>
      <c r="R465" s="159">
        <f t="shared" si="270"/>
        <v>10</v>
      </c>
      <c r="S465" s="159">
        <f t="shared" si="270"/>
        <v>6</v>
      </c>
      <c r="T465" s="159">
        <f t="shared" si="270"/>
        <v>7</v>
      </c>
      <c r="U465" s="159">
        <f t="shared" si="270"/>
        <v>7</v>
      </c>
      <c r="V465" s="159">
        <f t="shared" si="270"/>
        <v>6</v>
      </c>
      <c r="W465" s="159">
        <f t="shared" si="270"/>
        <v>4</v>
      </c>
      <c r="X465" s="159"/>
      <c r="Y465" s="163"/>
      <c r="Z465" s="164"/>
      <c r="AA465" s="164"/>
      <c r="AB465" s="164"/>
      <c r="AC465" s="164"/>
      <c r="AD465" s="164"/>
      <c r="AE465" s="164"/>
      <c r="AF465" s="164"/>
      <c r="AG465" s="164"/>
      <c r="AH465" s="164"/>
      <c r="AI465" s="164"/>
      <c r="AJ465" s="164"/>
      <c r="AK465" s="164"/>
      <c r="AL465" s="164"/>
      <c r="AM465" s="164"/>
      <c r="AN465" s="164"/>
      <c r="AO465" s="164"/>
      <c r="AP465" s="164"/>
      <c r="AQ465" s="164"/>
      <c r="AR465" s="164"/>
      <c r="AS465" s="164"/>
      <c r="AT465" s="164"/>
      <c r="AU465" s="164"/>
      <c r="AV465" s="164"/>
      <c r="AW465" s="164"/>
      <c r="AX465" s="164"/>
      <c r="AY465" s="164"/>
      <c r="AZ465" s="164"/>
      <c r="BA465" s="164"/>
      <c r="BB465" s="164"/>
      <c r="BC465" s="164"/>
      <c r="BD465" s="164"/>
      <c r="BE465" s="164"/>
      <c r="BF465" s="164"/>
      <c r="BG465" s="164"/>
      <c r="BH465" s="164"/>
      <c r="BI465" s="276"/>
      <c r="BJ465" s="276"/>
      <c r="BK465" s="276"/>
      <c r="BL465" s="276"/>
      <c r="BM465" s="283"/>
      <c r="BN465" s="283"/>
      <c r="BO465" s="283"/>
      <c r="BP465" s="283"/>
      <c r="BQ465" s="276"/>
      <c r="BR465" s="276"/>
      <c r="BS465" s="276"/>
      <c r="BT465" s="276"/>
      <c r="BU465" s="276"/>
      <c r="BV465" s="276"/>
      <c r="BW465" s="276"/>
      <c r="BX465" s="276"/>
      <c r="BY465" s="276"/>
      <c r="BZ465" s="276"/>
      <c r="CA465" s="276"/>
      <c r="CB465" s="276"/>
      <c r="CC465" s="276"/>
      <c r="CD465" s="276"/>
      <c r="CE465" s="276"/>
      <c r="CF465" s="276"/>
      <c r="CG465" s="276"/>
      <c r="CH465" s="276"/>
      <c r="CI465" s="276"/>
      <c r="CJ465" s="276"/>
      <c r="CK465" s="276"/>
      <c r="CL465" s="283"/>
      <c r="CM465" s="283"/>
      <c r="CN465" s="283"/>
      <c r="CO465" s="283"/>
      <c r="CP465" s="283"/>
      <c r="CQ465" s="283"/>
      <c r="CR465" s="283"/>
      <c r="CS465" s="276"/>
      <c r="CT465" s="276"/>
      <c r="CU465" s="276"/>
      <c r="CV465" s="3"/>
      <c r="CW465" s="2"/>
      <c r="CX465" s="2"/>
      <c r="CY465" s="2"/>
      <c r="CZ465" s="2"/>
      <c r="DA465" s="2"/>
      <c r="DB465" s="2"/>
      <c r="DC465" s="2"/>
      <c r="DD465" s="248"/>
      <c r="DE465" s="2"/>
      <c r="DF465" s="2"/>
      <c r="DG465" s="2"/>
      <c r="DH465" s="2"/>
      <c r="DI465" s="2"/>
      <c r="DJ465" s="2"/>
      <c r="DK465" s="2"/>
      <c r="DL465" s="2"/>
      <c r="DM465" s="2"/>
      <c r="DN465" s="2"/>
      <c r="DO465" s="2"/>
      <c r="DP465" s="2"/>
      <c r="DQ465" s="2"/>
      <c r="DR465" s="2"/>
      <c r="DS465" s="2"/>
      <c r="DT465" s="2"/>
      <c r="DU465" s="2"/>
      <c r="DV465" s="2"/>
      <c r="DW465" s="2"/>
      <c r="DX465" s="2"/>
      <c r="DY465" s="2"/>
    </row>
    <row r="466" spans="1:129" ht="15.75" x14ac:dyDescent="0.25">
      <c r="A466" s="30"/>
      <c r="B466" s="155"/>
      <c r="C466" s="160"/>
      <c r="D466" s="391" t="s">
        <v>525</v>
      </c>
      <c r="E466" s="368"/>
      <c r="F466" s="161"/>
      <c r="G466" s="161"/>
      <c r="H466" s="161"/>
      <c r="I466" s="157"/>
      <c r="J466" s="158">
        <f>COUNTIF(J$322:J$376,"TCKNXH")</f>
        <v>50</v>
      </c>
      <c r="K466" s="15"/>
      <c r="L466" s="158">
        <f>COUNTIF(L$322:L$376,"x")</f>
        <v>39</v>
      </c>
      <c r="M466" s="162" t="e">
        <f>M319+M98+M106+M121</f>
        <v>#VALUE!</v>
      </c>
      <c r="N466" s="159">
        <f t="shared" ref="N466:W466" si="271">COUNTIF(N$319:N$376,"x")</f>
        <v>6</v>
      </c>
      <c r="O466" s="159">
        <f t="shared" si="271"/>
        <v>7</v>
      </c>
      <c r="P466" s="159">
        <f t="shared" si="271"/>
        <v>9</v>
      </c>
      <c r="Q466" s="159">
        <f t="shared" si="271"/>
        <v>9</v>
      </c>
      <c r="R466" s="159">
        <f t="shared" si="271"/>
        <v>6</v>
      </c>
      <c r="S466" s="159">
        <f t="shared" si="271"/>
        <v>1</v>
      </c>
      <c r="T466" s="159">
        <f t="shared" si="271"/>
        <v>5</v>
      </c>
      <c r="U466" s="159">
        <f t="shared" si="271"/>
        <v>2</v>
      </c>
      <c r="V466" s="159">
        <f t="shared" si="271"/>
        <v>5</v>
      </c>
      <c r="W466" s="159">
        <f t="shared" si="271"/>
        <v>1</v>
      </c>
      <c r="X466" s="159"/>
      <c r="Y466" s="163"/>
      <c r="Z466" s="164"/>
      <c r="AA466" s="164"/>
      <c r="AB466" s="164"/>
      <c r="AC466" s="164"/>
      <c r="AD466" s="164"/>
      <c r="AE466" s="164"/>
      <c r="AF466" s="164"/>
      <c r="AG466" s="164"/>
      <c r="AH466" s="164"/>
      <c r="AI466" s="164"/>
      <c r="AJ466" s="164"/>
      <c r="AK466" s="164"/>
      <c r="AL466" s="164"/>
      <c r="AM466" s="164"/>
      <c r="AN466" s="164"/>
      <c r="AO466" s="164"/>
      <c r="AP466" s="164"/>
      <c r="AQ466" s="164"/>
      <c r="AR466" s="164"/>
      <c r="AS466" s="164"/>
      <c r="AT466" s="164"/>
      <c r="AU466" s="164"/>
      <c r="AV466" s="164"/>
      <c r="AW466" s="164"/>
      <c r="AX466" s="164"/>
      <c r="AY466" s="164"/>
      <c r="AZ466" s="164"/>
      <c r="BA466" s="164"/>
      <c r="BB466" s="164"/>
      <c r="BC466" s="164"/>
      <c r="BD466" s="164"/>
      <c r="BE466" s="164"/>
      <c r="BF466" s="164"/>
      <c r="BG466" s="164"/>
      <c r="BH466" s="164"/>
      <c r="BI466" s="276"/>
      <c r="BJ466" s="276"/>
      <c r="BK466" s="276"/>
      <c r="BL466" s="276"/>
      <c r="BM466" s="283"/>
      <c r="BN466" s="283"/>
      <c r="BO466" s="283"/>
      <c r="BP466" s="283"/>
      <c r="BQ466" s="276"/>
      <c r="BR466" s="276"/>
      <c r="BS466" s="276"/>
      <c r="BT466" s="276"/>
      <c r="BU466" s="276"/>
      <c r="BV466" s="276"/>
      <c r="BW466" s="276"/>
      <c r="BX466" s="276"/>
      <c r="BY466" s="276"/>
      <c r="BZ466" s="276"/>
      <c r="CA466" s="276"/>
      <c r="CB466" s="276"/>
      <c r="CC466" s="276"/>
      <c r="CD466" s="276"/>
      <c r="CE466" s="276"/>
      <c r="CF466" s="276"/>
      <c r="CG466" s="276"/>
      <c r="CH466" s="276"/>
      <c r="CI466" s="276"/>
      <c r="CJ466" s="276"/>
      <c r="CK466" s="276"/>
      <c r="CL466" s="283"/>
      <c r="CM466" s="283"/>
      <c r="CN466" s="283"/>
      <c r="CO466" s="283"/>
      <c r="CP466" s="283"/>
      <c r="CQ466" s="283"/>
      <c r="CR466" s="283"/>
      <c r="CS466" s="276"/>
      <c r="CT466" s="276"/>
      <c r="CU466" s="276"/>
      <c r="CV466" s="2"/>
      <c r="CW466" s="2"/>
      <c r="CX466" s="2"/>
      <c r="CY466" s="2"/>
      <c r="CZ466" s="2"/>
      <c r="DA466" s="2"/>
      <c r="DB466" s="2"/>
      <c r="DC466" s="2"/>
      <c r="DD466" s="248"/>
      <c r="DE466" s="2"/>
      <c r="DF466" s="2"/>
      <c r="DG466" s="2"/>
      <c r="DH466" s="2"/>
      <c r="DI466" s="2"/>
      <c r="DJ466" s="2"/>
      <c r="DK466" s="2"/>
      <c r="DL466" s="2"/>
      <c r="DM466" s="2"/>
      <c r="DN466" s="2"/>
      <c r="DO466" s="2"/>
      <c r="DP466" s="2"/>
      <c r="DQ466" s="2"/>
      <c r="DR466" s="2"/>
      <c r="DS466" s="2"/>
      <c r="DT466" s="2"/>
      <c r="DU466" s="2"/>
      <c r="DV466" s="2"/>
      <c r="DW466" s="2"/>
      <c r="DX466" s="2"/>
      <c r="DY466" s="2"/>
    </row>
    <row r="467" spans="1:129" ht="15.75" x14ac:dyDescent="0.25">
      <c r="A467" s="30"/>
      <c r="B467" s="155"/>
      <c r="C467" s="160"/>
      <c r="D467" s="391" t="s">
        <v>526</v>
      </c>
      <c r="E467" s="368"/>
      <c r="F467" s="161"/>
      <c r="G467" s="161"/>
      <c r="H467" s="161"/>
      <c r="I467" s="161"/>
      <c r="J467" s="158">
        <f>COUNTIF(J$379:J$458,"THẩm Mỹ")</f>
        <v>70</v>
      </c>
      <c r="K467" s="15"/>
      <c r="L467" s="158">
        <f>COUNTIF(L$379:L$458,"x")</f>
        <v>21</v>
      </c>
      <c r="M467" s="162" t="str">
        <f>M377</f>
        <v>#</v>
      </c>
      <c r="N467" s="159">
        <f t="shared" ref="N467:W467" si="272">COUNTIF(N$377:N$459,"x")</f>
        <v>8</v>
      </c>
      <c r="O467" s="159">
        <f t="shared" si="272"/>
        <v>6</v>
      </c>
      <c r="P467" s="159">
        <f t="shared" si="272"/>
        <v>7</v>
      </c>
      <c r="Q467" s="159">
        <f t="shared" si="272"/>
        <v>12</v>
      </c>
      <c r="R467" s="159">
        <f t="shared" si="272"/>
        <v>11</v>
      </c>
      <c r="S467" s="159">
        <f t="shared" si="272"/>
        <v>8</v>
      </c>
      <c r="T467" s="159">
        <f t="shared" si="272"/>
        <v>9</v>
      </c>
      <c r="U467" s="159">
        <f t="shared" si="272"/>
        <v>7</v>
      </c>
      <c r="V467" s="159">
        <f t="shared" si="272"/>
        <v>7</v>
      </c>
      <c r="W467" s="159">
        <f t="shared" si="272"/>
        <v>4</v>
      </c>
      <c r="X467" s="159"/>
      <c r="Y467" s="163"/>
      <c r="Z467" s="164"/>
      <c r="AA467" s="164"/>
      <c r="AB467" s="164"/>
      <c r="AC467" s="164"/>
      <c r="AD467" s="164"/>
      <c r="AE467" s="164"/>
      <c r="AF467" s="164"/>
      <c r="AG467" s="164"/>
      <c r="AH467" s="164"/>
      <c r="AI467" s="164"/>
      <c r="AJ467" s="164"/>
      <c r="AK467" s="164"/>
      <c r="AL467" s="164"/>
      <c r="AM467" s="164"/>
      <c r="AN467" s="164"/>
      <c r="AO467" s="164"/>
      <c r="AP467" s="164"/>
      <c r="AQ467" s="164"/>
      <c r="AR467" s="164"/>
      <c r="AS467" s="164"/>
      <c r="AT467" s="164"/>
      <c r="AU467" s="164"/>
      <c r="AV467" s="164"/>
      <c r="AW467" s="164"/>
      <c r="AX467" s="164"/>
      <c r="AY467" s="164"/>
      <c r="AZ467" s="164"/>
      <c r="BA467" s="164"/>
      <c r="BB467" s="164"/>
      <c r="BC467" s="164"/>
      <c r="BD467" s="164"/>
      <c r="BE467" s="164"/>
      <c r="BF467" s="164"/>
      <c r="BG467" s="164"/>
      <c r="BH467" s="164"/>
      <c r="BI467" s="29"/>
      <c r="BJ467" s="272"/>
      <c r="BK467" s="29"/>
      <c r="BL467" s="29"/>
      <c r="BM467" s="269"/>
      <c r="BN467" s="269"/>
      <c r="BO467" s="269"/>
      <c r="BP467" s="269"/>
      <c r="BQ467" s="29"/>
      <c r="BR467" s="29"/>
      <c r="BS467" s="29"/>
      <c r="BT467" s="29"/>
      <c r="BU467" s="29"/>
      <c r="BV467" s="29"/>
      <c r="BW467" s="29"/>
      <c r="BX467" s="29"/>
      <c r="BY467" s="29"/>
      <c r="BZ467" s="29"/>
      <c r="CA467" s="29"/>
      <c r="CB467" s="29"/>
      <c r="CC467" s="29"/>
      <c r="CD467" s="29"/>
      <c r="CE467" s="29"/>
      <c r="CF467" s="29"/>
      <c r="CG467" s="29"/>
      <c r="CH467" s="29"/>
      <c r="CI467" s="29"/>
      <c r="CJ467" s="29"/>
      <c r="CK467" s="29"/>
      <c r="CL467" s="269"/>
      <c r="CM467" s="269"/>
      <c r="CN467" s="269"/>
      <c r="CO467" s="269"/>
      <c r="CP467" s="269"/>
      <c r="CQ467" s="269"/>
      <c r="CR467" s="269"/>
      <c r="CS467" s="29"/>
      <c r="CT467" s="29"/>
      <c r="CU467" s="29"/>
      <c r="CV467" s="2"/>
      <c r="CW467" s="2"/>
      <c r="CX467" s="2"/>
      <c r="CY467" s="2"/>
      <c r="CZ467" s="2"/>
      <c r="DA467" s="2"/>
      <c r="DB467" s="2"/>
      <c r="DC467" s="2"/>
      <c r="DD467" s="248"/>
      <c r="DE467" s="2"/>
      <c r="DF467" s="2"/>
      <c r="DG467" s="2"/>
      <c r="DH467" s="2"/>
      <c r="DI467" s="2"/>
      <c r="DJ467" s="2"/>
      <c r="DK467" s="2"/>
      <c r="DL467" s="2"/>
      <c r="DM467" s="2"/>
      <c r="DN467" s="2"/>
      <c r="DO467" s="2"/>
      <c r="DP467" s="2"/>
      <c r="DQ467" s="2"/>
      <c r="DR467" s="2"/>
      <c r="DS467" s="2"/>
      <c r="DT467" s="2"/>
      <c r="DU467" s="2"/>
      <c r="DV467" s="2"/>
      <c r="DW467" s="2"/>
      <c r="DX467" s="2"/>
      <c r="DY467" s="2"/>
    </row>
    <row r="468" spans="1:129" ht="15.75" x14ac:dyDescent="0.25">
      <c r="A468" s="219"/>
      <c r="B468" s="155"/>
      <c r="C468" s="220"/>
      <c r="D468" s="220"/>
      <c r="E468" s="221"/>
      <c r="F468" s="222"/>
      <c r="G468" s="223"/>
      <c r="H468" s="224"/>
      <c r="I468" s="224"/>
      <c r="J468" s="225"/>
      <c r="K468" s="167"/>
      <c r="L468" s="225"/>
      <c r="M468" s="226"/>
      <c r="N468" s="227"/>
      <c r="O468" s="227"/>
      <c r="P468" s="228"/>
      <c r="Q468" s="229"/>
      <c r="R468" s="159"/>
      <c r="S468" s="159"/>
      <c r="T468" s="159"/>
      <c r="U468" s="159"/>
      <c r="V468" s="159"/>
      <c r="W468" s="159"/>
      <c r="X468" s="159"/>
      <c r="Y468" s="163"/>
      <c r="Z468" s="230"/>
      <c r="AA468" s="230"/>
      <c r="AB468" s="230"/>
      <c r="AC468" s="230"/>
      <c r="AD468" s="230"/>
      <c r="AE468" s="230"/>
      <c r="AF468" s="230"/>
      <c r="AG468" s="230"/>
      <c r="AH468" s="230"/>
      <c r="AI468" s="230"/>
      <c r="AJ468" s="230"/>
      <c r="AK468" s="230"/>
      <c r="AL468" s="230"/>
      <c r="AM468" s="230"/>
      <c r="AN468" s="230"/>
      <c r="AO468" s="230"/>
      <c r="AP468" s="230"/>
      <c r="AQ468" s="230"/>
      <c r="AR468" s="230"/>
      <c r="AS468" s="230"/>
      <c r="AT468" s="230"/>
      <c r="AU468" s="230"/>
      <c r="AV468" s="230"/>
      <c r="AW468" s="230"/>
      <c r="AX468" s="230"/>
      <c r="AY468" s="230"/>
      <c r="AZ468" s="230"/>
      <c r="BA468" s="230"/>
      <c r="BB468" s="230"/>
      <c r="BC468" s="230"/>
      <c r="BD468" s="230"/>
      <c r="BE468" s="230"/>
      <c r="BF468" s="230"/>
      <c r="BG468" s="230"/>
      <c r="BH468" s="230"/>
      <c r="BI468" s="269"/>
      <c r="BJ468" s="284"/>
      <c r="BK468" s="269"/>
      <c r="BL468" s="269"/>
      <c r="BM468" s="269"/>
      <c r="BN468" s="269"/>
      <c r="BO468" s="269"/>
      <c r="BP468" s="269"/>
      <c r="BQ468" s="269"/>
      <c r="BR468" s="269"/>
      <c r="BS468" s="269"/>
      <c r="BT468" s="269"/>
      <c r="BU468" s="269"/>
      <c r="BV468" s="269"/>
      <c r="BW468" s="269"/>
      <c r="BX468" s="269"/>
      <c r="BY468" s="269"/>
      <c r="BZ468" s="269"/>
      <c r="CA468" s="269"/>
      <c r="CB468" s="269"/>
      <c r="CC468" s="269"/>
      <c r="CD468" s="269"/>
      <c r="CE468" s="269"/>
      <c r="CF468" s="269"/>
      <c r="CG468" s="269"/>
      <c r="CH468" s="269"/>
      <c r="CI468" s="269"/>
      <c r="CJ468" s="269"/>
      <c r="CK468" s="269"/>
      <c r="CL468" s="269"/>
      <c r="CM468" s="269"/>
      <c r="CN468" s="269"/>
      <c r="CO468" s="269"/>
      <c r="CP468" s="269"/>
      <c r="CQ468" s="269"/>
      <c r="CR468" s="269"/>
      <c r="CS468" s="269"/>
      <c r="CT468" s="269"/>
      <c r="CU468" s="269"/>
      <c r="CV468" s="246"/>
      <c r="CW468" s="246"/>
      <c r="CX468" s="246"/>
      <c r="CY468" s="246"/>
      <c r="CZ468" s="246"/>
      <c r="DA468" s="246"/>
      <c r="DB468" s="246"/>
      <c r="DC468" s="246"/>
      <c r="DD468" s="252"/>
      <c r="DE468" s="246"/>
      <c r="DF468" s="246"/>
      <c r="DG468" s="246"/>
      <c r="DH468" s="246"/>
      <c r="DI468" s="246"/>
      <c r="DJ468" s="246"/>
      <c r="DK468" s="246"/>
      <c r="DL468" s="246"/>
      <c r="DM468" s="246"/>
      <c r="DN468" s="246"/>
      <c r="DO468" s="246"/>
      <c r="DP468" s="246"/>
      <c r="DQ468" s="246"/>
      <c r="DR468" s="246"/>
      <c r="DS468" s="246"/>
      <c r="DT468" s="246"/>
      <c r="DU468" s="246"/>
      <c r="DV468" s="246"/>
      <c r="DW468" s="246"/>
      <c r="DX468" s="246"/>
      <c r="DY468" s="246"/>
    </row>
    <row r="469" spans="1:129" ht="61.5" customHeight="1" x14ac:dyDescent="0.25">
      <c r="A469" s="30"/>
      <c r="B469" s="155"/>
      <c r="C469" s="165"/>
      <c r="D469" s="393" t="s">
        <v>962</v>
      </c>
      <c r="E469" s="358"/>
      <c r="F469" s="396" t="s">
        <v>963</v>
      </c>
      <c r="G469" s="299" t="s">
        <v>964</v>
      </c>
      <c r="H469" s="293"/>
      <c r="I469" s="293"/>
      <c r="J469" s="293"/>
      <c r="K469" s="294"/>
      <c r="L469" s="166"/>
      <c r="M469" s="167"/>
      <c r="N469" s="168"/>
      <c r="O469" s="168"/>
      <c r="P469" s="169"/>
      <c r="Q469" s="170"/>
      <c r="R469" s="56"/>
      <c r="S469" s="56"/>
      <c r="T469" s="56"/>
      <c r="U469" s="56"/>
      <c r="V469" s="159">
        <f t="shared" ref="V469:V483" si="273">COUNTIF(V$132:V$245,"x")</f>
        <v>10</v>
      </c>
      <c r="W469" s="56"/>
      <c r="X469" s="56"/>
      <c r="Y469" s="163"/>
      <c r="Z469" s="75">
        <f t="shared" ref="Z469:AL469" si="274">SUM(Z470:Z478)</f>
        <v>33</v>
      </c>
      <c r="AA469" s="75">
        <f t="shared" si="274"/>
        <v>34</v>
      </c>
      <c r="AB469" s="75">
        <f t="shared" si="274"/>
        <v>33</v>
      </c>
      <c r="AC469" s="75">
        <f t="shared" si="274"/>
        <v>34</v>
      </c>
      <c r="AD469" s="75">
        <f t="shared" si="274"/>
        <v>23</v>
      </c>
      <c r="AE469" s="75">
        <f t="shared" si="274"/>
        <v>26</v>
      </c>
      <c r="AF469" s="75">
        <f t="shared" si="274"/>
        <v>26</v>
      </c>
      <c r="AG469" s="75">
        <f t="shared" si="274"/>
        <v>31</v>
      </c>
      <c r="AH469" s="75">
        <f t="shared" si="274"/>
        <v>34</v>
      </c>
      <c r="AI469" s="75">
        <f t="shared" si="274"/>
        <v>34</v>
      </c>
      <c r="AJ469" s="75">
        <f t="shared" si="274"/>
        <v>34</v>
      </c>
      <c r="AK469" s="75">
        <f t="shared" si="274"/>
        <v>0</v>
      </c>
      <c r="AL469" s="75">
        <f t="shared" si="274"/>
        <v>0</v>
      </c>
      <c r="AM469" s="75"/>
      <c r="AN469" s="75">
        <f t="shared" ref="AN469:AX469" si="275">SUM(AN470:AN478)</f>
        <v>0</v>
      </c>
      <c r="AO469" s="75">
        <f t="shared" si="275"/>
        <v>0</v>
      </c>
      <c r="AP469" s="75">
        <f t="shared" si="275"/>
        <v>0</v>
      </c>
      <c r="AQ469" s="75">
        <f t="shared" si="275"/>
        <v>0</v>
      </c>
      <c r="AR469" s="75">
        <f t="shared" si="275"/>
        <v>0</v>
      </c>
      <c r="AS469" s="75">
        <f t="shared" si="275"/>
        <v>0</v>
      </c>
      <c r="AT469" s="75">
        <f t="shared" si="275"/>
        <v>6</v>
      </c>
      <c r="AU469" s="75">
        <f t="shared" si="275"/>
        <v>17</v>
      </c>
      <c r="AV469" s="75">
        <f t="shared" si="275"/>
        <v>17</v>
      </c>
      <c r="AW469" s="75">
        <f t="shared" si="275"/>
        <v>17</v>
      </c>
      <c r="AX469" s="75">
        <f t="shared" si="275"/>
        <v>29</v>
      </c>
      <c r="AY469" s="75"/>
      <c r="AZ469" s="75">
        <f t="shared" ref="AZ469:BG469" si="276">SUM(AZ470:AZ478)</f>
        <v>27</v>
      </c>
      <c r="BA469" s="75">
        <f t="shared" si="276"/>
        <v>27</v>
      </c>
      <c r="BB469" s="75">
        <f t="shared" si="276"/>
        <v>22</v>
      </c>
      <c r="BC469" s="75">
        <f t="shared" si="276"/>
        <v>29</v>
      </c>
      <c r="BD469" s="75">
        <f t="shared" si="276"/>
        <v>24</v>
      </c>
      <c r="BE469" s="75">
        <f t="shared" si="276"/>
        <v>25</v>
      </c>
      <c r="BF469" s="75">
        <f t="shared" si="276"/>
        <v>23</v>
      </c>
      <c r="BG469" s="75">
        <f t="shared" si="276"/>
        <v>21</v>
      </c>
      <c r="BH469" s="171"/>
      <c r="BI469" s="29"/>
      <c r="BJ469" s="272"/>
      <c r="BK469" s="29"/>
      <c r="BL469" s="29"/>
      <c r="BM469" s="269"/>
      <c r="BN469" s="269"/>
      <c r="BO469" s="269"/>
      <c r="BP469" s="269"/>
      <c r="BQ469" s="29"/>
      <c r="BR469" s="29"/>
      <c r="BS469" s="29"/>
      <c r="BT469" s="29"/>
      <c r="BU469" s="29"/>
      <c r="BV469" s="29"/>
      <c r="BW469" s="29"/>
      <c r="BX469" s="29"/>
      <c r="BY469" s="29"/>
      <c r="BZ469" s="29"/>
      <c r="CA469" s="29"/>
      <c r="CB469" s="29"/>
      <c r="CC469" s="29"/>
      <c r="CD469" s="29"/>
      <c r="CE469" s="29"/>
      <c r="CF469" s="29"/>
      <c r="CG469" s="29"/>
      <c r="CH469" s="29"/>
      <c r="CI469" s="29"/>
      <c r="CJ469" s="29"/>
      <c r="CK469" s="29"/>
      <c r="CL469" s="269"/>
      <c r="CM469" s="269"/>
      <c r="CN469" s="269"/>
      <c r="CO469" s="269"/>
      <c r="CP469" s="269"/>
      <c r="CQ469" s="269"/>
      <c r="CR469" s="269"/>
      <c r="CS469" s="29"/>
      <c r="CT469" s="29"/>
      <c r="CU469" s="29"/>
      <c r="CV469" s="2"/>
      <c r="CW469" s="2"/>
      <c r="CX469" s="2"/>
      <c r="CY469" s="2"/>
      <c r="CZ469" s="2"/>
      <c r="DA469" s="2"/>
      <c r="DB469" s="2"/>
      <c r="DC469" s="2"/>
      <c r="DD469" s="248"/>
      <c r="DE469" s="2"/>
      <c r="DF469" s="2"/>
      <c r="DG469" s="2"/>
      <c r="DH469" s="2"/>
      <c r="DI469" s="2"/>
      <c r="DJ469" s="2"/>
      <c r="DK469" s="2"/>
      <c r="DL469" s="2"/>
      <c r="DM469" s="2"/>
      <c r="DN469" s="2"/>
      <c r="DO469" s="2"/>
      <c r="DP469" s="2"/>
      <c r="DQ469" s="2"/>
      <c r="DR469" s="2"/>
      <c r="DS469" s="2"/>
      <c r="DT469" s="2"/>
      <c r="DU469" s="2"/>
      <c r="DV469" s="2"/>
      <c r="DW469" s="2"/>
      <c r="DX469" s="2"/>
      <c r="DY469" s="2"/>
    </row>
    <row r="470" spans="1:129" ht="15.75" x14ac:dyDescent="0.25">
      <c r="A470" s="30"/>
      <c r="B470" s="155"/>
      <c r="C470" s="172"/>
      <c r="D470" s="394"/>
      <c r="E470" s="360"/>
      <c r="F470" s="350"/>
      <c r="G470" s="173" t="s">
        <v>965</v>
      </c>
      <c r="H470" s="174"/>
      <c r="I470" s="175"/>
      <c r="J470" s="174"/>
      <c r="K470" s="174"/>
      <c r="L470" s="167"/>
      <c r="M470" s="167"/>
      <c r="N470" s="168"/>
      <c r="O470" s="168"/>
      <c r="P470" s="168"/>
      <c r="Q470" s="170"/>
      <c r="R470" s="56"/>
      <c r="S470" s="56"/>
      <c r="T470" s="56"/>
      <c r="U470" s="56"/>
      <c r="V470" s="159">
        <f t="shared" si="273"/>
        <v>10</v>
      </c>
      <c r="W470" s="56"/>
      <c r="X470" s="56"/>
      <c r="Y470" s="163"/>
      <c r="Z470" s="75">
        <f>COUNTIF(Z$7:Z$461,"ĐTT")</f>
        <v>2</v>
      </c>
      <c r="AA470" s="75">
        <f t="shared" ref="AA470:AL470" si="277">COUNTIF(AA$7:AA$460,"ĐTT")</f>
        <v>2</v>
      </c>
      <c r="AB470" s="75">
        <f t="shared" si="277"/>
        <v>1</v>
      </c>
      <c r="AC470" s="75">
        <f t="shared" si="277"/>
        <v>5</v>
      </c>
      <c r="AD470" s="75">
        <f t="shared" si="277"/>
        <v>4</v>
      </c>
      <c r="AE470" s="75">
        <f t="shared" si="277"/>
        <v>4</v>
      </c>
      <c r="AF470" s="75">
        <f t="shared" si="277"/>
        <v>3</v>
      </c>
      <c r="AG470" s="75">
        <f t="shared" si="277"/>
        <v>5</v>
      </c>
      <c r="AH470" s="75">
        <f t="shared" si="277"/>
        <v>5</v>
      </c>
      <c r="AI470" s="75">
        <f t="shared" si="277"/>
        <v>5</v>
      </c>
      <c r="AJ470" s="75">
        <f t="shared" si="277"/>
        <v>5</v>
      </c>
      <c r="AK470" s="75">
        <f t="shared" si="277"/>
        <v>0</v>
      </c>
      <c r="AL470" s="75">
        <f t="shared" si="277"/>
        <v>0</v>
      </c>
      <c r="AM470" s="75"/>
      <c r="AN470" s="75">
        <f t="shared" ref="AN470:AX470" si="278">COUNTIF(AN$7:AN$460,"ĐTT")</f>
        <v>0</v>
      </c>
      <c r="AO470" s="75">
        <f t="shared" si="278"/>
        <v>0</v>
      </c>
      <c r="AP470" s="75">
        <f t="shared" si="278"/>
        <v>0</v>
      </c>
      <c r="AQ470" s="75">
        <f t="shared" si="278"/>
        <v>0</v>
      </c>
      <c r="AR470" s="75">
        <f t="shared" si="278"/>
        <v>0</v>
      </c>
      <c r="AS470" s="75">
        <f t="shared" si="278"/>
        <v>0</v>
      </c>
      <c r="AT470" s="75">
        <f t="shared" si="278"/>
        <v>0</v>
      </c>
      <c r="AU470" s="75">
        <f t="shared" si="278"/>
        <v>1</v>
      </c>
      <c r="AV470" s="75">
        <f t="shared" si="278"/>
        <v>1</v>
      </c>
      <c r="AW470" s="75">
        <f t="shared" si="278"/>
        <v>0</v>
      </c>
      <c r="AX470" s="75">
        <f t="shared" si="278"/>
        <v>5</v>
      </c>
      <c r="AY470" s="75"/>
      <c r="AZ470" s="75">
        <f t="shared" ref="AZ470:BG470" si="279">COUNTIF(AZ$7:AZ$460,"ĐTT")</f>
        <v>0</v>
      </c>
      <c r="BA470" s="75">
        <f t="shared" si="279"/>
        <v>1</v>
      </c>
      <c r="BB470" s="75">
        <f t="shared" si="279"/>
        <v>1</v>
      </c>
      <c r="BC470" s="75">
        <f t="shared" si="279"/>
        <v>3</v>
      </c>
      <c r="BD470" s="75">
        <f t="shared" si="279"/>
        <v>3</v>
      </c>
      <c r="BE470" s="75">
        <f t="shared" si="279"/>
        <v>3</v>
      </c>
      <c r="BF470" s="75">
        <f t="shared" si="279"/>
        <v>3</v>
      </c>
      <c r="BG470" s="75">
        <f t="shared" si="279"/>
        <v>3</v>
      </c>
      <c r="BH470" s="171"/>
      <c r="BI470" s="29"/>
      <c r="BJ470" s="272"/>
      <c r="BK470" s="29"/>
      <c r="BL470" s="29"/>
      <c r="BM470" s="269"/>
      <c r="BN470" s="269"/>
      <c r="BO470" s="269"/>
      <c r="BP470" s="269"/>
      <c r="BQ470" s="29"/>
      <c r="BR470" s="29"/>
      <c r="BS470" s="29"/>
      <c r="BT470" s="29"/>
      <c r="BU470" s="29"/>
      <c r="BV470" s="29"/>
      <c r="BW470" s="29"/>
      <c r="BX470" s="29"/>
      <c r="BY470" s="29"/>
      <c r="BZ470" s="29"/>
      <c r="CA470" s="29"/>
      <c r="CB470" s="29"/>
      <c r="CC470" s="29"/>
      <c r="CD470" s="29"/>
      <c r="CE470" s="29"/>
      <c r="CF470" s="29"/>
      <c r="CG470" s="29"/>
      <c r="CH470" s="29"/>
      <c r="CI470" s="29"/>
      <c r="CJ470" s="29"/>
      <c r="CK470" s="29"/>
      <c r="CL470" s="269"/>
      <c r="CM470" s="269"/>
      <c r="CN470" s="269"/>
      <c r="CO470" s="269"/>
      <c r="CP470" s="269"/>
      <c r="CQ470" s="269"/>
      <c r="CR470" s="269"/>
      <c r="CS470" s="29"/>
      <c r="CT470" s="29"/>
      <c r="CU470" s="29"/>
      <c r="CV470" s="2"/>
      <c r="CW470" s="2"/>
      <c r="CX470" s="2"/>
      <c r="CY470" s="2"/>
      <c r="CZ470" s="2"/>
      <c r="DA470" s="2"/>
      <c r="DB470" s="2"/>
      <c r="DC470" s="2"/>
      <c r="DD470" s="248"/>
      <c r="DE470" s="2"/>
      <c r="DF470" s="2"/>
      <c r="DG470" s="2"/>
      <c r="DH470" s="2"/>
      <c r="DI470" s="2"/>
      <c r="DJ470" s="2"/>
      <c r="DK470" s="2"/>
      <c r="DL470" s="2"/>
      <c r="DM470" s="2"/>
      <c r="DN470" s="2"/>
      <c r="DO470" s="2"/>
      <c r="DP470" s="2"/>
      <c r="DQ470" s="2"/>
      <c r="DR470" s="2"/>
      <c r="DS470" s="2"/>
      <c r="DT470" s="2"/>
      <c r="DU470" s="2"/>
      <c r="DV470" s="2"/>
      <c r="DW470" s="2"/>
      <c r="DX470" s="2"/>
      <c r="DY470" s="2"/>
    </row>
    <row r="471" spans="1:129" ht="15.75" x14ac:dyDescent="0.25">
      <c r="A471" s="30"/>
      <c r="B471" s="155"/>
      <c r="C471" s="172"/>
      <c r="D471" s="394"/>
      <c r="E471" s="360"/>
      <c r="F471" s="350"/>
      <c r="G471" s="173" t="s">
        <v>966</v>
      </c>
      <c r="H471" s="174"/>
      <c r="I471" s="175"/>
      <c r="J471" s="174"/>
      <c r="K471" s="174"/>
      <c r="L471" s="167"/>
      <c r="M471" s="167"/>
      <c r="N471" s="168"/>
      <c r="O471" s="168"/>
      <c r="P471" s="168"/>
      <c r="Q471" s="170"/>
      <c r="R471" s="56"/>
      <c r="S471" s="56"/>
      <c r="T471" s="56"/>
      <c r="U471" s="56"/>
      <c r="V471" s="159">
        <f t="shared" si="273"/>
        <v>10</v>
      </c>
      <c r="W471" s="56"/>
      <c r="X471" s="56"/>
      <c r="Y471" s="163"/>
      <c r="Z471" s="75">
        <f t="shared" ref="Z471:AL471" si="280">COUNTIF(Z$7:Z$460,"TDS")</f>
        <v>1</v>
      </c>
      <c r="AA471" s="75">
        <f t="shared" si="280"/>
        <v>1</v>
      </c>
      <c r="AB471" s="75">
        <f t="shared" si="280"/>
        <v>1</v>
      </c>
      <c r="AC471" s="75">
        <f t="shared" si="280"/>
        <v>1</v>
      </c>
      <c r="AD471" s="75">
        <f t="shared" si="280"/>
        <v>2</v>
      </c>
      <c r="AE471" s="75">
        <f t="shared" si="280"/>
        <v>2</v>
      </c>
      <c r="AF471" s="75">
        <f t="shared" si="280"/>
        <v>2</v>
      </c>
      <c r="AG471" s="75">
        <f t="shared" si="280"/>
        <v>1</v>
      </c>
      <c r="AH471" s="75">
        <f t="shared" si="280"/>
        <v>1</v>
      </c>
      <c r="AI471" s="75">
        <f t="shared" si="280"/>
        <v>1</v>
      </c>
      <c r="AJ471" s="75">
        <f t="shared" si="280"/>
        <v>1</v>
      </c>
      <c r="AK471" s="75">
        <f t="shared" si="280"/>
        <v>0</v>
      </c>
      <c r="AL471" s="75">
        <f t="shared" si="280"/>
        <v>0</v>
      </c>
      <c r="AM471" s="75"/>
      <c r="AN471" s="75">
        <f t="shared" ref="AN471:AX471" si="281">COUNTIF(AN$7:AN$460,"TDS")</f>
        <v>0</v>
      </c>
      <c r="AO471" s="75">
        <f t="shared" si="281"/>
        <v>0</v>
      </c>
      <c r="AP471" s="75">
        <f t="shared" si="281"/>
        <v>0</v>
      </c>
      <c r="AQ471" s="75">
        <f t="shared" si="281"/>
        <v>0</v>
      </c>
      <c r="AR471" s="75">
        <f t="shared" si="281"/>
        <v>0</v>
      </c>
      <c r="AS471" s="75">
        <f t="shared" si="281"/>
        <v>0</v>
      </c>
      <c r="AT471" s="75">
        <f t="shared" si="281"/>
        <v>0</v>
      </c>
      <c r="AU471" s="75">
        <f t="shared" si="281"/>
        <v>2</v>
      </c>
      <c r="AV471" s="75">
        <f t="shared" si="281"/>
        <v>1</v>
      </c>
      <c r="AW471" s="75">
        <f t="shared" si="281"/>
        <v>1</v>
      </c>
      <c r="AX471" s="75">
        <f t="shared" si="281"/>
        <v>2</v>
      </c>
      <c r="AY471" s="75"/>
      <c r="AZ471" s="75">
        <f t="shared" ref="AZ471:BG471" si="282">COUNTIF(AZ$7:AZ$460,"TDS")</f>
        <v>2</v>
      </c>
      <c r="BA471" s="75">
        <f t="shared" si="282"/>
        <v>2</v>
      </c>
      <c r="BB471" s="75">
        <f t="shared" si="282"/>
        <v>2</v>
      </c>
      <c r="BC471" s="75">
        <f t="shared" si="282"/>
        <v>2</v>
      </c>
      <c r="BD471" s="75">
        <f t="shared" si="282"/>
        <v>2</v>
      </c>
      <c r="BE471" s="75">
        <f t="shared" si="282"/>
        <v>2</v>
      </c>
      <c r="BF471" s="75">
        <f t="shared" si="282"/>
        <v>2</v>
      </c>
      <c r="BG471" s="75">
        <f t="shared" si="282"/>
        <v>2</v>
      </c>
      <c r="BH471" s="171"/>
      <c r="BI471" s="29"/>
      <c r="BJ471" s="272"/>
      <c r="BK471" s="29"/>
      <c r="BL471" s="29"/>
      <c r="BM471" s="269"/>
      <c r="BN471" s="269"/>
      <c r="BO471" s="269"/>
      <c r="BP471" s="269"/>
      <c r="BQ471" s="29"/>
      <c r="BR471" s="29"/>
      <c r="BS471" s="29"/>
      <c r="BT471" s="29"/>
      <c r="BU471" s="29"/>
      <c r="BV471" s="29"/>
      <c r="BW471" s="29"/>
      <c r="BX471" s="29"/>
      <c r="BY471" s="29"/>
      <c r="BZ471" s="29"/>
      <c r="CA471" s="29"/>
      <c r="CB471" s="29"/>
      <c r="CC471" s="29"/>
      <c r="CD471" s="29"/>
      <c r="CE471" s="29"/>
      <c r="CF471" s="29"/>
      <c r="CG471" s="29"/>
      <c r="CH471" s="29"/>
      <c r="CI471" s="29"/>
      <c r="CJ471" s="29"/>
      <c r="CK471" s="29"/>
      <c r="CL471" s="269"/>
      <c r="CM471" s="269"/>
      <c r="CN471" s="269"/>
      <c r="CO471" s="269"/>
      <c r="CP471" s="269"/>
      <c r="CQ471" s="269"/>
      <c r="CR471" s="269"/>
      <c r="CS471" s="29"/>
      <c r="CT471" s="29"/>
      <c r="CU471" s="29"/>
      <c r="CV471" s="2"/>
      <c r="CW471" s="2"/>
      <c r="CX471" s="2"/>
      <c r="CY471" s="2"/>
      <c r="CZ471" s="2"/>
      <c r="DA471" s="2"/>
      <c r="DB471" s="2"/>
      <c r="DC471" s="2"/>
      <c r="DD471" s="248"/>
      <c r="DE471" s="2"/>
      <c r="DF471" s="2"/>
      <c r="DG471" s="2"/>
      <c r="DH471" s="2"/>
      <c r="DI471" s="2"/>
      <c r="DJ471" s="2"/>
      <c r="DK471" s="2"/>
      <c r="DL471" s="2"/>
      <c r="DM471" s="2"/>
      <c r="DN471" s="2"/>
      <c r="DO471" s="2"/>
      <c r="DP471" s="2"/>
      <c r="DQ471" s="2"/>
      <c r="DR471" s="2"/>
      <c r="DS471" s="2"/>
      <c r="DT471" s="2"/>
      <c r="DU471" s="2"/>
      <c r="DV471" s="2"/>
      <c r="DW471" s="2"/>
      <c r="DX471" s="2"/>
      <c r="DY471" s="2"/>
    </row>
    <row r="472" spans="1:129" ht="15.75" x14ac:dyDescent="0.25">
      <c r="A472" s="30"/>
      <c r="B472" s="155"/>
      <c r="C472" s="172"/>
      <c r="D472" s="394"/>
      <c r="E472" s="360"/>
      <c r="F472" s="350"/>
      <c r="G472" s="173" t="s">
        <v>967</v>
      </c>
      <c r="H472" s="174"/>
      <c r="I472" s="175"/>
      <c r="J472" s="174"/>
      <c r="K472" s="174"/>
      <c r="L472" s="167"/>
      <c r="M472" s="167"/>
      <c r="N472" s="168"/>
      <c r="O472" s="168"/>
      <c r="P472" s="168"/>
      <c r="Q472" s="170"/>
      <c r="R472" s="56"/>
      <c r="S472" s="56"/>
      <c r="T472" s="56"/>
      <c r="U472" s="56"/>
      <c r="V472" s="159">
        <f t="shared" si="273"/>
        <v>10</v>
      </c>
      <c r="W472" s="56"/>
      <c r="X472" s="56"/>
      <c r="Y472" s="163"/>
      <c r="Z472" s="75">
        <f t="shared" ref="Z472:AL472" si="283">COUNTIF(Z$7:Z$460,"HĐG")</f>
        <v>11</v>
      </c>
      <c r="AA472" s="75">
        <f t="shared" si="283"/>
        <v>9</v>
      </c>
      <c r="AB472" s="75">
        <f t="shared" si="283"/>
        <v>11</v>
      </c>
      <c r="AC472" s="75">
        <f t="shared" si="283"/>
        <v>9</v>
      </c>
      <c r="AD472" s="75">
        <f t="shared" si="283"/>
        <v>5</v>
      </c>
      <c r="AE472" s="75">
        <f t="shared" si="283"/>
        <v>4</v>
      </c>
      <c r="AF472" s="75">
        <f t="shared" si="283"/>
        <v>5</v>
      </c>
      <c r="AG472" s="75">
        <f t="shared" si="283"/>
        <v>9</v>
      </c>
      <c r="AH472" s="75">
        <f t="shared" si="283"/>
        <v>10</v>
      </c>
      <c r="AI472" s="75">
        <f t="shared" si="283"/>
        <v>10</v>
      </c>
      <c r="AJ472" s="75">
        <f t="shared" si="283"/>
        <v>10</v>
      </c>
      <c r="AK472" s="75">
        <f t="shared" si="283"/>
        <v>0</v>
      </c>
      <c r="AL472" s="75">
        <f t="shared" si="283"/>
        <v>0</v>
      </c>
      <c r="AM472" s="75"/>
      <c r="AN472" s="75">
        <f t="shared" ref="AN472:AX472" si="284">COUNTIF(AN$7:AN$460,"HĐG")</f>
        <v>0</v>
      </c>
      <c r="AO472" s="75">
        <f t="shared" si="284"/>
        <v>0</v>
      </c>
      <c r="AP472" s="75">
        <f t="shared" si="284"/>
        <v>0</v>
      </c>
      <c r="AQ472" s="75">
        <f t="shared" si="284"/>
        <v>0</v>
      </c>
      <c r="AR472" s="75">
        <f t="shared" si="284"/>
        <v>0</v>
      </c>
      <c r="AS472" s="75">
        <f t="shared" si="284"/>
        <v>0</v>
      </c>
      <c r="AT472" s="75">
        <f t="shared" si="284"/>
        <v>0</v>
      </c>
      <c r="AU472" s="75">
        <f t="shared" si="284"/>
        <v>3</v>
      </c>
      <c r="AV472" s="75">
        <f t="shared" si="284"/>
        <v>3</v>
      </c>
      <c r="AW472" s="75">
        <f t="shared" si="284"/>
        <v>4</v>
      </c>
      <c r="AX472" s="75">
        <f t="shared" si="284"/>
        <v>4</v>
      </c>
      <c r="AY472" s="75"/>
      <c r="AZ472" s="75">
        <f t="shared" ref="AZ472:BG472" si="285">COUNTIF(AZ$7:AZ$460,"HĐG")</f>
        <v>6</v>
      </c>
      <c r="BA472" s="75">
        <f t="shared" si="285"/>
        <v>5</v>
      </c>
      <c r="BB472" s="75">
        <f t="shared" si="285"/>
        <v>5</v>
      </c>
      <c r="BC472" s="75">
        <f t="shared" si="285"/>
        <v>7</v>
      </c>
      <c r="BD472" s="75">
        <f t="shared" si="285"/>
        <v>5</v>
      </c>
      <c r="BE472" s="75">
        <f t="shared" si="285"/>
        <v>4</v>
      </c>
      <c r="BF472" s="75">
        <f t="shared" si="285"/>
        <v>5</v>
      </c>
      <c r="BG472" s="75">
        <f t="shared" si="285"/>
        <v>4</v>
      </c>
      <c r="BH472" s="171"/>
      <c r="BI472" s="29"/>
      <c r="BJ472" s="272"/>
      <c r="BK472" s="29"/>
      <c r="BL472" s="29"/>
      <c r="BM472" s="269"/>
      <c r="BN472" s="269"/>
      <c r="BO472" s="269"/>
      <c r="BP472" s="269"/>
      <c r="BQ472" s="29"/>
      <c r="BR472" s="29"/>
      <c r="BS472" s="29"/>
      <c r="BT472" s="29"/>
      <c r="BU472" s="29"/>
      <c r="BV472" s="29"/>
      <c r="BW472" s="29"/>
      <c r="BX472" s="29"/>
      <c r="BY472" s="29"/>
      <c r="BZ472" s="29"/>
      <c r="CA472" s="29"/>
      <c r="CB472" s="29"/>
      <c r="CC472" s="29"/>
      <c r="CD472" s="29"/>
      <c r="CE472" s="29"/>
      <c r="CF472" s="29"/>
      <c r="CG472" s="29"/>
      <c r="CH472" s="29"/>
      <c r="CI472" s="29"/>
      <c r="CJ472" s="29"/>
      <c r="CK472" s="29"/>
      <c r="CL472" s="269"/>
      <c r="CM472" s="269"/>
      <c r="CN472" s="269"/>
      <c r="CO472" s="269"/>
      <c r="CP472" s="269"/>
      <c r="CQ472" s="269"/>
      <c r="CR472" s="269"/>
      <c r="CS472" s="29"/>
      <c r="CT472" s="29"/>
      <c r="CU472" s="29"/>
      <c r="CV472" s="2"/>
      <c r="CW472" s="2"/>
      <c r="CX472" s="2"/>
      <c r="CY472" s="2"/>
      <c r="CZ472" s="2"/>
      <c r="DA472" s="2"/>
      <c r="DB472" s="2"/>
      <c r="DC472" s="2"/>
      <c r="DD472" s="248"/>
      <c r="DE472" s="2"/>
      <c r="DF472" s="2"/>
      <c r="DG472" s="2"/>
      <c r="DH472" s="2"/>
      <c r="DI472" s="2"/>
      <c r="DJ472" s="2"/>
      <c r="DK472" s="2"/>
      <c r="DL472" s="2"/>
      <c r="DM472" s="2"/>
      <c r="DN472" s="2"/>
      <c r="DO472" s="2"/>
      <c r="DP472" s="2"/>
      <c r="DQ472" s="2"/>
      <c r="DR472" s="2"/>
      <c r="DS472" s="2"/>
      <c r="DT472" s="2"/>
      <c r="DU472" s="2"/>
      <c r="DV472" s="2"/>
      <c r="DW472" s="2"/>
      <c r="DX472" s="2"/>
      <c r="DY472" s="2"/>
    </row>
    <row r="473" spans="1:129" ht="15.75" x14ac:dyDescent="0.25">
      <c r="A473" s="30"/>
      <c r="B473" s="155"/>
      <c r="C473" s="172"/>
      <c r="D473" s="394"/>
      <c r="E473" s="360"/>
      <c r="F473" s="350"/>
      <c r="G473" s="173" t="s">
        <v>968</v>
      </c>
      <c r="H473" s="174"/>
      <c r="I473" s="175"/>
      <c r="J473" s="174"/>
      <c r="K473" s="174"/>
      <c r="L473" s="167"/>
      <c r="M473" s="167"/>
      <c r="N473" s="168"/>
      <c r="O473" s="168"/>
      <c r="P473" s="168"/>
      <c r="Q473" s="170"/>
      <c r="R473" s="56"/>
      <c r="S473" s="56"/>
      <c r="T473" s="56"/>
      <c r="U473" s="56"/>
      <c r="V473" s="159">
        <f t="shared" si="273"/>
        <v>10</v>
      </c>
      <c r="W473" s="56"/>
      <c r="X473" s="56"/>
      <c r="Y473" s="163"/>
      <c r="Z473" s="75">
        <f t="shared" ref="Z473:AL473" si="286">COUNTIF(Z$7:Z$460,"HĐNT")</f>
        <v>3</v>
      </c>
      <c r="AA473" s="75">
        <f t="shared" si="286"/>
        <v>4</v>
      </c>
      <c r="AB473" s="75">
        <f t="shared" si="286"/>
        <v>4</v>
      </c>
      <c r="AC473" s="75">
        <f t="shared" si="286"/>
        <v>3</v>
      </c>
      <c r="AD473" s="75">
        <f t="shared" si="286"/>
        <v>2</v>
      </c>
      <c r="AE473" s="75">
        <f t="shared" si="286"/>
        <v>2</v>
      </c>
      <c r="AF473" s="75">
        <f t="shared" si="286"/>
        <v>2</v>
      </c>
      <c r="AG473" s="75">
        <f t="shared" si="286"/>
        <v>3</v>
      </c>
      <c r="AH473" s="75">
        <f t="shared" si="286"/>
        <v>4</v>
      </c>
      <c r="AI473" s="75">
        <f t="shared" si="286"/>
        <v>3</v>
      </c>
      <c r="AJ473" s="75">
        <f t="shared" si="286"/>
        <v>3</v>
      </c>
      <c r="AK473" s="75">
        <f t="shared" si="286"/>
        <v>0</v>
      </c>
      <c r="AL473" s="75">
        <f t="shared" si="286"/>
        <v>0</v>
      </c>
      <c r="AM473" s="75"/>
      <c r="AN473" s="75">
        <f t="shared" ref="AN473:AX473" si="287">COUNTIF(AN$7:AN$460,"HĐNT")</f>
        <v>0</v>
      </c>
      <c r="AO473" s="75">
        <f t="shared" si="287"/>
        <v>0</v>
      </c>
      <c r="AP473" s="75">
        <f t="shared" si="287"/>
        <v>0</v>
      </c>
      <c r="AQ473" s="75">
        <f t="shared" si="287"/>
        <v>0</v>
      </c>
      <c r="AR473" s="75">
        <f t="shared" si="287"/>
        <v>0</v>
      </c>
      <c r="AS473" s="75">
        <f t="shared" si="287"/>
        <v>0</v>
      </c>
      <c r="AT473" s="75">
        <f t="shared" si="287"/>
        <v>0</v>
      </c>
      <c r="AU473" s="75">
        <f t="shared" si="287"/>
        <v>1</v>
      </c>
      <c r="AV473" s="75">
        <f t="shared" si="287"/>
        <v>1</v>
      </c>
      <c r="AW473" s="75">
        <f t="shared" si="287"/>
        <v>2</v>
      </c>
      <c r="AX473" s="75">
        <f t="shared" si="287"/>
        <v>4</v>
      </c>
      <c r="AY473" s="75"/>
      <c r="AZ473" s="75">
        <f t="shared" ref="AZ473:BG473" si="288">COUNTIF(AZ$7:AZ$460,"HĐNT")</f>
        <v>4</v>
      </c>
      <c r="BA473" s="75">
        <f t="shared" si="288"/>
        <v>4</v>
      </c>
      <c r="BB473" s="75">
        <f t="shared" si="288"/>
        <v>4</v>
      </c>
      <c r="BC473" s="75">
        <f t="shared" si="288"/>
        <v>6</v>
      </c>
      <c r="BD473" s="75">
        <f t="shared" si="288"/>
        <v>4</v>
      </c>
      <c r="BE473" s="75">
        <f t="shared" si="288"/>
        <v>4</v>
      </c>
      <c r="BF473" s="75">
        <f t="shared" si="288"/>
        <v>2</v>
      </c>
      <c r="BG473" s="75">
        <f t="shared" si="288"/>
        <v>3</v>
      </c>
      <c r="BH473" s="171"/>
      <c r="BI473" s="29"/>
      <c r="BJ473" s="272"/>
      <c r="BK473" s="29"/>
      <c r="BL473" s="29"/>
      <c r="BM473" s="269"/>
      <c r="BN473" s="269"/>
      <c r="BO473" s="269"/>
      <c r="BP473" s="269"/>
      <c r="BQ473" s="29"/>
      <c r="BR473" s="29"/>
      <c r="BS473" s="29"/>
      <c r="BT473" s="29"/>
      <c r="BU473" s="29"/>
      <c r="BV473" s="29"/>
      <c r="BW473" s="29"/>
      <c r="BX473" s="29"/>
      <c r="BY473" s="29"/>
      <c r="BZ473" s="29"/>
      <c r="CA473" s="29"/>
      <c r="CB473" s="29"/>
      <c r="CC473" s="29"/>
      <c r="CD473" s="29"/>
      <c r="CE473" s="29"/>
      <c r="CF473" s="29"/>
      <c r="CG473" s="29"/>
      <c r="CH473" s="29"/>
      <c r="CI473" s="29"/>
      <c r="CJ473" s="29"/>
      <c r="CK473" s="29"/>
      <c r="CL473" s="269"/>
      <c r="CM473" s="269"/>
      <c r="CN473" s="269"/>
      <c r="CO473" s="269"/>
      <c r="CP473" s="269"/>
      <c r="CQ473" s="269"/>
      <c r="CR473" s="269"/>
      <c r="CS473" s="29"/>
      <c r="CT473" s="29"/>
      <c r="CU473" s="29"/>
      <c r="CV473" s="2"/>
      <c r="CW473" s="2"/>
      <c r="CX473" s="2"/>
      <c r="CY473" s="2"/>
      <c r="CZ473" s="2"/>
      <c r="DA473" s="2"/>
      <c r="DB473" s="2"/>
      <c r="DC473" s="2"/>
      <c r="DD473" s="248"/>
      <c r="DE473" s="2"/>
      <c r="DF473" s="2"/>
      <c r="DG473" s="2"/>
      <c r="DH473" s="2"/>
      <c r="DI473" s="2"/>
      <c r="DJ473" s="2"/>
      <c r="DK473" s="2"/>
      <c r="DL473" s="2"/>
      <c r="DM473" s="2"/>
      <c r="DN473" s="2"/>
      <c r="DO473" s="2"/>
      <c r="DP473" s="2"/>
      <c r="DQ473" s="2"/>
      <c r="DR473" s="2"/>
      <c r="DS473" s="2"/>
      <c r="DT473" s="2"/>
      <c r="DU473" s="2"/>
      <c r="DV473" s="2"/>
      <c r="DW473" s="2"/>
      <c r="DX473" s="2"/>
      <c r="DY473" s="2"/>
    </row>
    <row r="474" spans="1:129" ht="15.75" x14ac:dyDescent="0.25">
      <c r="A474" s="30"/>
      <c r="B474" s="155"/>
      <c r="C474" s="172"/>
      <c r="D474" s="394"/>
      <c r="E474" s="360"/>
      <c r="F474" s="350"/>
      <c r="G474" s="173" t="s">
        <v>969</v>
      </c>
      <c r="H474" s="174"/>
      <c r="I474" s="175"/>
      <c r="J474" s="174"/>
      <c r="K474" s="174"/>
      <c r="L474" s="167"/>
      <c r="M474" s="167"/>
      <c r="N474" s="168"/>
      <c r="O474" s="168"/>
      <c r="P474" s="168"/>
      <c r="Q474" s="170"/>
      <c r="R474" s="56"/>
      <c r="S474" s="56"/>
      <c r="T474" s="56"/>
      <c r="U474" s="56"/>
      <c r="V474" s="159">
        <f t="shared" si="273"/>
        <v>10</v>
      </c>
      <c r="W474" s="56"/>
      <c r="X474" s="56"/>
      <c r="Y474" s="163"/>
      <c r="Z474" s="75">
        <f t="shared" ref="Z474:AL474" si="289">COUNTIF(Z$7:Z$460,"VS-AN")</f>
        <v>6</v>
      </c>
      <c r="AA474" s="75">
        <f t="shared" si="289"/>
        <v>7</v>
      </c>
      <c r="AB474" s="75">
        <f t="shared" si="289"/>
        <v>5</v>
      </c>
      <c r="AC474" s="75">
        <f t="shared" si="289"/>
        <v>6</v>
      </c>
      <c r="AD474" s="75">
        <f t="shared" si="289"/>
        <v>4</v>
      </c>
      <c r="AE474" s="75">
        <f t="shared" si="289"/>
        <v>4</v>
      </c>
      <c r="AF474" s="75">
        <f t="shared" si="289"/>
        <v>4</v>
      </c>
      <c r="AG474" s="75">
        <f t="shared" si="289"/>
        <v>3</v>
      </c>
      <c r="AH474" s="75">
        <f t="shared" si="289"/>
        <v>3</v>
      </c>
      <c r="AI474" s="75">
        <f t="shared" si="289"/>
        <v>3</v>
      </c>
      <c r="AJ474" s="75">
        <f t="shared" si="289"/>
        <v>3</v>
      </c>
      <c r="AK474" s="75">
        <f t="shared" si="289"/>
        <v>0</v>
      </c>
      <c r="AL474" s="75">
        <f t="shared" si="289"/>
        <v>0</v>
      </c>
      <c r="AM474" s="75"/>
      <c r="AN474" s="75">
        <f t="shared" ref="AN474:AX474" si="290">COUNTIF(AN$7:AN$460,"VS-AN")</f>
        <v>0</v>
      </c>
      <c r="AO474" s="75">
        <f t="shared" si="290"/>
        <v>0</v>
      </c>
      <c r="AP474" s="75">
        <f t="shared" si="290"/>
        <v>0</v>
      </c>
      <c r="AQ474" s="75">
        <f t="shared" si="290"/>
        <v>0</v>
      </c>
      <c r="AR474" s="75">
        <f t="shared" si="290"/>
        <v>0</v>
      </c>
      <c r="AS474" s="75">
        <f t="shared" si="290"/>
        <v>0</v>
      </c>
      <c r="AT474" s="75">
        <f t="shared" si="290"/>
        <v>0</v>
      </c>
      <c r="AU474" s="75">
        <f t="shared" si="290"/>
        <v>2</v>
      </c>
      <c r="AV474" s="75">
        <f t="shared" si="290"/>
        <v>3</v>
      </c>
      <c r="AW474" s="75">
        <f t="shared" si="290"/>
        <v>2</v>
      </c>
      <c r="AX474" s="75">
        <f t="shared" si="290"/>
        <v>4</v>
      </c>
      <c r="AY474" s="75"/>
      <c r="AZ474" s="75">
        <f t="shared" ref="AZ474:BG474" si="291">COUNTIF(AZ$7:AZ$460,"VS-AN")</f>
        <v>4</v>
      </c>
      <c r="BA474" s="75">
        <f t="shared" si="291"/>
        <v>4</v>
      </c>
      <c r="BB474" s="75">
        <f t="shared" si="291"/>
        <v>1</v>
      </c>
      <c r="BC474" s="75">
        <f t="shared" si="291"/>
        <v>2</v>
      </c>
      <c r="BD474" s="75">
        <f t="shared" si="291"/>
        <v>1</v>
      </c>
      <c r="BE474" s="75">
        <f t="shared" si="291"/>
        <v>3</v>
      </c>
      <c r="BF474" s="75">
        <f t="shared" si="291"/>
        <v>3</v>
      </c>
      <c r="BG474" s="75">
        <f t="shared" si="291"/>
        <v>3</v>
      </c>
      <c r="BH474" s="171"/>
      <c r="BI474" s="29"/>
      <c r="BJ474" s="272"/>
      <c r="BK474" s="29"/>
      <c r="BL474" s="29"/>
      <c r="BM474" s="269"/>
      <c r="BN474" s="269"/>
      <c r="BO474" s="269"/>
      <c r="BP474" s="269"/>
      <c r="BQ474" s="29"/>
      <c r="BR474" s="29"/>
      <c r="BS474" s="29"/>
      <c r="BT474" s="29"/>
      <c r="BU474" s="29"/>
      <c r="BV474" s="29"/>
      <c r="BW474" s="29"/>
      <c r="BX474" s="29"/>
      <c r="BY474" s="29"/>
      <c r="BZ474" s="29"/>
      <c r="CA474" s="29"/>
      <c r="CB474" s="29"/>
      <c r="CC474" s="29"/>
      <c r="CD474" s="29"/>
      <c r="CE474" s="29"/>
      <c r="CF474" s="29"/>
      <c r="CG474" s="29"/>
      <c r="CH474" s="29"/>
      <c r="CI474" s="29"/>
      <c r="CJ474" s="29"/>
      <c r="CK474" s="29"/>
      <c r="CL474" s="269"/>
      <c r="CM474" s="269"/>
      <c r="CN474" s="269"/>
      <c r="CO474" s="269"/>
      <c r="CP474" s="269"/>
      <c r="CQ474" s="269"/>
      <c r="CR474" s="269"/>
      <c r="CS474" s="29"/>
      <c r="CT474" s="29"/>
      <c r="CU474" s="29"/>
      <c r="CV474" s="2"/>
      <c r="CW474" s="2"/>
      <c r="CX474" s="2"/>
      <c r="CY474" s="2"/>
      <c r="CZ474" s="2"/>
      <c r="DA474" s="2"/>
      <c r="DB474" s="2"/>
      <c r="DC474" s="2"/>
      <c r="DD474" s="248"/>
      <c r="DE474" s="2"/>
      <c r="DF474" s="2"/>
      <c r="DG474" s="2"/>
      <c r="DH474" s="2"/>
      <c r="DI474" s="2"/>
      <c r="DJ474" s="2"/>
      <c r="DK474" s="2"/>
      <c r="DL474" s="2"/>
      <c r="DM474" s="2"/>
      <c r="DN474" s="2"/>
      <c r="DO474" s="2"/>
      <c r="DP474" s="2"/>
      <c r="DQ474" s="2"/>
      <c r="DR474" s="2"/>
      <c r="DS474" s="2"/>
      <c r="DT474" s="2"/>
      <c r="DU474" s="2"/>
      <c r="DV474" s="2"/>
      <c r="DW474" s="2"/>
      <c r="DX474" s="2"/>
      <c r="DY474" s="2"/>
    </row>
    <row r="475" spans="1:129" ht="15.75" x14ac:dyDescent="0.25">
      <c r="A475" s="30"/>
      <c r="B475" s="155"/>
      <c r="C475" s="172"/>
      <c r="D475" s="394"/>
      <c r="E475" s="360"/>
      <c r="F475" s="350"/>
      <c r="G475" s="173" t="s">
        <v>970</v>
      </c>
      <c r="H475" s="174"/>
      <c r="I475" s="175"/>
      <c r="J475" s="174"/>
      <c r="K475" s="174"/>
      <c r="L475" s="167"/>
      <c r="M475" s="167"/>
      <c r="N475" s="168"/>
      <c r="O475" s="168"/>
      <c r="P475" s="168"/>
      <c r="Q475" s="170"/>
      <c r="R475" s="56"/>
      <c r="S475" s="56"/>
      <c r="T475" s="56"/>
      <c r="U475" s="56"/>
      <c r="V475" s="159">
        <f t="shared" si="273"/>
        <v>10</v>
      </c>
      <c r="W475" s="56"/>
      <c r="X475" s="56"/>
      <c r="Y475" s="163"/>
      <c r="Z475" s="75">
        <f t="shared" ref="Z475:AL475" si="292">COUNTIF(Z$7:Z$460,"HĐC")</f>
        <v>5</v>
      </c>
      <c r="AA475" s="75">
        <f t="shared" si="292"/>
        <v>6</v>
      </c>
      <c r="AB475" s="75">
        <f t="shared" si="292"/>
        <v>6</v>
      </c>
      <c r="AC475" s="75">
        <f t="shared" si="292"/>
        <v>5</v>
      </c>
      <c r="AD475" s="75">
        <f t="shared" si="292"/>
        <v>1</v>
      </c>
      <c r="AE475" s="75">
        <f t="shared" si="292"/>
        <v>5</v>
      </c>
      <c r="AF475" s="75">
        <f t="shared" si="292"/>
        <v>5</v>
      </c>
      <c r="AG475" s="75">
        <f t="shared" si="292"/>
        <v>5</v>
      </c>
      <c r="AH475" s="75">
        <f t="shared" si="292"/>
        <v>6</v>
      </c>
      <c r="AI475" s="75">
        <f t="shared" si="292"/>
        <v>7</v>
      </c>
      <c r="AJ475" s="75">
        <f t="shared" si="292"/>
        <v>7</v>
      </c>
      <c r="AK475" s="75">
        <f t="shared" si="292"/>
        <v>0</v>
      </c>
      <c r="AL475" s="75">
        <f t="shared" si="292"/>
        <v>0</v>
      </c>
      <c r="AM475" s="75"/>
      <c r="AN475" s="75">
        <f t="shared" ref="AN475:AX475" si="293">COUNTIF(AN$7:AN$460,"HĐC")</f>
        <v>0</v>
      </c>
      <c r="AO475" s="75">
        <f t="shared" si="293"/>
        <v>0</v>
      </c>
      <c r="AP475" s="75">
        <f t="shared" si="293"/>
        <v>0</v>
      </c>
      <c r="AQ475" s="75">
        <f t="shared" si="293"/>
        <v>0</v>
      </c>
      <c r="AR475" s="75">
        <f t="shared" si="293"/>
        <v>0</v>
      </c>
      <c r="AS475" s="75">
        <f t="shared" si="293"/>
        <v>0</v>
      </c>
      <c r="AT475" s="75">
        <f t="shared" si="293"/>
        <v>1</v>
      </c>
      <c r="AU475" s="75">
        <f t="shared" si="293"/>
        <v>3</v>
      </c>
      <c r="AV475" s="75">
        <f t="shared" si="293"/>
        <v>3</v>
      </c>
      <c r="AW475" s="75">
        <f t="shared" si="293"/>
        <v>3</v>
      </c>
      <c r="AX475" s="75">
        <f t="shared" si="293"/>
        <v>5</v>
      </c>
      <c r="AY475" s="75"/>
      <c r="AZ475" s="75">
        <f t="shared" ref="AZ475:BG475" si="294">COUNTIF(AZ$7:AZ$460,"HĐC")</f>
        <v>6</v>
      </c>
      <c r="BA475" s="75">
        <f t="shared" si="294"/>
        <v>6</v>
      </c>
      <c r="BB475" s="75">
        <f t="shared" si="294"/>
        <v>4</v>
      </c>
      <c r="BC475" s="75">
        <f t="shared" si="294"/>
        <v>4</v>
      </c>
      <c r="BD475" s="75">
        <f t="shared" si="294"/>
        <v>4</v>
      </c>
      <c r="BE475" s="75">
        <f t="shared" si="294"/>
        <v>3</v>
      </c>
      <c r="BF475" s="75">
        <f t="shared" si="294"/>
        <v>3</v>
      </c>
      <c r="BG475" s="75">
        <f t="shared" si="294"/>
        <v>3</v>
      </c>
      <c r="BH475" s="171"/>
      <c r="BI475" s="29"/>
      <c r="BJ475" s="272"/>
      <c r="BK475" s="29"/>
      <c r="BL475" s="29"/>
      <c r="BM475" s="269"/>
      <c r="BN475" s="269"/>
      <c r="BO475" s="269"/>
      <c r="BP475" s="269"/>
      <c r="BQ475" s="29"/>
      <c r="BR475" s="29"/>
      <c r="BS475" s="29"/>
      <c r="BT475" s="29"/>
      <c r="BU475" s="29"/>
      <c r="BV475" s="29"/>
      <c r="BW475" s="29"/>
      <c r="BX475" s="29"/>
      <c r="BY475" s="29"/>
      <c r="BZ475" s="29"/>
      <c r="CA475" s="29"/>
      <c r="CB475" s="29"/>
      <c r="CC475" s="29"/>
      <c r="CD475" s="29"/>
      <c r="CE475" s="29"/>
      <c r="CF475" s="29"/>
      <c r="CG475" s="29"/>
      <c r="CH475" s="29"/>
      <c r="CI475" s="29"/>
      <c r="CJ475" s="29"/>
      <c r="CK475" s="29"/>
      <c r="CL475" s="269"/>
      <c r="CM475" s="269"/>
      <c r="CN475" s="269"/>
      <c r="CO475" s="269"/>
      <c r="CP475" s="269"/>
      <c r="CQ475" s="269"/>
      <c r="CR475" s="269"/>
      <c r="CS475" s="29"/>
      <c r="CT475" s="29"/>
      <c r="CU475" s="29"/>
      <c r="CV475" s="2"/>
      <c r="CW475" s="2"/>
      <c r="CX475" s="2"/>
      <c r="CY475" s="2"/>
      <c r="CZ475" s="2"/>
      <c r="DA475" s="2"/>
      <c r="DB475" s="2"/>
      <c r="DC475" s="2"/>
      <c r="DD475" s="248"/>
      <c r="DE475" s="2"/>
      <c r="DF475" s="2"/>
      <c r="DG475" s="2"/>
      <c r="DH475" s="2"/>
      <c r="DI475" s="2"/>
      <c r="DJ475" s="2"/>
      <c r="DK475" s="2"/>
      <c r="DL475" s="2"/>
      <c r="DM475" s="2"/>
      <c r="DN475" s="2"/>
      <c r="DO475" s="2"/>
      <c r="DP475" s="2"/>
      <c r="DQ475" s="2"/>
      <c r="DR475" s="2"/>
      <c r="DS475" s="2"/>
      <c r="DT475" s="2"/>
      <c r="DU475" s="2"/>
      <c r="DV475" s="2"/>
      <c r="DW475" s="2"/>
      <c r="DX475" s="2"/>
      <c r="DY475" s="2"/>
    </row>
    <row r="476" spans="1:129" ht="15.75" x14ac:dyDescent="0.25">
      <c r="A476" s="30"/>
      <c r="B476" s="155"/>
      <c r="C476" s="172"/>
      <c r="D476" s="394"/>
      <c r="E476" s="360"/>
      <c r="F476" s="350"/>
      <c r="G476" s="173" t="s">
        <v>971</v>
      </c>
      <c r="H476" s="174"/>
      <c r="I476" s="175"/>
      <c r="J476" s="174"/>
      <c r="K476" s="174"/>
      <c r="L476" s="167"/>
      <c r="M476" s="167"/>
      <c r="N476" s="168"/>
      <c r="O476" s="168"/>
      <c r="P476" s="168"/>
      <c r="Q476" s="170"/>
      <c r="R476" s="56"/>
      <c r="S476" s="56"/>
      <c r="T476" s="56"/>
      <c r="U476" s="56"/>
      <c r="V476" s="159">
        <f t="shared" si="273"/>
        <v>10</v>
      </c>
      <c r="W476" s="56"/>
      <c r="X476" s="56"/>
      <c r="Y476" s="163"/>
      <c r="Z476" s="75">
        <f t="shared" ref="Z476:AL476" si="295">COUNTIF(Z$7:Z$460,"TQDN")</f>
        <v>0</v>
      </c>
      <c r="AA476" s="75">
        <f t="shared" si="295"/>
        <v>0</v>
      </c>
      <c r="AB476" s="75">
        <f t="shared" si="295"/>
        <v>0</v>
      </c>
      <c r="AC476" s="75">
        <f t="shared" si="295"/>
        <v>0</v>
      </c>
      <c r="AD476" s="75">
        <f t="shared" si="295"/>
        <v>0</v>
      </c>
      <c r="AE476" s="75">
        <f t="shared" si="295"/>
        <v>0</v>
      </c>
      <c r="AF476" s="75">
        <f t="shared" si="295"/>
        <v>0</v>
      </c>
      <c r="AG476" s="75">
        <f t="shared" si="295"/>
        <v>0</v>
      </c>
      <c r="AH476" s="75">
        <f t="shared" si="295"/>
        <v>0</v>
      </c>
      <c r="AI476" s="75">
        <f t="shared" si="295"/>
        <v>0</v>
      </c>
      <c r="AJ476" s="75">
        <f t="shared" si="295"/>
        <v>0</v>
      </c>
      <c r="AK476" s="75">
        <f t="shared" si="295"/>
        <v>0</v>
      </c>
      <c r="AL476" s="75">
        <f t="shared" si="295"/>
        <v>0</v>
      </c>
      <c r="AM476" s="75"/>
      <c r="AN476" s="75">
        <f t="shared" ref="AN476:AX476" si="296">COUNTIF(AN$7:AN$460,"TQDN")</f>
        <v>0</v>
      </c>
      <c r="AO476" s="75">
        <f t="shared" si="296"/>
        <v>0</v>
      </c>
      <c r="AP476" s="75">
        <f t="shared" si="296"/>
        <v>0</v>
      </c>
      <c r="AQ476" s="75">
        <f t="shared" si="296"/>
        <v>0</v>
      </c>
      <c r="AR476" s="75">
        <f t="shared" si="296"/>
        <v>0</v>
      </c>
      <c r="AS476" s="75">
        <f t="shared" si="296"/>
        <v>0</v>
      </c>
      <c r="AT476" s="75">
        <f t="shared" si="296"/>
        <v>0</v>
      </c>
      <c r="AU476" s="75">
        <f t="shared" si="296"/>
        <v>0</v>
      </c>
      <c r="AV476" s="75">
        <f t="shared" si="296"/>
        <v>0</v>
      </c>
      <c r="AW476" s="75">
        <f t="shared" si="296"/>
        <v>0</v>
      </c>
      <c r="AX476" s="75">
        <f t="shared" si="296"/>
        <v>0</v>
      </c>
      <c r="AY476" s="75"/>
      <c r="AZ476" s="75">
        <f t="shared" ref="AZ476:BG476" si="297">COUNTIF(AZ$7:AZ$460,"TQDN")</f>
        <v>0</v>
      </c>
      <c r="BA476" s="75">
        <f t="shared" si="297"/>
        <v>0</v>
      </c>
      <c r="BB476" s="75">
        <f t="shared" si="297"/>
        <v>0</v>
      </c>
      <c r="BC476" s="75">
        <f t="shared" si="297"/>
        <v>0</v>
      </c>
      <c r="BD476" s="75">
        <f t="shared" si="297"/>
        <v>0</v>
      </c>
      <c r="BE476" s="75">
        <f t="shared" si="297"/>
        <v>1</v>
      </c>
      <c r="BF476" s="75">
        <f t="shared" si="297"/>
        <v>0</v>
      </c>
      <c r="BG476" s="75">
        <f t="shared" si="297"/>
        <v>0</v>
      </c>
      <c r="BH476" s="171"/>
      <c r="BI476" s="29"/>
      <c r="BJ476" s="272"/>
      <c r="BK476" s="29"/>
      <c r="BL476" s="29"/>
      <c r="BM476" s="269"/>
      <c r="BN476" s="269"/>
      <c r="BO476" s="269"/>
      <c r="BP476" s="269"/>
      <c r="BQ476" s="29"/>
      <c r="BR476" s="29"/>
      <c r="BS476" s="29"/>
      <c r="BT476" s="29"/>
      <c r="BU476" s="29"/>
      <c r="BV476" s="29"/>
      <c r="BW476" s="29"/>
      <c r="BX476" s="29"/>
      <c r="BY476" s="29"/>
      <c r="BZ476" s="29"/>
      <c r="CA476" s="29"/>
      <c r="CB476" s="29"/>
      <c r="CC476" s="29"/>
      <c r="CD476" s="29"/>
      <c r="CE476" s="29"/>
      <c r="CF476" s="29"/>
      <c r="CG476" s="29"/>
      <c r="CH476" s="29"/>
      <c r="CI476" s="29"/>
      <c r="CJ476" s="29"/>
      <c r="CK476" s="29"/>
      <c r="CL476" s="269"/>
      <c r="CM476" s="269"/>
      <c r="CN476" s="269"/>
      <c r="CO476" s="269"/>
      <c r="CP476" s="269"/>
      <c r="CQ476" s="269"/>
      <c r="CR476" s="269"/>
      <c r="CS476" s="29"/>
      <c r="CT476" s="29"/>
      <c r="CU476" s="29"/>
      <c r="CV476" s="2"/>
      <c r="CW476" s="2"/>
      <c r="CX476" s="2"/>
      <c r="CY476" s="2"/>
      <c r="CZ476" s="2"/>
      <c r="DA476" s="2"/>
      <c r="DB476" s="2"/>
      <c r="DC476" s="2"/>
      <c r="DD476" s="248"/>
      <c r="DE476" s="2"/>
      <c r="DF476" s="2"/>
      <c r="DG476" s="2"/>
      <c r="DH476" s="2"/>
      <c r="DI476" s="2"/>
      <c r="DJ476" s="2"/>
      <c r="DK476" s="2"/>
      <c r="DL476" s="2"/>
      <c r="DM476" s="2"/>
      <c r="DN476" s="2"/>
      <c r="DO476" s="2"/>
      <c r="DP476" s="2"/>
      <c r="DQ476" s="2"/>
      <c r="DR476" s="2"/>
      <c r="DS476" s="2"/>
      <c r="DT476" s="2"/>
      <c r="DU476" s="2"/>
      <c r="DV476" s="2"/>
      <c r="DW476" s="2"/>
      <c r="DX476" s="2"/>
      <c r="DY476" s="2"/>
    </row>
    <row r="477" spans="1:129" ht="15.75" x14ac:dyDescent="0.25">
      <c r="A477" s="30"/>
      <c r="B477" s="155"/>
      <c r="C477" s="172"/>
      <c r="D477" s="394"/>
      <c r="E477" s="360"/>
      <c r="F477" s="365"/>
      <c r="G477" s="173" t="s">
        <v>972</v>
      </c>
      <c r="H477" s="174"/>
      <c r="I477" s="176"/>
      <c r="J477" s="174"/>
      <c r="K477" s="174"/>
      <c r="L477" s="167"/>
      <c r="M477" s="167"/>
      <c r="N477" s="168"/>
      <c r="O477" s="168"/>
      <c r="P477" s="168"/>
      <c r="Q477" s="170"/>
      <c r="R477" s="56"/>
      <c r="S477" s="56"/>
      <c r="T477" s="56"/>
      <c r="U477" s="56"/>
      <c r="V477" s="159">
        <f t="shared" si="273"/>
        <v>10</v>
      </c>
      <c r="W477" s="56"/>
      <c r="X477" s="56"/>
      <c r="Y477" s="163"/>
      <c r="Z477" s="75">
        <f t="shared" ref="Z477:AL477" si="298">COUNTIF(Z$7:Z$460,"LH")</f>
        <v>0</v>
      </c>
      <c r="AA477" s="75">
        <f t="shared" si="298"/>
        <v>0</v>
      </c>
      <c r="AB477" s="75">
        <f t="shared" si="298"/>
        <v>0</v>
      </c>
      <c r="AC477" s="75">
        <f t="shared" si="298"/>
        <v>0</v>
      </c>
      <c r="AD477" s="75">
        <f t="shared" si="298"/>
        <v>0</v>
      </c>
      <c r="AE477" s="75">
        <f t="shared" si="298"/>
        <v>0</v>
      </c>
      <c r="AF477" s="75">
        <f t="shared" si="298"/>
        <v>0</v>
      </c>
      <c r="AG477" s="75">
        <f t="shared" si="298"/>
        <v>0</v>
      </c>
      <c r="AH477" s="75">
        <f t="shared" si="298"/>
        <v>0</v>
      </c>
      <c r="AI477" s="75">
        <f t="shared" si="298"/>
        <v>0</v>
      </c>
      <c r="AJ477" s="75">
        <f t="shared" si="298"/>
        <v>0</v>
      </c>
      <c r="AK477" s="75">
        <f t="shared" si="298"/>
        <v>0</v>
      </c>
      <c r="AL477" s="75">
        <f t="shared" si="298"/>
        <v>0</v>
      </c>
      <c r="AM477" s="75"/>
      <c r="AN477" s="75">
        <f t="shared" ref="AN477:AX477" si="299">COUNTIF(AN$7:AN$460,"LH")</f>
        <v>0</v>
      </c>
      <c r="AO477" s="75">
        <f t="shared" si="299"/>
        <v>0</v>
      </c>
      <c r="AP477" s="75">
        <f t="shared" si="299"/>
        <v>0</v>
      </c>
      <c r="AQ477" s="75">
        <f t="shared" si="299"/>
        <v>0</v>
      </c>
      <c r="AR477" s="75">
        <f t="shared" si="299"/>
        <v>0</v>
      </c>
      <c r="AS477" s="75">
        <f t="shared" si="299"/>
        <v>0</v>
      </c>
      <c r="AT477" s="75">
        <f t="shared" si="299"/>
        <v>0</v>
      </c>
      <c r="AU477" s="75">
        <f t="shared" si="299"/>
        <v>0</v>
      </c>
      <c r="AV477" s="75">
        <f t="shared" si="299"/>
        <v>0</v>
      </c>
      <c r="AW477" s="75">
        <f t="shared" si="299"/>
        <v>0</v>
      </c>
      <c r="AX477" s="75">
        <f t="shared" si="299"/>
        <v>0</v>
      </c>
      <c r="AY477" s="75"/>
      <c r="AZ477" s="75">
        <f t="shared" ref="AZ477:BG477" si="300">COUNTIF(AZ$7:AZ$460,"LH")</f>
        <v>0</v>
      </c>
      <c r="BA477" s="75">
        <f t="shared" si="300"/>
        <v>0</v>
      </c>
      <c r="BB477" s="75">
        <f t="shared" si="300"/>
        <v>0</v>
      </c>
      <c r="BC477" s="75">
        <f t="shared" si="300"/>
        <v>0</v>
      </c>
      <c r="BD477" s="75">
        <f t="shared" si="300"/>
        <v>0</v>
      </c>
      <c r="BE477" s="75">
        <f t="shared" si="300"/>
        <v>0</v>
      </c>
      <c r="BF477" s="75">
        <f t="shared" si="300"/>
        <v>0</v>
      </c>
      <c r="BG477" s="75">
        <f t="shared" si="300"/>
        <v>0</v>
      </c>
      <c r="BH477" s="171"/>
      <c r="BI477" s="29"/>
      <c r="BJ477" s="272"/>
      <c r="BK477" s="29"/>
      <c r="BL477" s="29"/>
      <c r="BM477" s="269"/>
      <c r="BN477" s="269"/>
      <c r="BO477" s="269"/>
      <c r="BP477" s="269"/>
      <c r="BQ477" s="29"/>
      <c r="BR477" s="29"/>
      <c r="BS477" s="29"/>
      <c r="BT477" s="29"/>
      <c r="BU477" s="29"/>
      <c r="BV477" s="29"/>
      <c r="BW477" s="29"/>
      <c r="BX477" s="29"/>
      <c r="BY477" s="29"/>
      <c r="BZ477" s="29"/>
      <c r="CA477" s="29"/>
      <c r="CB477" s="29"/>
      <c r="CC477" s="29"/>
      <c r="CD477" s="29"/>
      <c r="CE477" s="29"/>
      <c r="CF477" s="29"/>
      <c r="CG477" s="29"/>
      <c r="CH477" s="29"/>
      <c r="CI477" s="29"/>
      <c r="CJ477" s="29"/>
      <c r="CK477" s="29"/>
      <c r="CL477" s="269"/>
      <c r="CM477" s="269"/>
      <c r="CN477" s="269"/>
      <c r="CO477" s="269"/>
      <c r="CP477" s="269"/>
      <c r="CQ477" s="269"/>
      <c r="CR477" s="269"/>
      <c r="CS477" s="29"/>
      <c r="CT477" s="29"/>
      <c r="CU477" s="29"/>
      <c r="CV477" s="2"/>
      <c r="CW477" s="2"/>
      <c r="CX477" s="2"/>
      <c r="CY477" s="2"/>
      <c r="CZ477" s="2"/>
      <c r="DA477" s="2"/>
      <c r="DB477" s="2"/>
      <c r="DC477" s="2"/>
      <c r="DD477" s="248"/>
      <c r="DE477" s="2"/>
      <c r="DF477" s="2"/>
      <c r="DG477" s="2"/>
      <c r="DH477" s="2"/>
      <c r="DI477" s="2"/>
      <c r="DJ477" s="2"/>
      <c r="DK477" s="2"/>
      <c r="DL477" s="2"/>
      <c r="DM477" s="2"/>
      <c r="DN477" s="2"/>
      <c r="DO477" s="2"/>
      <c r="DP477" s="2"/>
      <c r="DQ477" s="2"/>
      <c r="DR477" s="2"/>
      <c r="DS477" s="2"/>
      <c r="DT477" s="2"/>
      <c r="DU477" s="2"/>
      <c r="DV477" s="2"/>
      <c r="DW477" s="2"/>
      <c r="DX477" s="2"/>
      <c r="DY477" s="2"/>
    </row>
    <row r="478" spans="1:129" ht="15.75" x14ac:dyDescent="0.25">
      <c r="A478" s="30"/>
      <c r="B478" s="155"/>
      <c r="C478" s="172"/>
      <c r="D478" s="394"/>
      <c r="E478" s="360"/>
      <c r="F478" s="397"/>
      <c r="G478" s="177" t="s">
        <v>973</v>
      </c>
      <c r="H478" s="178"/>
      <c r="I478" s="178"/>
      <c r="J478" s="178"/>
      <c r="K478" s="178"/>
      <c r="L478" s="167"/>
      <c r="M478" s="167"/>
      <c r="N478" s="168"/>
      <c r="O478" s="168"/>
      <c r="P478" s="168"/>
      <c r="Q478" s="170"/>
      <c r="R478" s="56"/>
      <c r="S478" s="56"/>
      <c r="T478" s="56"/>
      <c r="U478" s="56"/>
      <c r="V478" s="159">
        <f t="shared" si="273"/>
        <v>10</v>
      </c>
      <c r="W478" s="56"/>
      <c r="X478" s="56"/>
      <c r="Y478" s="163"/>
      <c r="Z478" s="156">
        <f t="shared" ref="Z478:AL478" si="301">COUNTIF(Z$7:Z$460,"HĐH")</f>
        <v>5</v>
      </c>
      <c r="AA478" s="156">
        <f t="shared" si="301"/>
        <v>5</v>
      </c>
      <c r="AB478" s="156">
        <f t="shared" si="301"/>
        <v>5</v>
      </c>
      <c r="AC478" s="156">
        <f t="shared" si="301"/>
        <v>5</v>
      </c>
      <c r="AD478" s="156">
        <f t="shared" si="301"/>
        <v>5</v>
      </c>
      <c r="AE478" s="156">
        <f t="shared" si="301"/>
        <v>5</v>
      </c>
      <c r="AF478" s="156">
        <f t="shared" si="301"/>
        <v>5</v>
      </c>
      <c r="AG478" s="156">
        <f t="shared" si="301"/>
        <v>5</v>
      </c>
      <c r="AH478" s="156">
        <f t="shared" si="301"/>
        <v>5</v>
      </c>
      <c r="AI478" s="156">
        <f t="shared" si="301"/>
        <v>5</v>
      </c>
      <c r="AJ478" s="156">
        <f t="shared" si="301"/>
        <v>5</v>
      </c>
      <c r="AK478" s="156">
        <f t="shared" si="301"/>
        <v>0</v>
      </c>
      <c r="AL478" s="156">
        <f t="shared" si="301"/>
        <v>0</v>
      </c>
      <c r="AM478" s="156"/>
      <c r="AN478" s="156">
        <f t="shared" ref="AN478:AX478" si="302">COUNTIF(AN$7:AN$460,"HĐH")</f>
        <v>0</v>
      </c>
      <c r="AO478" s="156">
        <f t="shared" si="302"/>
        <v>0</v>
      </c>
      <c r="AP478" s="156">
        <f t="shared" si="302"/>
        <v>0</v>
      </c>
      <c r="AQ478" s="156">
        <f t="shared" si="302"/>
        <v>0</v>
      </c>
      <c r="AR478" s="156">
        <f t="shared" si="302"/>
        <v>0</v>
      </c>
      <c r="AS478" s="156">
        <f t="shared" si="302"/>
        <v>0</v>
      </c>
      <c r="AT478" s="156">
        <f t="shared" si="302"/>
        <v>5</v>
      </c>
      <c r="AU478" s="156">
        <f t="shared" si="302"/>
        <v>5</v>
      </c>
      <c r="AV478" s="156">
        <f t="shared" si="302"/>
        <v>5</v>
      </c>
      <c r="AW478" s="156">
        <f t="shared" si="302"/>
        <v>5</v>
      </c>
      <c r="AX478" s="156">
        <f t="shared" si="302"/>
        <v>5</v>
      </c>
      <c r="AY478" s="156"/>
      <c r="AZ478" s="156">
        <f t="shared" ref="AZ478:BG478" si="303">COUNTIF(AZ$7:AZ$460,"HĐH")</f>
        <v>5</v>
      </c>
      <c r="BA478" s="156">
        <f t="shared" si="303"/>
        <v>5</v>
      </c>
      <c r="BB478" s="156">
        <f t="shared" si="303"/>
        <v>5</v>
      </c>
      <c r="BC478" s="156">
        <f t="shared" si="303"/>
        <v>5</v>
      </c>
      <c r="BD478" s="156">
        <f t="shared" si="303"/>
        <v>5</v>
      </c>
      <c r="BE478" s="156">
        <f t="shared" si="303"/>
        <v>5</v>
      </c>
      <c r="BF478" s="156">
        <f t="shared" si="303"/>
        <v>5</v>
      </c>
      <c r="BG478" s="156">
        <f t="shared" si="303"/>
        <v>3</v>
      </c>
      <c r="BH478" s="64"/>
      <c r="BI478" s="29"/>
      <c r="BJ478" s="272"/>
      <c r="BK478" s="29"/>
      <c r="BL478" s="29"/>
      <c r="BM478" s="269"/>
      <c r="BN478" s="269"/>
      <c r="BO478" s="269"/>
      <c r="BP478" s="269"/>
      <c r="BQ478" s="29"/>
      <c r="BR478" s="29"/>
      <c r="BS478" s="29"/>
      <c r="BT478" s="29"/>
      <c r="BU478" s="29"/>
      <c r="BV478" s="29"/>
      <c r="BW478" s="29"/>
      <c r="BX478" s="29"/>
      <c r="BY478" s="29"/>
      <c r="BZ478" s="29"/>
      <c r="CA478" s="29"/>
      <c r="CB478" s="29"/>
      <c r="CC478" s="29"/>
      <c r="CD478" s="29"/>
      <c r="CE478" s="29"/>
      <c r="CF478" s="29"/>
      <c r="CG478" s="29"/>
      <c r="CH478" s="29"/>
      <c r="CI478" s="29"/>
      <c r="CJ478" s="29"/>
      <c r="CK478" s="29"/>
      <c r="CL478" s="269"/>
      <c r="CM478" s="269"/>
      <c r="CN478" s="269"/>
      <c r="CO478" s="269"/>
      <c r="CP478" s="269"/>
      <c r="CQ478" s="269"/>
      <c r="CR478" s="269"/>
      <c r="CS478" s="29"/>
      <c r="CT478" s="29"/>
      <c r="CU478" s="29"/>
      <c r="CV478" s="2"/>
      <c r="CW478" s="2"/>
      <c r="CX478" s="2"/>
      <c r="CY478" s="2"/>
      <c r="CZ478" s="2"/>
      <c r="DA478" s="2"/>
      <c r="DB478" s="2"/>
      <c r="DC478" s="2"/>
      <c r="DD478" s="248"/>
      <c r="DE478" s="2"/>
      <c r="DF478" s="2"/>
      <c r="DG478" s="2"/>
      <c r="DH478" s="2"/>
      <c r="DI478" s="2"/>
      <c r="DJ478" s="2"/>
      <c r="DK478" s="2"/>
      <c r="DL478" s="2"/>
      <c r="DM478" s="2"/>
      <c r="DN478" s="2"/>
      <c r="DO478" s="2"/>
      <c r="DP478" s="2"/>
      <c r="DQ478" s="2"/>
      <c r="DR478" s="2"/>
      <c r="DS478" s="2"/>
      <c r="DT478" s="2"/>
      <c r="DU478" s="2"/>
      <c r="DV478" s="2"/>
      <c r="DW478" s="2"/>
      <c r="DX478" s="2"/>
      <c r="DY478" s="2"/>
    </row>
    <row r="479" spans="1:129" ht="15.75" x14ac:dyDescent="0.25">
      <c r="A479" s="30"/>
      <c r="B479" s="155"/>
      <c r="C479" s="172"/>
      <c r="D479" s="394"/>
      <c r="E479" s="360"/>
      <c r="F479" s="350"/>
      <c r="G479" s="398"/>
      <c r="H479" s="368"/>
      <c r="I479" s="297" t="s">
        <v>974</v>
      </c>
      <c r="J479" s="293"/>
      <c r="K479" s="293"/>
      <c r="L479" s="293"/>
      <c r="M479" s="293"/>
      <c r="N479" s="293"/>
      <c r="O479" s="293"/>
      <c r="P479" s="294"/>
      <c r="Q479" s="170"/>
      <c r="R479" s="56"/>
      <c r="S479" s="56"/>
      <c r="T479" s="56"/>
      <c r="U479" s="56"/>
      <c r="V479" s="159">
        <f t="shared" si="273"/>
        <v>10</v>
      </c>
      <c r="W479" s="56"/>
      <c r="X479" s="56"/>
      <c r="Y479" s="163"/>
      <c r="Z479" s="104">
        <f t="shared" ref="Z479:AL479" si="304">COUNTIF(Z$7:Z$131,"HĐH")</f>
        <v>1</v>
      </c>
      <c r="AA479" s="104">
        <f t="shared" si="304"/>
        <v>1</v>
      </c>
      <c r="AB479" s="104">
        <f t="shared" si="304"/>
        <v>1</v>
      </c>
      <c r="AC479" s="104">
        <f t="shared" si="304"/>
        <v>1</v>
      </c>
      <c r="AD479" s="104">
        <f t="shared" si="304"/>
        <v>1</v>
      </c>
      <c r="AE479" s="104">
        <f t="shared" si="304"/>
        <v>1</v>
      </c>
      <c r="AF479" s="104">
        <f t="shared" si="304"/>
        <v>1</v>
      </c>
      <c r="AG479" s="104">
        <f t="shared" si="304"/>
        <v>1</v>
      </c>
      <c r="AH479" s="104">
        <f t="shared" si="304"/>
        <v>1</v>
      </c>
      <c r="AI479" s="104">
        <f t="shared" si="304"/>
        <v>1</v>
      </c>
      <c r="AJ479" s="104">
        <f t="shared" si="304"/>
        <v>1</v>
      </c>
      <c r="AK479" s="104">
        <f t="shared" si="304"/>
        <v>0</v>
      </c>
      <c r="AL479" s="104">
        <f t="shared" si="304"/>
        <v>0</v>
      </c>
      <c r="AM479" s="104"/>
      <c r="AN479" s="104">
        <f t="shared" ref="AN479:AX479" si="305">COUNTIF(AN$7:AN$131,"HĐH")</f>
        <v>0</v>
      </c>
      <c r="AO479" s="104">
        <f t="shared" si="305"/>
        <v>0</v>
      </c>
      <c r="AP479" s="104">
        <f t="shared" si="305"/>
        <v>0</v>
      </c>
      <c r="AQ479" s="104">
        <f t="shared" si="305"/>
        <v>0</v>
      </c>
      <c r="AR479" s="104">
        <f t="shared" si="305"/>
        <v>0</v>
      </c>
      <c r="AS479" s="104">
        <f t="shared" si="305"/>
        <v>0</v>
      </c>
      <c r="AT479" s="104">
        <f t="shared" si="305"/>
        <v>0</v>
      </c>
      <c r="AU479" s="104">
        <f t="shared" si="305"/>
        <v>1</v>
      </c>
      <c r="AV479" s="104">
        <f t="shared" si="305"/>
        <v>1</v>
      </c>
      <c r="AW479" s="104">
        <f t="shared" si="305"/>
        <v>1</v>
      </c>
      <c r="AX479" s="104">
        <f t="shared" si="305"/>
        <v>1</v>
      </c>
      <c r="AY479" s="104"/>
      <c r="AZ479" s="104">
        <f t="shared" ref="AZ479:BG479" si="306">COUNTIF(AZ$7:AZ$131,"HĐH")</f>
        <v>1</v>
      </c>
      <c r="BA479" s="104">
        <f t="shared" si="306"/>
        <v>2</v>
      </c>
      <c r="BB479" s="104">
        <f t="shared" si="306"/>
        <v>1</v>
      </c>
      <c r="BC479" s="104">
        <f t="shared" si="306"/>
        <v>1</v>
      </c>
      <c r="BD479" s="104">
        <f t="shared" si="306"/>
        <v>1</v>
      </c>
      <c r="BE479" s="104">
        <f t="shared" si="306"/>
        <v>1</v>
      </c>
      <c r="BF479" s="104">
        <f t="shared" si="306"/>
        <v>1</v>
      </c>
      <c r="BG479" s="104">
        <f t="shared" si="306"/>
        <v>0</v>
      </c>
      <c r="BH479" s="179"/>
      <c r="BI479" s="29"/>
      <c r="BJ479" s="272"/>
      <c r="BK479" s="29"/>
      <c r="BL479" s="29"/>
      <c r="BM479" s="269"/>
      <c r="BN479" s="269"/>
      <c r="BO479" s="269"/>
      <c r="BP479" s="269"/>
      <c r="BQ479" s="29"/>
      <c r="BR479" s="29"/>
      <c r="BS479" s="29"/>
      <c r="BT479" s="29"/>
      <c r="BU479" s="29"/>
      <c r="BV479" s="29"/>
      <c r="BW479" s="29"/>
      <c r="BX479" s="29"/>
      <c r="BY479" s="29"/>
      <c r="BZ479" s="29"/>
      <c r="CA479" s="29"/>
      <c r="CB479" s="29"/>
      <c r="CC479" s="29"/>
      <c r="CD479" s="29"/>
      <c r="CE479" s="29"/>
      <c r="CF479" s="29"/>
      <c r="CG479" s="29"/>
      <c r="CH479" s="29"/>
      <c r="CI479" s="29"/>
      <c r="CJ479" s="29"/>
      <c r="CK479" s="29"/>
      <c r="CL479" s="269"/>
      <c r="CM479" s="269"/>
      <c r="CN479" s="269"/>
      <c r="CO479" s="269"/>
      <c r="CP479" s="269"/>
      <c r="CQ479" s="269"/>
      <c r="CR479" s="269"/>
      <c r="CS479" s="29"/>
      <c r="CT479" s="29"/>
      <c r="CU479" s="29"/>
      <c r="CV479" s="2"/>
      <c r="CW479" s="2"/>
      <c r="CX479" s="2"/>
      <c r="CY479" s="2"/>
      <c r="CZ479" s="2"/>
      <c r="DA479" s="2"/>
      <c r="DB479" s="2"/>
      <c r="DC479" s="2"/>
      <c r="DD479" s="248"/>
      <c r="DE479" s="2"/>
      <c r="DF479" s="2"/>
      <c r="DG479" s="2"/>
      <c r="DH479" s="2"/>
      <c r="DI479" s="2"/>
      <c r="DJ479" s="2"/>
      <c r="DK479" s="2"/>
      <c r="DL479" s="2"/>
      <c r="DM479" s="2"/>
      <c r="DN479" s="2"/>
      <c r="DO479" s="2"/>
      <c r="DP479" s="2"/>
      <c r="DQ479" s="2"/>
      <c r="DR479" s="2"/>
      <c r="DS479" s="2"/>
      <c r="DT479" s="2"/>
      <c r="DU479" s="2"/>
      <c r="DV479" s="2"/>
      <c r="DW479" s="2"/>
      <c r="DX479" s="2"/>
      <c r="DY479" s="2"/>
    </row>
    <row r="480" spans="1:129" ht="15.75" x14ac:dyDescent="0.25">
      <c r="A480" s="30"/>
      <c r="B480" s="155"/>
      <c r="C480" s="172"/>
      <c r="D480" s="394"/>
      <c r="E480" s="360"/>
      <c r="F480" s="350"/>
      <c r="G480" s="399"/>
      <c r="H480" s="368"/>
      <c r="I480" s="298" t="s">
        <v>975</v>
      </c>
      <c r="J480" s="293"/>
      <c r="K480" s="293"/>
      <c r="L480" s="293"/>
      <c r="M480" s="293"/>
      <c r="N480" s="293"/>
      <c r="O480" s="293"/>
      <c r="P480" s="293"/>
      <c r="Q480" s="295"/>
      <c r="R480" s="56"/>
      <c r="S480" s="56"/>
      <c r="T480" s="56"/>
      <c r="U480" s="56"/>
      <c r="V480" s="159">
        <f t="shared" si="273"/>
        <v>10</v>
      </c>
      <c r="W480" s="56"/>
      <c r="X480" s="56"/>
      <c r="Y480" s="163"/>
      <c r="Z480" s="104">
        <f t="shared" ref="Z480:AL480" si="307">COUNTIF(Z$131:Z$245,"HĐH")</f>
        <v>2</v>
      </c>
      <c r="AA480" s="104">
        <f t="shared" si="307"/>
        <v>1</v>
      </c>
      <c r="AB480" s="104">
        <f t="shared" si="307"/>
        <v>1</v>
      </c>
      <c r="AC480" s="104">
        <f t="shared" si="307"/>
        <v>1</v>
      </c>
      <c r="AD480" s="104">
        <f t="shared" si="307"/>
        <v>1</v>
      </c>
      <c r="AE480" s="104">
        <f t="shared" si="307"/>
        <v>2</v>
      </c>
      <c r="AF480" s="104">
        <f t="shared" si="307"/>
        <v>1</v>
      </c>
      <c r="AG480" s="104">
        <f t="shared" si="307"/>
        <v>1</v>
      </c>
      <c r="AH480" s="104">
        <f t="shared" si="307"/>
        <v>1</v>
      </c>
      <c r="AI480" s="104">
        <f t="shared" si="307"/>
        <v>1</v>
      </c>
      <c r="AJ480" s="104">
        <f t="shared" si="307"/>
        <v>1</v>
      </c>
      <c r="AK480" s="104">
        <f t="shared" si="307"/>
        <v>0</v>
      </c>
      <c r="AL480" s="104">
        <f t="shared" si="307"/>
        <v>0</v>
      </c>
      <c r="AM480" s="104"/>
      <c r="AN480" s="104">
        <f t="shared" ref="AN480:AX480" si="308">COUNTIF(AN$131:AN$245,"HĐH")</f>
        <v>0</v>
      </c>
      <c r="AO480" s="104">
        <f t="shared" si="308"/>
        <v>0</v>
      </c>
      <c r="AP480" s="104">
        <f t="shared" si="308"/>
        <v>0</v>
      </c>
      <c r="AQ480" s="104">
        <f t="shared" si="308"/>
        <v>0</v>
      </c>
      <c r="AR480" s="104">
        <f t="shared" si="308"/>
        <v>0</v>
      </c>
      <c r="AS480" s="104">
        <f t="shared" si="308"/>
        <v>0</v>
      </c>
      <c r="AT480" s="104">
        <f t="shared" si="308"/>
        <v>1</v>
      </c>
      <c r="AU480" s="104">
        <f t="shared" si="308"/>
        <v>1</v>
      </c>
      <c r="AV480" s="104">
        <f t="shared" si="308"/>
        <v>0</v>
      </c>
      <c r="AW480" s="104">
        <f t="shared" si="308"/>
        <v>1</v>
      </c>
      <c r="AX480" s="104">
        <f t="shared" si="308"/>
        <v>1</v>
      </c>
      <c r="AY480" s="104"/>
      <c r="AZ480" s="104">
        <f t="shared" ref="AZ480:BG480" si="309">COUNTIF(AZ$131:AZ$245,"HĐH")</f>
        <v>1</v>
      </c>
      <c r="BA480" s="104">
        <f t="shared" si="309"/>
        <v>1</v>
      </c>
      <c r="BB480" s="104">
        <f t="shared" si="309"/>
        <v>1</v>
      </c>
      <c r="BC480" s="104">
        <f t="shared" si="309"/>
        <v>1</v>
      </c>
      <c r="BD480" s="104">
        <f t="shared" si="309"/>
        <v>1</v>
      </c>
      <c r="BE480" s="104">
        <f t="shared" si="309"/>
        <v>1</v>
      </c>
      <c r="BF480" s="104">
        <f t="shared" si="309"/>
        <v>1</v>
      </c>
      <c r="BG480" s="104">
        <f t="shared" si="309"/>
        <v>1</v>
      </c>
      <c r="BH480" s="179"/>
      <c r="BI480" s="29"/>
      <c r="BJ480" s="272"/>
      <c r="BK480" s="29"/>
      <c r="BL480" s="29"/>
      <c r="BM480" s="269"/>
      <c r="BN480" s="269"/>
      <c r="BO480" s="269"/>
      <c r="BP480" s="269"/>
      <c r="BQ480" s="29"/>
      <c r="BR480" s="29"/>
      <c r="BS480" s="29"/>
      <c r="BT480" s="29"/>
      <c r="BU480" s="29"/>
      <c r="BV480" s="29"/>
      <c r="BW480" s="29"/>
      <c r="BX480" s="29"/>
      <c r="BY480" s="29"/>
      <c r="BZ480" s="29"/>
      <c r="CA480" s="29"/>
      <c r="CB480" s="29"/>
      <c r="CC480" s="29"/>
      <c r="CD480" s="29"/>
      <c r="CE480" s="29"/>
      <c r="CF480" s="29"/>
      <c r="CG480" s="29"/>
      <c r="CH480" s="29"/>
      <c r="CI480" s="29"/>
      <c r="CJ480" s="29"/>
      <c r="CK480" s="29"/>
      <c r="CL480" s="269"/>
      <c r="CM480" s="269"/>
      <c r="CN480" s="269"/>
      <c r="CO480" s="269"/>
      <c r="CP480" s="269"/>
      <c r="CQ480" s="269"/>
      <c r="CR480" s="269"/>
      <c r="CS480" s="29"/>
      <c r="CT480" s="29"/>
      <c r="CU480" s="29"/>
      <c r="CV480" s="2"/>
      <c r="CW480" s="2"/>
      <c r="CX480" s="2"/>
      <c r="CY480" s="2"/>
      <c r="CZ480" s="2"/>
      <c r="DA480" s="2"/>
      <c r="DB480" s="2"/>
      <c r="DC480" s="2"/>
      <c r="DD480" s="248"/>
      <c r="DE480" s="2"/>
      <c r="DF480" s="2"/>
      <c r="DG480" s="2"/>
      <c r="DH480" s="2"/>
      <c r="DI480" s="2"/>
      <c r="DJ480" s="2"/>
      <c r="DK480" s="2"/>
      <c r="DL480" s="2"/>
      <c r="DM480" s="2"/>
      <c r="DN480" s="2"/>
      <c r="DO480" s="2"/>
      <c r="DP480" s="2"/>
      <c r="DQ480" s="2"/>
      <c r="DR480" s="2"/>
      <c r="DS480" s="2"/>
      <c r="DT480" s="2"/>
      <c r="DU480" s="2"/>
      <c r="DV480" s="2"/>
      <c r="DW480" s="2"/>
      <c r="DX480" s="2"/>
      <c r="DY480" s="2"/>
    </row>
    <row r="481" spans="1:129" ht="15.75" x14ac:dyDescent="0.25">
      <c r="A481" s="30"/>
      <c r="B481" s="155"/>
      <c r="C481" s="172"/>
      <c r="D481" s="394"/>
      <c r="E481" s="360"/>
      <c r="F481" s="350"/>
      <c r="G481" s="392"/>
      <c r="H481" s="368"/>
      <c r="I481" s="296" t="s">
        <v>976</v>
      </c>
      <c r="J481" s="293"/>
      <c r="K481" s="293"/>
      <c r="L481" s="293"/>
      <c r="M481" s="293"/>
      <c r="N481" s="293"/>
      <c r="O481" s="293"/>
      <c r="P481" s="293"/>
      <c r="Q481" s="295"/>
      <c r="R481" s="56"/>
      <c r="S481" s="56"/>
      <c r="T481" s="56"/>
      <c r="U481" s="56"/>
      <c r="V481" s="159">
        <f t="shared" si="273"/>
        <v>10</v>
      </c>
      <c r="W481" s="56"/>
      <c r="X481" s="56"/>
      <c r="Y481" s="163"/>
      <c r="Z481" s="104">
        <f t="shared" ref="Z481:AL481" si="310">COUNTIF(Z$246:Z$318,"HĐH")</f>
        <v>1</v>
      </c>
      <c r="AA481" s="104">
        <f t="shared" si="310"/>
        <v>2</v>
      </c>
      <c r="AB481" s="104">
        <f t="shared" si="310"/>
        <v>1</v>
      </c>
      <c r="AC481" s="104">
        <f t="shared" si="310"/>
        <v>1</v>
      </c>
      <c r="AD481" s="104">
        <f t="shared" si="310"/>
        <v>1</v>
      </c>
      <c r="AE481" s="104">
        <f t="shared" si="310"/>
        <v>1</v>
      </c>
      <c r="AF481" s="104">
        <f t="shared" si="310"/>
        <v>1</v>
      </c>
      <c r="AG481" s="104">
        <f t="shared" si="310"/>
        <v>2</v>
      </c>
      <c r="AH481" s="104">
        <f t="shared" si="310"/>
        <v>1</v>
      </c>
      <c r="AI481" s="104">
        <f t="shared" si="310"/>
        <v>1</v>
      </c>
      <c r="AJ481" s="104">
        <f t="shared" si="310"/>
        <v>1</v>
      </c>
      <c r="AK481" s="104">
        <f t="shared" si="310"/>
        <v>0</v>
      </c>
      <c r="AL481" s="104">
        <f t="shared" si="310"/>
        <v>0</v>
      </c>
      <c r="AM481" s="104"/>
      <c r="AN481" s="104">
        <f t="shared" ref="AN481:AX481" si="311">COUNTIF(AN$246:AN$318,"HĐH")</f>
        <v>0</v>
      </c>
      <c r="AO481" s="104">
        <f t="shared" si="311"/>
        <v>0</v>
      </c>
      <c r="AP481" s="104">
        <f t="shared" si="311"/>
        <v>0</v>
      </c>
      <c r="AQ481" s="104">
        <f t="shared" si="311"/>
        <v>0</v>
      </c>
      <c r="AR481" s="104">
        <f t="shared" si="311"/>
        <v>0</v>
      </c>
      <c r="AS481" s="104">
        <f t="shared" si="311"/>
        <v>0</v>
      </c>
      <c r="AT481" s="104">
        <f t="shared" si="311"/>
        <v>2</v>
      </c>
      <c r="AU481" s="104">
        <f t="shared" si="311"/>
        <v>2</v>
      </c>
      <c r="AV481" s="104">
        <f t="shared" si="311"/>
        <v>1</v>
      </c>
      <c r="AW481" s="104">
        <f t="shared" si="311"/>
        <v>1</v>
      </c>
      <c r="AX481" s="104">
        <f t="shared" si="311"/>
        <v>2</v>
      </c>
      <c r="AY481" s="104"/>
      <c r="AZ481" s="104">
        <f t="shared" ref="AZ481:BG481" si="312">COUNTIF(AZ$246:AZ$318,"HĐH")</f>
        <v>1</v>
      </c>
      <c r="BA481" s="104">
        <f t="shared" si="312"/>
        <v>0</v>
      </c>
      <c r="BB481" s="104">
        <f t="shared" si="312"/>
        <v>2</v>
      </c>
      <c r="BC481" s="104">
        <f t="shared" si="312"/>
        <v>2</v>
      </c>
      <c r="BD481" s="104">
        <f t="shared" si="312"/>
        <v>1</v>
      </c>
      <c r="BE481" s="104">
        <f t="shared" si="312"/>
        <v>2</v>
      </c>
      <c r="BF481" s="104">
        <f t="shared" si="312"/>
        <v>2</v>
      </c>
      <c r="BG481" s="104">
        <f t="shared" si="312"/>
        <v>1</v>
      </c>
      <c r="BH481" s="179"/>
      <c r="BI481" s="29"/>
      <c r="BJ481" s="272"/>
      <c r="BK481" s="29"/>
      <c r="BL481" s="29"/>
      <c r="BM481" s="269"/>
      <c r="BN481" s="269"/>
      <c r="BO481" s="269"/>
      <c r="BP481" s="269"/>
      <c r="BQ481" s="29"/>
      <c r="BR481" s="29"/>
      <c r="BS481" s="29"/>
      <c r="BT481" s="29"/>
      <c r="BU481" s="29"/>
      <c r="BV481" s="29"/>
      <c r="BW481" s="29"/>
      <c r="BX481" s="29"/>
      <c r="BY481" s="29"/>
      <c r="BZ481" s="29"/>
      <c r="CA481" s="29"/>
      <c r="CB481" s="29"/>
      <c r="CC481" s="29"/>
      <c r="CD481" s="29"/>
      <c r="CE481" s="29"/>
      <c r="CF481" s="29"/>
      <c r="CG481" s="29"/>
      <c r="CH481" s="29"/>
      <c r="CI481" s="29"/>
      <c r="CJ481" s="29"/>
      <c r="CK481" s="29"/>
      <c r="CL481" s="269"/>
      <c r="CM481" s="269"/>
      <c r="CN481" s="269"/>
      <c r="CO481" s="269"/>
      <c r="CP481" s="269"/>
      <c r="CQ481" s="269"/>
      <c r="CR481" s="269"/>
      <c r="CS481" s="29"/>
      <c r="CT481" s="29"/>
      <c r="CU481" s="29"/>
      <c r="CV481" s="2"/>
      <c r="CW481" s="2"/>
      <c r="CX481" s="2"/>
      <c r="CY481" s="2"/>
      <c r="CZ481" s="2"/>
      <c r="DA481" s="2"/>
      <c r="DB481" s="2"/>
      <c r="DC481" s="2"/>
      <c r="DD481" s="248"/>
      <c r="DE481" s="2"/>
      <c r="DF481" s="2"/>
      <c r="DG481" s="2"/>
      <c r="DH481" s="2"/>
      <c r="DI481" s="2"/>
      <c r="DJ481" s="2"/>
      <c r="DK481" s="2"/>
      <c r="DL481" s="2"/>
      <c r="DM481" s="2"/>
      <c r="DN481" s="2"/>
      <c r="DO481" s="2"/>
      <c r="DP481" s="2"/>
      <c r="DQ481" s="2"/>
      <c r="DR481" s="2"/>
      <c r="DS481" s="2"/>
      <c r="DT481" s="2"/>
      <c r="DU481" s="2"/>
      <c r="DV481" s="2"/>
      <c r="DW481" s="2"/>
      <c r="DX481" s="2"/>
      <c r="DY481" s="2"/>
    </row>
    <row r="482" spans="1:129" ht="15.75" x14ac:dyDescent="0.25">
      <c r="A482" s="30"/>
      <c r="B482" s="155"/>
      <c r="C482" s="172"/>
      <c r="D482" s="394"/>
      <c r="E482" s="360"/>
      <c r="F482" s="350"/>
      <c r="G482" s="392"/>
      <c r="H482" s="368"/>
      <c r="I482" s="298" t="s">
        <v>977</v>
      </c>
      <c r="J482" s="293"/>
      <c r="K482" s="293"/>
      <c r="L482" s="293"/>
      <c r="M482" s="293"/>
      <c r="N482" s="293"/>
      <c r="O482" s="293"/>
      <c r="P482" s="293"/>
      <c r="Q482" s="295"/>
      <c r="R482" s="56"/>
      <c r="S482" s="56"/>
      <c r="T482" s="56"/>
      <c r="U482" s="56"/>
      <c r="V482" s="159">
        <f t="shared" si="273"/>
        <v>10</v>
      </c>
      <c r="W482" s="56"/>
      <c r="X482" s="56"/>
      <c r="Y482" s="163"/>
      <c r="Z482" s="104">
        <f t="shared" ref="Z482:AL482" si="313">COUNTIF(Z$319:Z$376,"HĐH")</f>
        <v>0</v>
      </c>
      <c r="AA482" s="104">
        <f t="shared" si="313"/>
        <v>0</v>
      </c>
      <c r="AB482" s="104">
        <f t="shared" si="313"/>
        <v>1</v>
      </c>
      <c r="AC482" s="104">
        <f t="shared" si="313"/>
        <v>0</v>
      </c>
      <c r="AD482" s="104">
        <f t="shared" si="313"/>
        <v>0</v>
      </c>
      <c r="AE482" s="104">
        <f t="shared" si="313"/>
        <v>0</v>
      </c>
      <c r="AF482" s="104">
        <f t="shared" si="313"/>
        <v>1</v>
      </c>
      <c r="AG482" s="104">
        <f t="shared" si="313"/>
        <v>0</v>
      </c>
      <c r="AH482" s="104">
        <f t="shared" si="313"/>
        <v>1</v>
      </c>
      <c r="AI482" s="104">
        <f t="shared" si="313"/>
        <v>0</v>
      </c>
      <c r="AJ482" s="104">
        <f t="shared" si="313"/>
        <v>2</v>
      </c>
      <c r="AK482" s="104">
        <f t="shared" si="313"/>
        <v>0</v>
      </c>
      <c r="AL482" s="104">
        <f t="shared" si="313"/>
        <v>0</v>
      </c>
      <c r="AM482" s="104"/>
      <c r="AN482" s="104">
        <f t="shared" ref="AN482:AX482" si="314">COUNTIF(AN$319:AN$376,"HĐH")</f>
        <v>0</v>
      </c>
      <c r="AO482" s="104">
        <f t="shared" si="314"/>
        <v>0</v>
      </c>
      <c r="AP482" s="104">
        <f t="shared" si="314"/>
        <v>0</v>
      </c>
      <c r="AQ482" s="104">
        <f t="shared" si="314"/>
        <v>0</v>
      </c>
      <c r="AR482" s="104">
        <f t="shared" si="314"/>
        <v>0</v>
      </c>
      <c r="AS482" s="104">
        <f t="shared" si="314"/>
        <v>0</v>
      </c>
      <c r="AT482" s="104">
        <f t="shared" si="314"/>
        <v>0</v>
      </c>
      <c r="AU482" s="104">
        <f t="shared" si="314"/>
        <v>0</v>
      </c>
      <c r="AV482" s="104">
        <f t="shared" si="314"/>
        <v>1</v>
      </c>
      <c r="AW482" s="104">
        <f t="shared" si="314"/>
        <v>0</v>
      </c>
      <c r="AX482" s="104">
        <f t="shared" si="314"/>
        <v>0</v>
      </c>
      <c r="AY482" s="104"/>
      <c r="AZ482" s="104">
        <f t="shared" ref="AZ482:BG482" si="315">COUNTIF(AZ$319:AZ$376,"HĐH")</f>
        <v>1</v>
      </c>
      <c r="BA482" s="104">
        <f t="shared" si="315"/>
        <v>1</v>
      </c>
      <c r="BB482" s="104">
        <f t="shared" si="315"/>
        <v>0</v>
      </c>
      <c r="BC482" s="104">
        <f t="shared" si="315"/>
        <v>0</v>
      </c>
      <c r="BD482" s="104">
        <f t="shared" si="315"/>
        <v>1</v>
      </c>
      <c r="BE482" s="104">
        <f t="shared" si="315"/>
        <v>0</v>
      </c>
      <c r="BF482" s="104">
        <f t="shared" si="315"/>
        <v>0</v>
      </c>
      <c r="BG482" s="104">
        <f t="shared" si="315"/>
        <v>1</v>
      </c>
      <c r="BH482" s="179"/>
      <c r="BI482" s="29"/>
      <c r="BJ482" s="272"/>
      <c r="BK482" s="29"/>
      <c r="BL482" s="29"/>
      <c r="BM482" s="269"/>
      <c r="BN482" s="269"/>
      <c r="BO482" s="269"/>
      <c r="BP482" s="269"/>
      <c r="BQ482" s="29"/>
      <c r="BR482" s="29"/>
      <c r="BS482" s="29"/>
      <c r="BT482" s="29"/>
      <c r="BU482" s="29"/>
      <c r="BV482" s="29"/>
      <c r="BW482" s="29"/>
      <c r="BX482" s="29"/>
      <c r="BY482" s="29"/>
      <c r="BZ482" s="29"/>
      <c r="CA482" s="29"/>
      <c r="CB482" s="29"/>
      <c r="CC482" s="29"/>
      <c r="CD482" s="29"/>
      <c r="CE482" s="29"/>
      <c r="CF482" s="29"/>
      <c r="CG482" s="29"/>
      <c r="CH482" s="29"/>
      <c r="CI482" s="29"/>
      <c r="CJ482" s="29"/>
      <c r="CK482" s="29"/>
      <c r="CL482" s="269"/>
      <c r="CM482" s="269"/>
      <c r="CN482" s="269"/>
      <c r="CO482" s="269"/>
      <c r="CP482" s="269"/>
      <c r="CQ482" s="269"/>
      <c r="CR482" s="269"/>
      <c r="CS482" s="29"/>
      <c r="CT482" s="29"/>
      <c r="CU482" s="29"/>
      <c r="CV482" s="2"/>
      <c r="CW482" s="2"/>
      <c r="CX482" s="2"/>
      <c r="CY482" s="2"/>
      <c r="CZ482" s="2"/>
      <c r="DA482" s="2"/>
      <c r="DB482" s="2"/>
      <c r="DC482" s="2"/>
      <c r="DD482" s="248"/>
      <c r="DE482" s="2"/>
      <c r="DF482" s="2"/>
      <c r="DG482" s="2"/>
      <c r="DH482" s="2"/>
      <c r="DI482" s="2"/>
      <c r="DJ482" s="2"/>
      <c r="DK482" s="2"/>
      <c r="DL482" s="2"/>
      <c r="DM482" s="2"/>
      <c r="DN482" s="2"/>
      <c r="DO482" s="2"/>
      <c r="DP482" s="2"/>
      <c r="DQ482" s="2"/>
      <c r="DR482" s="2"/>
      <c r="DS482" s="2"/>
      <c r="DT482" s="2"/>
      <c r="DU482" s="2"/>
      <c r="DV482" s="2"/>
      <c r="DW482" s="2"/>
      <c r="DX482" s="2"/>
      <c r="DY482" s="2"/>
    </row>
    <row r="483" spans="1:129" ht="12" customHeight="1" x14ac:dyDescent="0.25">
      <c r="A483" s="30"/>
      <c r="B483" s="180"/>
      <c r="C483" s="181"/>
      <c r="D483" s="395"/>
      <c r="E483" s="362"/>
      <c r="F483" s="351"/>
      <c r="G483" s="392"/>
      <c r="H483" s="368"/>
      <c r="I483" s="296" t="s">
        <v>978</v>
      </c>
      <c r="J483" s="293"/>
      <c r="K483" s="293"/>
      <c r="L483" s="293"/>
      <c r="M483" s="293"/>
      <c r="N483" s="293"/>
      <c r="O483" s="293"/>
      <c r="P483" s="293"/>
      <c r="Q483" s="295"/>
      <c r="R483" s="56"/>
      <c r="S483" s="56"/>
      <c r="T483" s="56"/>
      <c r="U483" s="56"/>
      <c r="V483" s="159">
        <f t="shared" si="273"/>
        <v>10</v>
      </c>
      <c r="W483" s="56"/>
      <c r="X483" s="56"/>
      <c r="Y483" s="163"/>
      <c r="Z483" s="104">
        <f t="shared" ref="Z483:AL483" si="316">COUNTIF(Z$377:Z$458,"HĐH")</f>
        <v>2</v>
      </c>
      <c r="AA483" s="104">
        <f t="shared" si="316"/>
        <v>1</v>
      </c>
      <c r="AB483" s="104">
        <f t="shared" si="316"/>
        <v>1</v>
      </c>
      <c r="AC483" s="104">
        <f t="shared" si="316"/>
        <v>2</v>
      </c>
      <c r="AD483" s="104">
        <f t="shared" si="316"/>
        <v>2</v>
      </c>
      <c r="AE483" s="104">
        <f t="shared" si="316"/>
        <v>1</v>
      </c>
      <c r="AF483" s="104">
        <f t="shared" si="316"/>
        <v>1</v>
      </c>
      <c r="AG483" s="104">
        <f t="shared" si="316"/>
        <v>1</v>
      </c>
      <c r="AH483" s="104">
        <f t="shared" si="316"/>
        <v>1</v>
      </c>
      <c r="AI483" s="104">
        <f t="shared" si="316"/>
        <v>2</v>
      </c>
      <c r="AJ483" s="104">
        <f t="shared" si="316"/>
        <v>0</v>
      </c>
      <c r="AK483" s="104">
        <f t="shared" si="316"/>
        <v>0</v>
      </c>
      <c r="AL483" s="104">
        <f t="shared" si="316"/>
        <v>0</v>
      </c>
      <c r="AM483" s="104"/>
      <c r="AN483" s="104">
        <f t="shared" ref="AN483:AX483" si="317">COUNTIF(AN$377:AN$458,"HĐH")</f>
        <v>0</v>
      </c>
      <c r="AO483" s="104">
        <f t="shared" si="317"/>
        <v>0</v>
      </c>
      <c r="AP483" s="104">
        <f t="shared" si="317"/>
        <v>0</v>
      </c>
      <c r="AQ483" s="104">
        <f t="shared" si="317"/>
        <v>0</v>
      </c>
      <c r="AR483" s="104">
        <f t="shared" si="317"/>
        <v>0</v>
      </c>
      <c r="AS483" s="104">
        <f t="shared" si="317"/>
        <v>0</v>
      </c>
      <c r="AT483" s="104">
        <f t="shared" si="317"/>
        <v>2</v>
      </c>
      <c r="AU483" s="104">
        <f t="shared" si="317"/>
        <v>1</v>
      </c>
      <c r="AV483" s="104">
        <f t="shared" si="317"/>
        <v>2</v>
      </c>
      <c r="AW483" s="104">
        <f t="shared" si="317"/>
        <v>2</v>
      </c>
      <c r="AX483" s="104">
        <f t="shared" si="317"/>
        <v>1</v>
      </c>
      <c r="AY483" s="104"/>
      <c r="AZ483" s="104">
        <f t="shared" ref="AZ483:BG483" si="318">COUNTIF(AZ$377:AZ$458,"HĐH")</f>
        <v>1</v>
      </c>
      <c r="BA483" s="104">
        <f t="shared" si="318"/>
        <v>1</v>
      </c>
      <c r="BB483" s="104">
        <f t="shared" si="318"/>
        <v>1</v>
      </c>
      <c r="BC483" s="104">
        <f t="shared" si="318"/>
        <v>1</v>
      </c>
      <c r="BD483" s="104">
        <f t="shared" si="318"/>
        <v>1</v>
      </c>
      <c r="BE483" s="104">
        <f t="shared" si="318"/>
        <v>1</v>
      </c>
      <c r="BF483" s="104">
        <f t="shared" si="318"/>
        <v>1</v>
      </c>
      <c r="BG483" s="104">
        <f t="shared" si="318"/>
        <v>0</v>
      </c>
      <c r="BH483" s="179"/>
      <c r="BI483" s="29"/>
      <c r="BJ483" s="272"/>
      <c r="BK483" s="29"/>
      <c r="BL483" s="29"/>
      <c r="BM483" s="269"/>
      <c r="BN483" s="269"/>
      <c r="BO483" s="269"/>
      <c r="BP483" s="269"/>
      <c r="BQ483" s="29"/>
      <c r="BR483" s="29"/>
      <c r="BS483" s="29"/>
      <c r="BT483" s="29"/>
      <c r="BU483" s="29"/>
      <c r="BV483" s="29"/>
      <c r="BW483" s="29"/>
      <c r="BX483" s="29"/>
      <c r="BY483" s="29"/>
      <c r="BZ483" s="29"/>
      <c r="CA483" s="29"/>
      <c r="CB483" s="29"/>
      <c r="CC483" s="29"/>
      <c r="CD483" s="29"/>
      <c r="CE483" s="29"/>
      <c r="CF483" s="29"/>
      <c r="CG483" s="29"/>
      <c r="CH483" s="29"/>
      <c r="CI483" s="29"/>
      <c r="CJ483" s="29"/>
      <c r="CK483" s="29"/>
      <c r="CL483" s="269"/>
      <c r="CM483" s="269"/>
      <c r="CN483" s="269"/>
      <c r="CO483" s="269"/>
      <c r="CP483" s="269"/>
      <c r="CQ483" s="269"/>
      <c r="CR483" s="269"/>
      <c r="CS483" s="29"/>
      <c r="CT483" s="29"/>
      <c r="CU483" s="29"/>
      <c r="CV483" s="2"/>
      <c r="CW483" s="2"/>
      <c r="CX483" s="2"/>
      <c r="CY483" s="2"/>
      <c r="CZ483" s="2"/>
      <c r="DA483" s="2"/>
      <c r="DB483" s="2"/>
      <c r="DC483" s="2"/>
      <c r="DD483" s="248"/>
      <c r="DE483" s="2"/>
      <c r="DF483" s="2"/>
      <c r="DG483" s="2"/>
      <c r="DH483" s="2"/>
      <c r="DI483" s="2"/>
      <c r="DJ483" s="2"/>
      <c r="DK483" s="2"/>
      <c r="DL483" s="2"/>
      <c r="DM483" s="2"/>
      <c r="DN483" s="2"/>
      <c r="DO483" s="2"/>
      <c r="DP483" s="2"/>
      <c r="DQ483" s="2"/>
      <c r="DR483" s="2"/>
      <c r="DS483" s="2"/>
      <c r="DT483" s="2"/>
      <c r="DU483" s="2"/>
      <c r="DV483" s="2"/>
      <c r="DW483" s="2"/>
      <c r="DX483" s="2"/>
      <c r="DY483" s="2"/>
    </row>
    <row r="484" spans="1:129" ht="102" hidden="1" customHeight="1" x14ac:dyDescent="0.25">
      <c r="A484" s="30"/>
      <c r="B484" s="31"/>
      <c r="C484" s="165"/>
      <c r="D484" s="406" t="s">
        <v>962</v>
      </c>
      <c r="E484" s="358"/>
      <c r="F484" s="409" t="s">
        <v>963</v>
      </c>
      <c r="G484" s="301" t="s">
        <v>964</v>
      </c>
      <c r="H484" s="293"/>
      <c r="I484" s="293"/>
      <c r="J484" s="293"/>
      <c r="K484" s="294"/>
      <c r="L484" s="182"/>
      <c r="M484" s="183"/>
      <c r="N484" s="184"/>
      <c r="O484" s="184"/>
      <c r="P484" s="185"/>
      <c r="Q484" s="186"/>
      <c r="R484" s="187"/>
      <c r="S484" s="187"/>
      <c r="T484" s="187"/>
      <c r="U484" s="187"/>
      <c r="V484" s="187"/>
      <c r="W484" s="187"/>
      <c r="X484" s="187"/>
      <c r="Y484" s="188"/>
      <c r="Z484" s="189">
        <f t="shared" ref="Z484:AL484" si="319">SUM(Z485:Z493)</f>
        <v>33</v>
      </c>
      <c r="AA484" s="189">
        <f t="shared" si="319"/>
        <v>34</v>
      </c>
      <c r="AB484" s="189">
        <f t="shared" si="319"/>
        <v>33</v>
      </c>
      <c r="AC484" s="189">
        <f t="shared" si="319"/>
        <v>34</v>
      </c>
      <c r="AD484" s="189">
        <f t="shared" si="319"/>
        <v>23</v>
      </c>
      <c r="AE484" s="189">
        <f t="shared" si="319"/>
        <v>26</v>
      </c>
      <c r="AF484" s="189">
        <f t="shared" si="319"/>
        <v>26</v>
      </c>
      <c r="AG484" s="75">
        <f t="shared" si="319"/>
        <v>31</v>
      </c>
      <c r="AH484" s="75">
        <f t="shared" si="319"/>
        <v>34</v>
      </c>
      <c r="AI484" s="75">
        <f t="shared" si="319"/>
        <v>34</v>
      </c>
      <c r="AJ484" s="75">
        <f t="shared" si="319"/>
        <v>34</v>
      </c>
      <c r="AK484" s="189">
        <f t="shared" si="319"/>
        <v>0</v>
      </c>
      <c r="AL484" s="189">
        <f t="shared" si="319"/>
        <v>0</v>
      </c>
      <c r="AM484" s="189"/>
      <c r="AN484" s="189">
        <f t="shared" ref="AN484:AX484" si="320">SUM(AN485:AN493)</f>
        <v>0</v>
      </c>
      <c r="AO484" s="189">
        <f t="shared" si="320"/>
        <v>0</v>
      </c>
      <c r="AP484" s="189">
        <f t="shared" si="320"/>
        <v>0</v>
      </c>
      <c r="AQ484" s="189">
        <f t="shared" si="320"/>
        <v>0</v>
      </c>
      <c r="AR484" s="189">
        <f t="shared" si="320"/>
        <v>0</v>
      </c>
      <c r="AS484" s="189">
        <f t="shared" si="320"/>
        <v>0</v>
      </c>
      <c r="AT484" s="189">
        <f t="shared" si="320"/>
        <v>6</v>
      </c>
      <c r="AU484" s="189">
        <f t="shared" si="320"/>
        <v>17</v>
      </c>
      <c r="AV484" s="189">
        <f t="shared" si="320"/>
        <v>17</v>
      </c>
      <c r="AW484" s="189">
        <f t="shared" si="320"/>
        <v>17</v>
      </c>
      <c r="AX484" s="189">
        <f t="shared" si="320"/>
        <v>29</v>
      </c>
      <c r="AY484" s="189"/>
      <c r="AZ484" s="189">
        <f t="shared" ref="AZ484:BH484" si="321">SUM(AZ485:AZ493)</f>
        <v>27</v>
      </c>
      <c r="BA484" s="189">
        <f t="shared" si="321"/>
        <v>27</v>
      </c>
      <c r="BB484" s="189">
        <f t="shared" si="321"/>
        <v>22</v>
      </c>
      <c r="BC484" s="189">
        <f t="shared" si="321"/>
        <v>29</v>
      </c>
      <c r="BD484" s="189">
        <f t="shared" si="321"/>
        <v>24</v>
      </c>
      <c r="BE484" s="189">
        <f t="shared" si="321"/>
        <v>25</v>
      </c>
      <c r="BF484" s="189">
        <f t="shared" si="321"/>
        <v>23</v>
      </c>
      <c r="BG484" s="189">
        <f t="shared" si="321"/>
        <v>21</v>
      </c>
      <c r="BH484" s="189">
        <f t="shared" si="321"/>
        <v>20</v>
      </c>
      <c r="BI484" s="29"/>
      <c r="BJ484" s="272"/>
      <c r="BK484" s="29"/>
      <c r="BL484" s="29"/>
      <c r="BM484" s="269"/>
      <c r="BN484" s="269"/>
      <c r="BO484" s="269"/>
      <c r="BP484" s="269"/>
      <c r="BQ484" s="29"/>
      <c r="BR484" s="29"/>
      <c r="BS484" s="29"/>
      <c r="BT484" s="29"/>
      <c r="BU484" s="29"/>
      <c r="BV484" s="29"/>
      <c r="BW484" s="29"/>
      <c r="BX484" s="29"/>
      <c r="BY484" s="29"/>
      <c r="BZ484" s="29"/>
      <c r="CA484" s="29"/>
      <c r="CB484" s="29"/>
      <c r="CC484" s="29"/>
      <c r="CD484" s="29"/>
      <c r="CE484" s="29"/>
      <c r="CF484" s="29"/>
      <c r="CG484" s="29"/>
      <c r="CH484" s="29"/>
      <c r="CI484" s="29"/>
      <c r="CJ484" s="29"/>
      <c r="CK484" s="29"/>
      <c r="CL484" s="269"/>
      <c r="CM484" s="269"/>
      <c r="CN484" s="269"/>
      <c r="CO484" s="269"/>
      <c r="CP484" s="269"/>
      <c r="CQ484" s="269"/>
      <c r="CR484" s="269"/>
      <c r="CS484" s="29"/>
      <c r="CT484" s="29"/>
      <c r="CU484" s="29"/>
      <c r="CV484" s="2"/>
      <c r="CW484" s="2"/>
      <c r="CX484" s="2"/>
      <c r="CY484" s="2"/>
      <c r="CZ484" s="2"/>
      <c r="DA484" s="2"/>
      <c r="DB484" s="2"/>
      <c r="DC484" s="2"/>
      <c r="DD484" s="248"/>
      <c r="DE484" s="2"/>
      <c r="DF484" s="2"/>
      <c r="DG484" s="2"/>
      <c r="DH484" s="2"/>
      <c r="DI484" s="2"/>
      <c r="DJ484" s="2"/>
      <c r="DK484" s="2"/>
      <c r="DL484" s="2"/>
      <c r="DM484" s="2"/>
      <c r="DN484" s="2"/>
      <c r="DO484" s="2"/>
      <c r="DP484" s="2"/>
      <c r="DQ484" s="2"/>
      <c r="DR484" s="2"/>
      <c r="DS484" s="2"/>
      <c r="DT484" s="2"/>
      <c r="DU484" s="2"/>
      <c r="DV484" s="2"/>
      <c r="DW484" s="2"/>
      <c r="DX484" s="2"/>
      <c r="DY484" s="2"/>
    </row>
    <row r="485" spans="1:129" ht="15.75" hidden="1" x14ac:dyDescent="0.25">
      <c r="A485" s="30"/>
      <c r="B485" s="31"/>
      <c r="C485" s="172"/>
      <c r="D485" s="394"/>
      <c r="E485" s="360"/>
      <c r="F485" s="350"/>
      <c r="G485" s="190" t="s">
        <v>965</v>
      </c>
      <c r="H485" s="175"/>
      <c r="I485" s="191"/>
      <c r="J485" s="175"/>
      <c r="K485" s="175"/>
      <c r="L485" s="183"/>
      <c r="M485" s="183"/>
      <c r="N485" s="184"/>
      <c r="O485" s="184"/>
      <c r="P485" s="184"/>
      <c r="Q485" s="186"/>
      <c r="R485" s="187"/>
      <c r="S485" s="187"/>
      <c r="T485" s="187"/>
      <c r="U485" s="187"/>
      <c r="V485" s="187"/>
      <c r="W485" s="187"/>
      <c r="X485" s="187"/>
      <c r="Y485" s="188"/>
      <c r="Z485" s="189">
        <f>COUNTIF(Z$7:Z$460,"ĐTT")</f>
        <v>2</v>
      </c>
      <c r="AA485" s="189">
        <f t="shared" ref="AA485:AL485" si="322">COUNTIF(AA$7:AA$459,"ĐTT")</f>
        <v>2</v>
      </c>
      <c r="AB485" s="189">
        <f t="shared" si="322"/>
        <v>1</v>
      </c>
      <c r="AC485" s="189">
        <f t="shared" si="322"/>
        <v>5</v>
      </c>
      <c r="AD485" s="189">
        <f t="shared" si="322"/>
        <v>4</v>
      </c>
      <c r="AE485" s="189">
        <f t="shared" si="322"/>
        <v>4</v>
      </c>
      <c r="AF485" s="189">
        <f t="shared" si="322"/>
        <v>3</v>
      </c>
      <c r="AG485" s="75">
        <f t="shared" si="322"/>
        <v>5</v>
      </c>
      <c r="AH485" s="75">
        <f t="shared" si="322"/>
        <v>5</v>
      </c>
      <c r="AI485" s="75">
        <f t="shared" si="322"/>
        <v>5</v>
      </c>
      <c r="AJ485" s="75">
        <f t="shared" si="322"/>
        <v>5</v>
      </c>
      <c r="AK485" s="189">
        <f t="shared" si="322"/>
        <v>0</v>
      </c>
      <c r="AL485" s="189">
        <f t="shared" si="322"/>
        <v>0</v>
      </c>
      <c r="AM485" s="189"/>
      <c r="AN485" s="189">
        <f t="shared" ref="AN485:AX485" si="323">COUNTIF(AN$7:AN$459,"ĐTT")</f>
        <v>0</v>
      </c>
      <c r="AO485" s="189">
        <f t="shared" si="323"/>
        <v>0</v>
      </c>
      <c r="AP485" s="189">
        <f t="shared" si="323"/>
        <v>0</v>
      </c>
      <c r="AQ485" s="189">
        <f t="shared" si="323"/>
        <v>0</v>
      </c>
      <c r="AR485" s="189">
        <f t="shared" si="323"/>
        <v>0</v>
      </c>
      <c r="AS485" s="189">
        <f t="shared" si="323"/>
        <v>0</v>
      </c>
      <c r="AT485" s="189">
        <f t="shared" si="323"/>
        <v>0</v>
      </c>
      <c r="AU485" s="189">
        <f t="shared" si="323"/>
        <v>1</v>
      </c>
      <c r="AV485" s="189">
        <f t="shared" si="323"/>
        <v>1</v>
      </c>
      <c r="AW485" s="189">
        <f t="shared" si="323"/>
        <v>0</v>
      </c>
      <c r="AX485" s="189">
        <f t="shared" si="323"/>
        <v>5</v>
      </c>
      <c r="AY485" s="189"/>
      <c r="AZ485" s="189">
        <f t="shared" ref="AZ485:BL485" si="324">COUNTIF(AZ$7:AZ$459,"ĐTT")</f>
        <v>0</v>
      </c>
      <c r="BA485" s="189">
        <f t="shared" si="324"/>
        <v>1</v>
      </c>
      <c r="BB485" s="189">
        <f t="shared" si="324"/>
        <v>1</v>
      </c>
      <c r="BC485" s="189">
        <f t="shared" si="324"/>
        <v>3</v>
      </c>
      <c r="BD485" s="189">
        <f t="shared" si="324"/>
        <v>3</v>
      </c>
      <c r="BE485" s="189">
        <f t="shared" si="324"/>
        <v>3</v>
      </c>
      <c r="BF485" s="189">
        <f t="shared" si="324"/>
        <v>3</v>
      </c>
      <c r="BG485" s="189">
        <f t="shared" si="324"/>
        <v>3</v>
      </c>
      <c r="BH485" s="189">
        <f t="shared" si="324"/>
        <v>3</v>
      </c>
      <c r="BI485" s="270">
        <f t="shared" si="324"/>
        <v>0</v>
      </c>
      <c r="BJ485" s="270">
        <f t="shared" si="324"/>
        <v>0</v>
      </c>
      <c r="BK485" s="270">
        <f t="shared" si="324"/>
        <v>0</v>
      </c>
      <c r="BL485" s="270">
        <f t="shared" si="324"/>
        <v>0</v>
      </c>
      <c r="BM485" s="270"/>
      <c r="BN485" s="270"/>
      <c r="BO485" s="270"/>
      <c r="BP485" s="270"/>
      <c r="BQ485" s="270">
        <f t="shared" ref="BQ485:BV485" si="325">COUNTIF(BQ$7:BQ$459,"ĐTT")</f>
        <v>0</v>
      </c>
      <c r="BR485" s="270">
        <f t="shared" si="325"/>
        <v>0</v>
      </c>
      <c r="BS485" s="270">
        <f t="shared" si="325"/>
        <v>0</v>
      </c>
      <c r="BT485" s="270">
        <f t="shared" si="325"/>
        <v>0</v>
      </c>
      <c r="BU485" s="270">
        <f t="shared" si="325"/>
        <v>0</v>
      </c>
      <c r="BV485" s="270">
        <f t="shared" si="325"/>
        <v>0</v>
      </c>
      <c r="BW485" s="270"/>
      <c r="BX485" s="270">
        <f t="shared" ref="BX485:CK485" si="326">COUNTIF(BX$7:BX$459,"ĐTT")</f>
        <v>0</v>
      </c>
      <c r="BY485" s="270">
        <f t="shared" si="326"/>
        <v>0</v>
      </c>
      <c r="BZ485" s="270">
        <f t="shared" si="326"/>
        <v>0</v>
      </c>
      <c r="CA485" s="270">
        <f t="shared" si="326"/>
        <v>0</v>
      </c>
      <c r="CB485" s="270">
        <f t="shared" si="326"/>
        <v>0</v>
      </c>
      <c r="CC485" s="270">
        <f t="shared" si="326"/>
        <v>0</v>
      </c>
      <c r="CD485" s="270">
        <f t="shared" si="326"/>
        <v>0</v>
      </c>
      <c r="CE485" s="270">
        <f t="shared" si="326"/>
        <v>0</v>
      </c>
      <c r="CF485" s="270">
        <f t="shared" si="326"/>
        <v>0</v>
      </c>
      <c r="CG485" s="270">
        <f t="shared" si="326"/>
        <v>0</v>
      </c>
      <c r="CH485" s="270">
        <f t="shared" si="326"/>
        <v>0</v>
      </c>
      <c r="CI485" s="270">
        <f t="shared" si="326"/>
        <v>0</v>
      </c>
      <c r="CJ485" s="270">
        <f t="shared" si="326"/>
        <v>0</v>
      </c>
      <c r="CK485" s="270">
        <f t="shared" si="326"/>
        <v>0</v>
      </c>
      <c r="CL485" s="270"/>
      <c r="CM485" s="270"/>
      <c r="CN485" s="270"/>
      <c r="CO485" s="270"/>
      <c r="CP485" s="270"/>
      <c r="CQ485" s="270"/>
      <c r="CR485" s="270"/>
      <c r="CS485" s="270">
        <f t="shared" ref="CS485:DE485" si="327">COUNTIF(CS$7:CS$459,"ĐTT")</f>
        <v>0</v>
      </c>
      <c r="CT485" s="270">
        <f t="shared" si="327"/>
        <v>0</v>
      </c>
      <c r="CU485" s="270">
        <f t="shared" si="327"/>
        <v>0</v>
      </c>
      <c r="CV485" s="189">
        <f t="shared" si="327"/>
        <v>0</v>
      </c>
      <c r="CW485" s="189">
        <f t="shared" si="327"/>
        <v>0</v>
      </c>
      <c r="CX485" s="189">
        <f t="shared" si="327"/>
        <v>0</v>
      </c>
      <c r="CY485" s="189">
        <f t="shared" si="327"/>
        <v>0</v>
      </c>
      <c r="CZ485" s="189">
        <f t="shared" si="327"/>
        <v>0</v>
      </c>
      <c r="DA485" s="189">
        <f t="shared" si="327"/>
        <v>0</v>
      </c>
      <c r="DB485" s="189">
        <f t="shared" si="327"/>
        <v>0</v>
      </c>
      <c r="DC485" s="189">
        <f t="shared" si="327"/>
        <v>0</v>
      </c>
      <c r="DD485" s="253">
        <f t="shared" si="327"/>
        <v>0</v>
      </c>
      <c r="DE485" s="189">
        <f t="shared" si="327"/>
        <v>0</v>
      </c>
      <c r="DF485" s="2"/>
      <c r="DG485" s="2"/>
      <c r="DH485" s="2"/>
      <c r="DI485" s="2"/>
      <c r="DJ485" s="2"/>
      <c r="DK485" s="2"/>
      <c r="DL485" s="2"/>
      <c r="DM485" s="2"/>
      <c r="DN485" s="2"/>
      <c r="DO485" s="2"/>
      <c r="DP485" s="2"/>
      <c r="DQ485" s="2"/>
      <c r="DR485" s="2"/>
      <c r="DS485" s="2"/>
      <c r="DT485" s="2"/>
      <c r="DU485" s="2"/>
      <c r="DV485" s="2"/>
      <c r="DW485" s="2"/>
      <c r="DX485" s="2"/>
      <c r="DY485" s="2"/>
    </row>
    <row r="486" spans="1:129" ht="15.75" hidden="1" x14ac:dyDescent="0.25">
      <c r="A486" s="30"/>
      <c r="B486" s="31"/>
      <c r="C486" s="172"/>
      <c r="D486" s="394"/>
      <c r="E486" s="360"/>
      <c r="F486" s="350"/>
      <c r="G486" s="190" t="s">
        <v>966</v>
      </c>
      <c r="H486" s="175"/>
      <c r="I486" s="191"/>
      <c r="J486" s="175"/>
      <c r="K486" s="175"/>
      <c r="L486" s="183"/>
      <c r="M486" s="183"/>
      <c r="N486" s="184"/>
      <c r="O486" s="184"/>
      <c r="P486" s="184"/>
      <c r="Q486" s="186"/>
      <c r="R486" s="187"/>
      <c r="S486" s="187"/>
      <c r="T486" s="187"/>
      <c r="U486" s="187"/>
      <c r="V486" s="187"/>
      <c r="W486" s="187"/>
      <c r="X486" s="187"/>
      <c r="Y486" s="188"/>
      <c r="Z486" s="189">
        <f t="shared" ref="Z486:AL486" si="328">COUNTIF(Z$7:Z$459,"TDS")</f>
        <v>1</v>
      </c>
      <c r="AA486" s="189">
        <f t="shared" si="328"/>
        <v>1</v>
      </c>
      <c r="AB486" s="189">
        <f t="shared" si="328"/>
        <v>1</v>
      </c>
      <c r="AC486" s="189">
        <f t="shared" si="328"/>
        <v>1</v>
      </c>
      <c r="AD486" s="189">
        <f t="shared" si="328"/>
        <v>2</v>
      </c>
      <c r="AE486" s="189">
        <f t="shared" si="328"/>
        <v>2</v>
      </c>
      <c r="AF486" s="189">
        <f t="shared" si="328"/>
        <v>2</v>
      </c>
      <c r="AG486" s="75">
        <f t="shared" si="328"/>
        <v>1</v>
      </c>
      <c r="AH486" s="75">
        <f t="shared" si="328"/>
        <v>1</v>
      </c>
      <c r="AI486" s="75">
        <f t="shared" si="328"/>
        <v>1</v>
      </c>
      <c r="AJ486" s="75">
        <f t="shared" si="328"/>
        <v>1</v>
      </c>
      <c r="AK486" s="189">
        <f t="shared" si="328"/>
        <v>0</v>
      </c>
      <c r="AL486" s="189">
        <f t="shared" si="328"/>
        <v>0</v>
      </c>
      <c r="AM486" s="189"/>
      <c r="AN486" s="189">
        <f t="shared" ref="AN486:AX486" si="329">COUNTIF(AN$7:AN$459,"TDS")</f>
        <v>0</v>
      </c>
      <c r="AO486" s="189">
        <f t="shared" si="329"/>
        <v>0</v>
      </c>
      <c r="AP486" s="189">
        <f t="shared" si="329"/>
        <v>0</v>
      </c>
      <c r="AQ486" s="189">
        <f t="shared" si="329"/>
        <v>0</v>
      </c>
      <c r="AR486" s="189">
        <f t="shared" si="329"/>
        <v>0</v>
      </c>
      <c r="AS486" s="189">
        <f t="shared" si="329"/>
        <v>0</v>
      </c>
      <c r="AT486" s="189">
        <f t="shared" si="329"/>
        <v>0</v>
      </c>
      <c r="AU486" s="189">
        <f t="shared" si="329"/>
        <v>2</v>
      </c>
      <c r="AV486" s="189">
        <f t="shared" si="329"/>
        <v>1</v>
      </c>
      <c r="AW486" s="189">
        <f t="shared" si="329"/>
        <v>1</v>
      </c>
      <c r="AX486" s="189">
        <f t="shared" si="329"/>
        <v>2</v>
      </c>
      <c r="AY486" s="189"/>
      <c r="AZ486" s="189">
        <f t="shared" ref="AZ486:BH486" si="330">COUNTIF(AZ$7:AZ$459,"TDS")</f>
        <v>2</v>
      </c>
      <c r="BA486" s="189">
        <f t="shared" si="330"/>
        <v>2</v>
      </c>
      <c r="BB486" s="189">
        <f t="shared" si="330"/>
        <v>2</v>
      </c>
      <c r="BC486" s="189">
        <f t="shared" si="330"/>
        <v>2</v>
      </c>
      <c r="BD486" s="189">
        <f t="shared" si="330"/>
        <v>2</v>
      </c>
      <c r="BE486" s="189">
        <f t="shared" si="330"/>
        <v>2</v>
      </c>
      <c r="BF486" s="189">
        <f t="shared" si="330"/>
        <v>2</v>
      </c>
      <c r="BG486" s="189">
        <f t="shared" si="330"/>
        <v>2</v>
      </c>
      <c r="BH486" s="189">
        <f t="shared" si="330"/>
        <v>2</v>
      </c>
      <c r="BI486" s="29"/>
      <c r="BJ486" s="272"/>
      <c r="BK486" s="29"/>
      <c r="BL486" s="29"/>
      <c r="BM486" s="269"/>
      <c r="BN486" s="269"/>
      <c r="BO486" s="269"/>
      <c r="BP486" s="269"/>
      <c r="BQ486" s="29"/>
      <c r="BR486" s="29"/>
      <c r="BS486" s="29"/>
      <c r="BT486" s="29"/>
      <c r="BU486" s="29"/>
      <c r="BV486" s="29"/>
      <c r="BW486" s="29"/>
      <c r="BX486" s="29"/>
      <c r="BY486" s="29"/>
      <c r="BZ486" s="29"/>
      <c r="CA486" s="29"/>
      <c r="CB486" s="29"/>
      <c r="CC486" s="29"/>
      <c r="CD486" s="29"/>
      <c r="CE486" s="29"/>
      <c r="CF486" s="29"/>
      <c r="CG486" s="29"/>
      <c r="CH486" s="29"/>
      <c r="CI486" s="29"/>
      <c r="CJ486" s="29"/>
      <c r="CK486" s="29"/>
      <c r="CL486" s="269"/>
      <c r="CM486" s="269"/>
      <c r="CN486" s="269"/>
      <c r="CO486" s="269"/>
      <c r="CP486" s="269"/>
      <c r="CQ486" s="269"/>
      <c r="CR486" s="269"/>
      <c r="CS486" s="29"/>
      <c r="CT486" s="29"/>
      <c r="CU486" s="29"/>
      <c r="CV486" s="2"/>
      <c r="CW486" s="2"/>
      <c r="CX486" s="2"/>
      <c r="CY486" s="2"/>
      <c r="CZ486" s="2"/>
      <c r="DA486" s="2"/>
      <c r="DB486" s="2"/>
      <c r="DC486" s="2"/>
      <c r="DD486" s="248"/>
      <c r="DE486" s="2"/>
      <c r="DF486" s="2"/>
      <c r="DG486" s="2"/>
      <c r="DH486" s="2"/>
      <c r="DI486" s="2"/>
      <c r="DJ486" s="2"/>
      <c r="DK486" s="2"/>
      <c r="DL486" s="2"/>
      <c r="DM486" s="2"/>
      <c r="DN486" s="2"/>
      <c r="DO486" s="2"/>
      <c r="DP486" s="2"/>
      <c r="DQ486" s="2"/>
      <c r="DR486" s="2"/>
      <c r="DS486" s="2"/>
      <c r="DT486" s="2"/>
      <c r="DU486" s="2"/>
      <c r="DV486" s="2"/>
      <c r="DW486" s="2"/>
      <c r="DX486" s="2"/>
      <c r="DY486" s="2"/>
    </row>
    <row r="487" spans="1:129" ht="15.75" hidden="1" x14ac:dyDescent="0.25">
      <c r="A487" s="30"/>
      <c r="B487" s="31"/>
      <c r="C487" s="172"/>
      <c r="D487" s="394"/>
      <c r="E487" s="360"/>
      <c r="F487" s="350"/>
      <c r="G487" s="190" t="s">
        <v>967</v>
      </c>
      <c r="H487" s="175"/>
      <c r="I487" s="191"/>
      <c r="J487" s="175"/>
      <c r="K487" s="175"/>
      <c r="L487" s="183"/>
      <c r="M487" s="183"/>
      <c r="N487" s="184"/>
      <c r="O487" s="184"/>
      <c r="P487" s="184"/>
      <c r="Q487" s="186"/>
      <c r="R487" s="187"/>
      <c r="S487" s="187"/>
      <c r="T487" s="187"/>
      <c r="U487" s="187"/>
      <c r="V487" s="187"/>
      <c r="W487" s="187"/>
      <c r="X487" s="187"/>
      <c r="Y487" s="188"/>
      <c r="Z487" s="189">
        <f t="shared" ref="Z487:AL487" si="331">SUM(COUNTIF(Z$7:Z$459,"HĐG"),COUNTIF(Z$7:Z$459,"HĐH+HĐG"))</f>
        <v>11</v>
      </c>
      <c r="AA487" s="189">
        <f t="shared" si="331"/>
        <v>9</v>
      </c>
      <c r="AB487" s="189">
        <f t="shared" si="331"/>
        <v>11</v>
      </c>
      <c r="AC487" s="189">
        <f t="shared" si="331"/>
        <v>9</v>
      </c>
      <c r="AD487" s="189">
        <f t="shared" si="331"/>
        <v>5</v>
      </c>
      <c r="AE487" s="189">
        <f t="shared" si="331"/>
        <v>4</v>
      </c>
      <c r="AF487" s="189">
        <f t="shared" si="331"/>
        <v>5</v>
      </c>
      <c r="AG487" s="75">
        <f t="shared" si="331"/>
        <v>9</v>
      </c>
      <c r="AH487" s="75">
        <f t="shared" si="331"/>
        <v>10</v>
      </c>
      <c r="AI487" s="75">
        <f t="shared" si="331"/>
        <v>10</v>
      </c>
      <c r="AJ487" s="75">
        <f t="shared" si="331"/>
        <v>10</v>
      </c>
      <c r="AK487" s="189">
        <f t="shared" si="331"/>
        <v>0</v>
      </c>
      <c r="AL487" s="189">
        <f t="shared" si="331"/>
        <v>0</v>
      </c>
      <c r="AM487" s="189"/>
      <c r="AN487" s="189">
        <f t="shared" ref="AN487:AX487" si="332">SUM(COUNTIF(AN$7:AN$459,"HĐG"),COUNTIF(AN$7:AN$459,"HĐH+HĐG"))</f>
        <v>0</v>
      </c>
      <c r="AO487" s="189">
        <f t="shared" si="332"/>
        <v>0</v>
      </c>
      <c r="AP487" s="189">
        <f t="shared" si="332"/>
        <v>0</v>
      </c>
      <c r="AQ487" s="189">
        <f t="shared" si="332"/>
        <v>0</v>
      </c>
      <c r="AR487" s="189">
        <f t="shared" si="332"/>
        <v>0</v>
      </c>
      <c r="AS487" s="189">
        <f t="shared" si="332"/>
        <v>0</v>
      </c>
      <c r="AT487" s="189">
        <f t="shared" si="332"/>
        <v>0</v>
      </c>
      <c r="AU487" s="189">
        <f t="shared" si="332"/>
        <v>3</v>
      </c>
      <c r="AV487" s="189">
        <f t="shared" si="332"/>
        <v>3</v>
      </c>
      <c r="AW487" s="189">
        <f t="shared" si="332"/>
        <v>4</v>
      </c>
      <c r="AX487" s="189">
        <f t="shared" si="332"/>
        <v>4</v>
      </c>
      <c r="AY487" s="189"/>
      <c r="AZ487" s="189">
        <f t="shared" ref="AZ487:BH487" si="333">SUM(COUNTIF(AZ$7:AZ$459,"HĐG"),COUNTIF(AZ$7:AZ$459,"HĐH+HĐG"))</f>
        <v>6</v>
      </c>
      <c r="BA487" s="189">
        <f t="shared" si="333"/>
        <v>5</v>
      </c>
      <c r="BB487" s="189">
        <f t="shared" si="333"/>
        <v>5</v>
      </c>
      <c r="BC487" s="189">
        <f t="shared" si="333"/>
        <v>7</v>
      </c>
      <c r="BD487" s="189">
        <f t="shared" si="333"/>
        <v>5</v>
      </c>
      <c r="BE487" s="189">
        <f t="shared" si="333"/>
        <v>4</v>
      </c>
      <c r="BF487" s="189">
        <f t="shared" si="333"/>
        <v>5</v>
      </c>
      <c r="BG487" s="189">
        <f t="shared" si="333"/>
        <v>4</v>
      </c>
      <c r="BH487" s="189">
        <f t="shared" si="333"/>
        <v>2</v>
      </c>
      <c r="BI487" s="29"/>
      <c r="BJ487" s="272"/>
      <c r="BK487" s="29"/>
      <c r="BL487" s="29"/>
      <c r="BM487" s="269"/>
      <c r="BN487" s="269"/>
      <c r="BO487" s="269"/>
      <c r="BP487" s="269"/>
      <c r="BQ487" s="29"/>
      <c r="BR487" s="29"/>
      <c r="BS487" s="29"/>
      <c r="BT487" s="29"/>
      <c r="BU487" s="29"/>
      <c r="BV487" s="29"/>
      <c r="BW487" s="29"/>
      <c r="BX487" s="29"/>
      <c r="BY487" s="29"/>
      <c r="BZ487" s="29"/>
      <c r="CA487" s="29"/>
      <c r="CB487" s="29"/>
      <c r="CC487" s="29"/>
      <c r="CD487" s="29"/>
      <c r="CE487" s="29"/>
      <c r="CF487" s="29"/>
      <c r="CG487" s="29"/>
      <c r="CH487" s="29"/>
      <c r="CI487" s="29"/>
      <c r="CJ487" s="29"/>
      <c r="CK487" s="29"/>
      <c r="CL487" s="269"/>
      <c r="CM487" s="269"/>
      <c r="CN487" s="269"/>
      <c r="CO487" s="269"/>
      <c r="CP487" s="269"/>
      <c r="CQ487" s="269"/>
      <c r="CR487" s="269"/>
      <c r="CS487" s="29"/>
      <c r="CT487" s="29"/>
      <c r="CU487" s="29"/>
      <c r="CV487" s="2"/>
      <c r="CW487" s="2"/>
      <c r="CX487" s="2"/>
      <c r="CY487" s="2"/>
      <c r="CZ487" s="2"/>
      <c r="DA487" s="2"/>
      <c r="DB487" s="2"/>
      <c r="DC487" s="2"/>
      <c r="DD487" s="248"/>
      <c r="DE487" s="2"/>
      <c r="DF487" s="2"/>
      <c r="DG487" s="2"/>
      <c r="DH487" s="2"/>
      <c r="DI487" s="2"/>
      <c r="DJ487" s="2"/>
      <c r="DK487" s="2"/>
      <c r="DL487" s="2"/>
      <c r="DM487" s="2"/>
      <c r="DN487" s="2"/>
      <c r="DO487" s="2"/>
      <c r="DP487" s="2"/>
      <c r="DQ487" s="2"/>
      <c r="DR487" s="2"/>
      <c r="DS487" s="2"/>
      <c r="DT487" s="2"/>
      <c r="DU487" s="2"/>
      <c r="DV487" s="2"/>
      <c r="DW487" s="2"/>
      <c r="DX487" s="2"/>
      <c r="DY487" s="2"/>
    </row>
    <row r="488" spans="1:129" ht="15.75" hidden="1" x14ac:dyDescent="0.25">
      <c r="A488" s="30"/>
      <c r="B488" s="31"/>
      <c r="C488" s="172"/>
      <c r="D488" s="394"/>
      <c r="E488" s="360"/>
      <c r="F488" s="350"/>
      <c r="G488" s="190" t="s">
        <v>968</v>
      </c>
      <c r="H488" s="175"/>
      <c r="I488" s="191"/>
      <c r="J488" s="175"/>
      <c r="K488" s="175"/>
      <c r="L488" s="183"/>
      <c r="M488" s="183"/>
      <c r="N488" s="184"/>
      <c r="O488" s="184"/>
      <c r="P488" s="184"/>
      <c r="Q488" s="186"/>
      <c r="R488" s="187"/>
      <c r="S488" s="187"/>
      <c r="T488" s="187"/>
      <c r="U488" s="187"/>
      <c r="V488" s="187"/>
      <c r="W488" s="187"/>
      <c r="X488" s="187"/>
      <c r="Y488" s="188"/>
      <c r="Z488" s="189">
        <f t="shared" ref="Z488:AL488" si="334">SUM(COUNTIF(Z$7:Z$459,"HĐNT"),COUNTIF(Z$7:Z$459,"HĐH+HĐNT"))</f>
        <v>3</v>
      </c>
      <c r="AA488" s="189">
        <f t="shared" si="334"/>
        <v>4</v>
      </c>
      <c r="AB488" s="189">
        <f t="shared" si="334"/>
        <v>4</v>
      </c>
      <c r="AC488" s="189">
        <f t="shared" si="334"/>
        <v>3</v>
      </c>
      <c r="AD488" s="189">
        <f t="shared" si="334"/>
        <v>2</v>
      </c>
      <c r="AE488" s="189">
        <f t="shared" si="334"/>
        <v>2</v>
      </c>
      <c r="AF488" s="189">
        <f t="shared" si="334"/>
        <v>2</v>
      </c>
      <c r="AG488" s="75">
        <f t="shared" si="334"/>
        <v>3</v>
      </c>
      <c r="AH488" s="75">
        <f t="shared" si="334"/>
        <v>4</v>
      </c>
      <c r="AI488" s="75">
        <f t="shared" si="334"/>
        <v>3</v>
      </c>
      <c r="AJ488" s="75">
        <f t="shared" si="334"/>
        <v>3</v>
      </c>
      <c r="AK488" s="189">
        <f t="shared" si="334"/>
        <v>0</v>
      </c>
      <c r="AL488" s="189">
        <f t="shared" si="334"/>
        <v>0</v>
      </c>
      <c r="AM488" s="189"/>
      <c r="AN488" s="189">
        <f t="shared" ref="AN488:AX488" si="335">SUM(COUNTIF(AN$7:AN$459,"HĐNT"),COUNTIF(AN$7:AN$459,"HĐH+HĐNT"))</f>
        <v>0</v>
      </c>
      <c r="AO488" s="189">
        <f t="shared" si="335"/>
        <v>0</v>
      </c>
      <c r="AP488" s="189">
        <f t="shared" si="335"/>
        <v>0</v>
      </c>
      <c r="AQ488" s="189">
        <f t="shared" si="335"/>
        <v>0</v>
      </c>
      <c r="AR488" s="189">
        <f t="shared" si="335"/>
        <v>0</v>
      </c>
      <c r="AS488" s="189">
        <f t="shared" si="335"/>
        <v>0</v>
      </c>
      <c r="AT488" s="189">
        <f t="shared" si="335"/>
        <v>0</v>
      </c>
      <c r="AU488" s="189">
        <f t="shared" si="335"/>
        <v>1</v>
      </c>
      <c r="AV488" s="189">
        <f t="shared" si="335"/>
        <v>1</v>
      </c>
      <c r="AW488" s="189">
        <f t="shared" si="335"/>
        <v>2</v>
      </c>
      <c r="AX488" s="189">
        <f t="shared" si="335"/>
        <v>4</v>
      </c>
      <c r="AY488" s="189"/>
      <c r="AZ488" s="189">
        <f t="shared" ref="AZ488:BH488" si="336">SUM(COUNTIF(AZ$7:AZ$459,"HĐNT"),COUNTIF(AZ$7:AZ$459,"HĐH+HĐNT"))</f>
        <v>4</v>
      </c>
      <c r="BA488" s="189">
        <f t="shared" si="336"/>
        <v>4</v>
      </c>
      <c r="BB488" s="189">
        <f t="shared" si="336"/>
        <v>4</v>
      </c>
      <c r="BC488" s="189">
        <f t="shared" si="336"/>
        <v>6</v>
      </c>
      <c r="BD488" s="189">
        <f t="shared" si="336"/>
        <v>4</v>
      </c>
      <c r="BE488" s="189">
        <f t="shared" si="336"/>
        <v>4</v>
      </c>
      <c r="BF488" s="189">
        <f t="shared" si="336"/>
        <v>2</v>
      </c>
      <c r="BG488" s="189">
        <f t="shared" si="336"/>
        <v>3</v>
      </c>
      <c r="BH488" s="189">
        <f t="shared" si="336"/>
        <v>5</v>
      </c>
      <c r="BI488" s="29"/>
      <c r="BJ488" s="272"/>
      <c r="BK488" s="29"/>
      <c r="BL488" s="29"/>
      <c r="BM488" s="269"/>
      <c r="BN488" s="269"/>
      <c r="BO488" s="269"/>
      <c r="BP488" s="269"/>
      <c r="BQ488" s="29"/>
      <c r="BR488" s="29"/>
      <c r="BS488" s="29"/>
      <c r="BT488" s="29"/>
      <c r="BU488" s="29"/>
      <c r="BV488" s="29"/>
      <c r="BW488" s="29"/>
      <c r="BX488" s="29"/>
      <c r="BY488" s="29"/>
      <c r="BZ488" s="29"/>
      <c r="CA488" s="29"/>
      <c r="CB488" s="29"/>
      <c r="CC488" s="29"/>
      <c r="CD488" s="29"/>
      <c r="CE488" s="29"/>
      <c r="CF488" s="29"/>
      <c r="CG488" s="29"/>
      <c r="CH488" s="29"/>
      <c r="CI488" s="29"/>
      <c r="CJ488" s="29"/>
      <c r="CK488" s="29"/>
      <c r="CL488" s="269"/>
      <c r="CM488" s="269"/>
      <c r="CN488" s="269"/>
      <c r="CO488" s="269"/>
      <c r="CP488" s="269"/>
      <c r="CQ488" s="269"/>
      <c r="CR488" s="269"/>
      <c r="CS488" s="29"/>
      <c r="CT488" s="29"/>
      <c r="CU488" s="29"/>
      <c r="CV488" s="2"/>
      <c r="CW488" s="2"/>
      <c r="CX488" s="2"/>
      <c r="CY488" s="2"/>
      <c r="CZ488" s="2"/>
      <c r="DA488" s="2"/>
      <c r="DB488" s="2"/>
      <c r="DC488" s="2"/>
      <c r="DD488" s="248"/>
      <c r="DE488" s="2"/>
      <c r="DF488" s="2"/>
      <c r="DG488" s="2"/>
      <c r="DH488" s="2"/>
      <c r="DI488" s="2"/>
      <c r="DJ488" s="2"/>
      <c r="DK488" s="2"/>
      <c r="DL488" s="2"/>
      <c r="DM488" s="2"/>
      <c r="DN488" s="2"/>
      <c r="DO488" s="2"/>
      <c r="DP488" s="2"/>
      <c r="DQ488" s="2"/>
      <c r="DR488" s="2"/>
      <c r="DS488" s="2"/>
      <c r="DT488" s="2"/>
      <c r="DU488" s="2"/>
      <c r="DV488" s="2"/>
      <c r="DW488" s="2"/>
      <c r="DX488" s="2"/>
      <c r="DY488" s="2"/>
    </row>
    <row r="489" spans="1:129" ht="15.75" hidden="1" x14ac:dyDescent="0.25">
      <c r="A489" s="30"/>
      <c r="B489" s="31"/>
      <c r="C489" s="172"/>
      <c r="D489" s="394"/>
      <c r="E489" s="360"/>
      <c r="F489" s="350"/>
      <c r="G489" s="190" t="s">
        <v>969</v>
      </c>
      <c r="H489" s="175"/>
      <c r="I489" s="191"/>
      <c r="J489" s="175"/>
      <c r="K489" s="175"/>
      <c r="L489" s="183"/>
      <c r="M489" s="183"/>
      <c r="N489" s="184"/>
      <c r="O489" s="184"/>
      <c r="P489" s="184"/>
      <c r="Q489" s="186"/>
      <c r="R489" s="187"/>
      <c r="S489" s="187"/>
      <c r="T489" s="187"/>
      <c r="U489" s="187"/>
      <c r="V489" s="187"/>
      <c r="W489" s="187"/>
      <c r="X489" s="187"/>
      <c r="Y489" s="188"/>
      <c r="Z489" s="189">
        <f t="shared" ref="Z489:AL489" si="337">COUNTIF(Z$7:Z$459,"VS-AN")</f>
        <v>6</v>
      </c>
      <c r="AA489" s="189">
        <f t="shared" si="337"/>
        <v>7</v>
      </c>
      <c r="AB489" s="189">
        <f t="shared" si="337"/>
        <v>5</v>
      </c>
      <c r="AC489" s="189">
        <f t="shared" si="337"/>
        <v>6</v>
      </c>
      <c r="AD489" s="189">
        <f t="shared" si="337"/>
        <v>4</v>
      </c>
      <c r="AE489" s="189">
        <f t="shared" si="337"/>
        <v>4</v>
      </c>
      <c r="AF489" s="189">
        <f t="shared" si="337"/>
        <v>4</v>
      </c>
      <c r="AG489" s="75">
        <f t="shared" si="337"/>
        <v>3</v>
      </c>
      <c r="AH489" s="75">
        <f t="shared" si="337"/>
        <v>3</v>
      </c>
      <c r="AI489" s="75">
        <f t="shared" si="337"/>
        <v>3</v>
      </c>
      <c r="AJ489" s="75">
        <f t="shared" si="337"/>
        <v>3</v>
      </c>
      <c r="AK489" s="189">
        <f t="shared" si="337"/>
        <v>0</v>
      </c>
      <c r="AL489" s="189">
        <f t="shared" si="337"/>
        <v>0</v>
      </c>
      <c r="AM489" s="189"/>
      <c r="AN489" s="189">
        <f t="shared" ref="AN489:AX489" si="338">COUNTIF(AN$7:AN$459,"VS-AN")</f>
        <v>0</v>
      </c>
      <c r="AO489" s="189">
        <f t="shared" si="338"/>
        <v>0</v>
      </c>
      <c r="AP489" s="189">
        <f t="shared" si="338"/>
        <v>0</v>
      </c>
      <c r="AQ489" s="189">
        <f t="shared" si="338"/>
        <v>0</v>
      </c>
      <c r="AR489" s="189">
        <f t="shared" si="338"/>
        <v>0</v>
      </c>
      <c r="AS489" s="189">
        <f t="shared" si="338"/>
        <v>0</v>
      </c>
      <c r="AT489" s="189">
        <f t="shared" si="338"/>
        <v>0</v>
      </c>
      <c r="AU489" s="189">
        <f t="shared" si="338"/>
        <v>2</v>
      </c>
      <c r="AV489" s="189">
        <f t="shared" si="338"/>
        <v>3</v>
      </c>
      <c r="AW489" s="189">
        <f t="shared" si="338"/>
        <v>2</v>
      </c>
      <c r="AX489" s="189">
        <f t="shared" si="338"/>
        <v>4</v>
      </c>
      <c r="AY489" s="189"/>
      <c r="AZ489" s="189">
        <f t="shared" ref="AZ489:BH489" si="339">COUNTIF(AZ$7:AZ$459,"VS-AN")</f>
        <v>4</v>
      </c>
      <c r="BA489" s="189">
        <f t="shared" si="339"/>
        <v>4</v>
      </c>
      <c r="BB489" s="189">
        <f t="shared" si="339"/>
        <v>1</v>
      </c>
      <c r="BC489" s="189">
        <f t="shared" si="339"/>
        <v>2</v>
      </c>
      <c r="BD489" s="189">
        <f t="shared" si="339"/>
        <v>1</v>
      </c>
      <c r="BE489" s="189">
        <f t="shared" si="339"/>
        <v>3</v>
      </c>
      <c r="BF489" s="189">
        <f t="shared" si="339"/>
        <v>3</v>
      </c>
      <c r="BG489" s="189">
        <f t="shared" si="339"/>
        <v>3</v>
      </c>
      <c r="BH489" s="189">
        <f t="shared" si="339"/>
        <v>0</v>
      </c>
      <c r="BI489" s="29"/>
      <c r="BJ489" s="272"/>
      <c r="BK489" s="29"/>
      <c r="BL489" s="29"/>
      <c r="BM489" s="269"/>
      <c r="BN489" s="269"/>
      <c r="BO489" s="269"/>
      <c r="BP489" s="269"/>
      <c r="BQ489" s="29"/>
      <c r="BR489" s="29"/>
      <c r="BS489" s="29"/>
      <c r="BT489" s="29"/>
      <c r="BU489" s="29"/>
      <c r="BV489" s="29"/>
      <c r="BW489" s="29"/>
      <c r="BX489" s="29"/>
      <c r="BY489" s="29"/>
      <c r="BZ489" s="29"/>
      <c r="CA489" s="29"/>
      <c r="CB489" s="29"/>
      <c r="CC489" s="29"/>
      <c r="CD489" s="29"/>
      <c r="CE489" s="29"/>
      <c r="CF489" s="29"/>
      <c r="CG489" s="29"/>
      <c r="CH489" s="29"/>
      <c r="CI489" s="29"/>
      <c r="CJ489" s="29"/>
      <c r="CK489" s="29"/>
      <c r="CL489" s="269"/>
      <c r="CM489" s="269"/>
      <c r="CN489" s="269"/>
      <c r="CO489" s="269"/>
      <c r="CP489" s="269"/>
      <c r="CQ489" s="269"/>
      <c r="CR489" s="269"/>
      <c r="CS489" s="29"/>
      <c r="CT489" s="29"/>
      <c r="CU489" s="29"/>
      <c r="CV489" s="2"/>
      <c r="CW489" s="2"/>
      <c r="CX489" s="2"/>
      <c r="CY489" s="2"/>
      <c r="CZ489" s="2"/>
      <c r="DA489" s="2"/>
      <c r="DB489" s="2"/>
      <c r="DC489" s="2"/>
      <c r="DD489" s="248"/>
      <c r="DE489" s="2"/>
      <c r="DF489" s="2"/>
      <c r="DG489" s="2"/>
      <c r="DH489" s="2"/>
      <c r="DI489" s="2"/>
      <c r="DJ489" s="2"/>
      <c r="DK489" s="2"/>
      <c r="DL489" s="2"/>
      <c r="DM489" s="2"/>
      <c r="DN489" s="2"/>
      <c r="DO489" s="2"/>
      <c r="DP489" s="2"/>
      <c r="DQ489" s="2"/>
      <c r="DR489" s="2"/>
      <c r="DS489" s="2"/>
      <c r="DT489" s="2"/>
      <c r="DU489" s="2"/>
      <c r="DV489" s="2"/>
      <c r="DW489" s="2"/>
      <c r="DX489" s="2"/>
      <c r="DY489" s="2"/>
    </row>
    <row r="490" spans="1:129" ht="15.75" hidden="1" x14ac:dyDescent="0.25">
      <c r="A490" s="30"/>
      <c r="B490" s="31"/>
      <c r="C490" s="172"/>
      <c r="D490" s="394"/>
      <c r="E490" s="360"/>
      <c r="F490" s="350"/>
      <c r="G490" s="190" t="s">
        <v>970</v>
      </c>
      <c r="H490" s="175"/>
      <c r="I490" s="191"/>
      <c r="J490" s="175"/>
      <c r="K490" s="175"/>
      <c r="L490" s="183"/>
      <c r="M490" s="183"/>
      <c r="N490" s="184"/>
      <c r="O490" s="184"/>
      <c r="P490" s="184"/>
      <c r="Q490" s="186"/>
      <c r="R490" s="187"/>
      <c r="S490" s="187"/>
      <c r="T490" s="187"/>
      <c r="U490" s="187"/>
      <c r="V490" s="187"/>
      <c r="W490" s="187"/>
      <c r="X490" s="187"/>
      <c r="Y490" s="188"/>
      <c r="Z490" s="189">
        <f t="shared" ref="Z490:AL490" si="340">SUM(COUNTIF(Z$7:Z$459,"HĐC"),COUNTIF(Z$7:Z$459,"HĐH+HĐC"))</f>
        <v>5</v>
      </c>
      <c r="AA490" s="189">
        <f t="shared" si="340"/>
        <v>6</v>
      </c>
      <c r="AB490" s="189">
        <f t="shared" si="340"/>
        <v>6</v>
      </c>
      <c r="AC490" s="189">
        <f t="shared" si="340"/>
        <v>5</v>
      </c>
      <c r="AD490" s="189">
        <f t="shared" si="340"/>
        <v>1</v>
      </c>
      <c r="AE490" s="189">
        <f t="shared" si="340"/>
        <v>5</v>
      </c>
      <c r="AF490" s="189">
        <f t="shared" si="340"/>
        <v>5</v>
      </c>
      <c r="AG490" s="75">
        <f t="shared" si="340"/>
        <v>5</v>
      </c>
      <c r="AH490" s="75">
        <f t="shared" si="340"/>
        <v>6</v>
      </c>
      <c r="AI490" s="75">
        <f t="shared" si="340"/>
        <v>7</v>
      </c>
      <c r="AJ490" s="75">
        <f t="shared" si="340"/>
        <v>7</v>
      </c>
      <c r="AK490" s="189">
        <f t="shared" si="340"/>
        <v>0</v>
      </c>
      <c r="AL490" s="189">
        <f t="shared" si="340"/>
        <v>0</v>
      </c>
      <c r="AM490" s="189"/>
      <c r="AN490" s="189">
        <f t="shared" ref="AN490:AX490" si="341">SUM(COUNTIF(AN$7:AN$459,"HĐC"),COUNTIF(AN$7:AN$459,"HĐH+HĐC"))</f>
        <v>0</v>
      </c>
      <c r="AO490" s="189">
        <f t="shared" si="341"/>
        <v>0</v>
      </c>
      <c r="AP490" s="189">
        <f t="shared" si="341"/>
        <v>0</v>
      </c>
      <c r="AQ490" s="189">
        <f t="shared" si="341"/>
        <v>0</v>
      </c>
      <c r="AR490" s="189">
        <f t="shared" si="341"/>
        <v>0</v>
      </c>
      <c r="AS490" s="189">
        <f t="shared" si="341"/>
        <v>0</v>
      </c>
      <c r="AT490" s="189">
        <f t="shared" si="341"/>
        <v>1</v>
      </c>
      <c r="AU490" s="189">
        <f t="shared" si="341"/>
        <v>3</v>
      </c>
      <c r="AV490" s="189">
        <f t="shared" si="341"/>
        <v>3</v>
      </c>
      <c r="AW490" s="189">
        <f t="shared" si="341"/>
        <v>3</v>
      </c>
      <c r="AX490" s="189">
        <f t="shared" si="341"/>
        <v>5</v>
      </c>
      <c r="AY490" s="189"/>
      <c r="AZ490" s="189">
        <f t="shared" ref="AZ490:BH490" si="342">SUM(COUNTIF(AZ$7:AZ$459,"HĐC"),COUNTIF(AZ$7:AZ$459,"HĐH+HĐC"))</f>
        <v>6</v>
      </c>
      <c r="BA490" s="189">
        <f t="shared" si="342"/>
        <v>6</v>
      </c>
      <c r="BB490" s="189">
        <f t="shared" si="342"/>
        <v>4</v>
      </c>
      <c r="BC490" s="189">
        <f t="shared" si="342"/>
        <v>4</v>
      </c>
      <c r="BD490" s="189">
        <f t="shared" si="342"/>
        <v>4</v>
      </c>
      <c r="BE490" s="189">
        <f t="shared" si="342"/>
        <v>3</v>
      </c>
      <c r="BF490" s="189">
        <f t="shared" si="342"/>
        <v>3</v>
      </c>
      <c r="BG490" s="189">
        <f t="shared" si="342"/>
        <v>3</v>
      </c>
      <c r="BH490" s="189">
        <f t="shared" si="342"/>
        <v>3</v>
      </c>
      <c r="BI490" s="29"/>
      <c r="BJ490" s="272"/>
      <c r="BK490" s="29"/>
      <c r="BL490" s="29"/>
      <c r="BM490" s="269"/>
      <c r="BN490" s="269"/>
      <c r="BO490" s="269"/>
      <c r="BP490" s="269"/>
      <c r="BQ490" s="29"/>
      <c r="BR490" s="29"/>
      <c r="BS490" s="29"/>
      <c r="BT490" s="29"/>
      <c r="BU490" s="29"/>
      <c r="BV490" s="29"/>
      <c r="BW490" s="29"/>
      <c r="BX490" s="29"/>
      <c r="BY490" s="29"/>
      <c r="BZ490" s="29"/>
      <c r="CA490" s="29"/>
      <c r="CB490" s="29"/>
      <c r="CC490" s="29"/>
      <c r="CD490" s="29"/>
      <c r="CE490" s="29"/>
      <c r="CF490" s="29"/>
      <c r="CG490" s="29"/>
      <c r="CH490" s="29"/>
      <c r="CI490" s="29"/>
      <c r="CJ490" s="29"/>
      <c r="CK490" s="29"/>
      <c r="CL490" s="269"/>
      <c r="CM490" s="269"/>
      <c r="CN490" s="269"/>
      <c r="CO490" s="269"/>
      <c r="CP490" s="269"/>
      <c r="CQ490" s="269"/>
      <c r="CR490" s="269"/>
      <c r="CS490" s="29"/>
      <c r="CT490" s="29"/>
      <c r="CU490" s="29"/>
      <c r="CV490" s="2"/>
      <c r="CW490" s="2"/>
      <c r="CX490" s="2"/>
      <c r="CY490" s="2"/>
      <c r="CZ490" s="2"/>
      <c r="DA490" s="2"/>
      <c r="DB490" s="2"/>
      <c r="DC490" s="2"/>
      <c r="DD490" s="248"/>
      <c r="DE490" s="2"/>
      <c r="DF490" s="2"/>
      <c r="DG490" s="2"/>
      <c r="DH490" s="2"/>
      <c r="DI490" s="2"/>
      <c r="DJ490" s="2"/>
      <c r="DK490" s="2"/>
      <c r="DL490" s="2"/>
      <c r="DM490" s="2"/>
      <c r="DN490" s="2"/>
      <c r="DO490" s="2"/>
      <c r="DP490" s="2"/>
      <c r="DQ490" s="2"/>
      <c r="DR490" s="2"/>
      <c r="DS490" s="2"/>
      <c r="DT490" s="2"/>
      <c r="DU490" s="2"/>
      <c r="DV490" s="2"/>
      <c r="DW490" s="2"/>
      <c r="DX490" s="2"/>
      <c r="DY490" s="2"/>
    </row>
    <row r="491" spans="1:129" ht="15.75" hidden="1" x14ac:dyDescent="0.25">
      <c r="A491" s="30"/>
      <c r="B491" s="31"/>
      <c r="C491" s="172"/>
      <c r="D491" s="394"/>
      <c r="E491" s="360"/>
      <c r="F491" s="350"/>
      <c r="G491" s="190" t="s">
        <v>971</v>
      </c>
      <c r="H491" s="175"/>
      <c r="I491" s="191"/>
      <c r="J491" s="175"/>
      <c r="K491" s="175"/>
      <c r="L491" s="183"/>
      <c r="M491" s="183"/>
      <c r="N491" s="184"/>
      <c r="O491" s="184"/>
      <c r="P491" s="184"/>
      <c r="Q491" s="186"/>
      <c r="R491" s="187"/>
      <c r="S491" s="187"/>
      <c r="T491" s="187"/>
      <c r="U491" s="187"/>
      <c r="V491" s="187"/>
      <c r="W491" s="187"/>
      <c r="X491" s="187"/>
      <c r="Y491" s="188"/>
      <c r="Z491" s="189">
        <f t="shared" ref="Z491:AL491" si="343">COUNTIF(Z$7:Z$459,"TQDN")</f>
        <v>0</v>
      </c>
      <c r="AA491" s="189">
        <f t="shared" si="343"/>
        <v>0</v>
      </c>
      <c r="AB491" s="189">
        <f t="shared" si="343"/>
        <v>0</v>
      </c>
      <c r="AC491" s="189">
        <f t="shared" si="343"/>
        <v>0</v>
      </c>
      <c r="AD491" s="189">
        <f t="shared" si="343"/>
        <v>0</v>
      </c>
      <c r="AE491" s="189">
        <f t="shared" si="343"/>
        <v>0</v>
      </c>
      <c r="AF491" s="189">
        <f t="shared" si="343"/>
        <v>0</v>
      </c>
      <c r="AG491" s="75">
        <f t="shared" si="343"/>
        <v>0</v>
      </c>
      <c r="AH491" s="75">
        <f t="shared" si="343"/>
        <v>0</v>
      </c>
      <c r="AI491" s="75">
        <f t="shared" si="343"/>
        <v>0</v>
      </c>
      <c r="AJ491" s="75">
        <f t="shared" si="343"/>
        <v>0</v>
      </c>
      <c r="AK491" s="189">
        <f t="shared" si="343"/>
        <v>0</v>
      </c>
      <c r="AL491" s="189">
        <f t="shared" si="343"/>
        <v>0</v>
      </c>
      <c r="AM491" s="189"/>
      <c r="AN491" s="189">
        <f t="shared" ref="AN491:AX491" si="344">COUNTIF(AN$7:AN$459,"TQDN")</f>
        <v>0</v>
      </c>
      <c r="AO491" s="189">
        <f t="shared" si="344"/>
        <v>0</v>
      </c>
      <c r="AP491" s="189">
        <f t="shared" si="344"/>
        <v>0</v>
      </c>
      <c r="AQ491" s="189">
        <f t="shared" si="344"/>
        <v>0</v>
      </c>
      <c r="AR491" s="189">
        <f t="shared" si="344"/>
        <v>0</v>
      </c>
      <c r="AS491" s="189">
        <f t="shared" si="344"/>
        <v>0</v>
      </c>
      <c r="AT491" s="189">
        <f t="shared" si="344"/>
        <v>0</v>
      </c>
      <c r="AU491" s="189">
        <f t="shared" si="344"/>
        <v>0</v>
      </c>
      <c r="AV491" s="189">
        <f t="shared" si="344"/>
        <v>0</v>
      </c>
      <c r="AW491" s="189">
        <f t="shared" si="344"/>
        <v>0</v>
      </c>
      <c r="AX491" s="189">
        <f t="shared" si="344"/>
        <v>0</v>
      </c>
      <c r="AY491" s="189"/>
      <c r="AZ491" s="189">
        <f t="shared" ref="AZ491:BH491" si="345">COUNTIF(AZ$7:AZ$459,"TQDN")</f>
        <v>0</v>
      </c>
      <c r="BA491" s="189">
        <f t="shared" si="345"/>
        <v>0</v>
      </c>
      <c r="BB491" s="189">
        <f t="shared" si="345"/>
        <v>0</v>
      </c>
      <c r="BC491" s="189">
        <f t="shared" si="345"/>
        <v>0</v>
      </c>
      <c r="BD491" s="189">
        <f t="shared" si="345"/>
        <v>0</v>
      </c>
      <c r="BE491" s="189">
        <f t="shared" si="345"/>
        <v>1</v>
      </c>
      <c r="BF491" s="189">
        <f t="shared" si="345"/>
        <v>0</v>
      </c>
      <c r="BG491" s="189">
        <f t="shared" si="345"/>
        <v>0</v>
      </c>
      <c r="BH491" s="189">
        <f t="shared" si="345"/>
        <v>0</v>
      </c>
      <c r="BI491" s="29"/>
      <c r="BJ491" s="272"/>
      <c r="BK491" s="29"/>
      <c r="BL491" s="29"/>
      <c r="BM491" s="269"/>
      <c r="BN491" s="269"/>
      <c r="BO491" s="269"/>
      <c r="BP491" s="269"/>
      <c r="BQ491" s="29"/>
      <c r="BR491" s="29"/>
      <c r="BS491" s="29"/>
      <c r="BT491" s="29"/>
      <c r="BU491" s="29"/>
      <c r="BV491" s="29"/>
      <c r="BW491" s="29"/>
      <c r="BX491" s="29"/>
      <c r="BY491" s="29"/>
      <c r="BZ491" s="29"/>
      <c r="CA491" s="29"/>
      <c r="CB491" s="29"/>
      <c r="CC491" s="29"/>
      <c r="CD491" s="29"/>
      <c r="CE491" s="29"/>
      <c r="CF491" s="29"/>
      <c r="CG491" s="29"/>
      <c r="CH491" s="29"/>
      <c r="CI491" s="29"/>
      <c r="CJ491" s="29"/>
      <c r="CK491" s="29"/>
      <c r="CL491" s="269"/>
      <c r="CM491" s="269"/>
      <c r="CN491" s="269"/>
      <c r="CO491" s="269"/>
      <c r="CP491" s="269"/>
      <c r="CQ491" s="269"/>
      <c r="CR491" s="269"/>
      <c r="CS491" s="29"/>
      <c r="CT491" s="29"/>
      <c r="CU491" s="29"/>
      <c r="CV491" s="2"/>
      <c r="CW491" s="2"/>
      <c r="CX491" s="2"/>
      <c r="CY491" s="2"/>
      <c r="CZ491" s="2"/>
      <c r="DA491" s="2"/>
      <c r="DB491" s="2"/>
      <c r="DC491" s="2"/>
      <c r="DD491" s="248"/>
      <c r="DE491" s="2"/>
      <c r="DF491" s="2"/>
      <c r="DG491" s="2"/>
      <c r="DH491" s="2"/>
      <c r="DI491" s="2"/>
      <c r="DJ491" s="2"/>
      <c r="DK491" s="2"/>
      <c r="DL491" s="2"/>
      <c r="DM491" s="2"/>
      <c r="DN491" s="2"/>
      <c r="DO491" s="2"/>
      <c r="DP491" s="2"/>
      <c r="DQ491" s="2"/>
      <c r="DR491" s="2"/>
      <c r="DS491" s="2"/>
      <c r="DT491" s="2"/>
      <c r="DU491" s="2"/>
      <c r="DV491" s="2"/>
      <c r="DW491" s="2"/>
      <c r="DX491" s="2"/>
      <c r="DY491" s="2"/>
    </row>
    <row r="492" spans="1:129" ht="15.75" hidden="1" x14ac:dyDescent="0.25">
      <c r="A492" s="30"/>
      <c r="B492" s="31"/>
      <c r="C492" s="172"/>
      <c r="D492" s="394"/>
      <c r="E492" s="360"/>
      <c r="F492" s="365"/>
      <c r="G492" s="190" t="s">
        <v>972</v>
      </c>
      <c r="H492" s="175"/>
      <c r="I492" s="191"/>
      <c r="J492" s="175"/>
      <c r="K492" s="175"/>
      <c r="L492" s="183"/>
      <c r="M492" s="183"/>
      <c r="N492" s="184"/>
      <c r="O492" s="184"/>
      <c r="P492" s="184"/>
      <c r="Q492" s="186"/>
      <c r="R492" s="187"/>
      <c r="S492" s="187"/>
      <c r="T492" s="187"/>
      <c r="U492" s="187"/>
      <c r="V492" s="187"/>
      <c r="W492" s="187"/>
      <c r="X492" s="187"/>
      <c r="Y492" s="188"/>
      <c r="Z492" s="189">
        <f t="shared" ref="Z492:AL492" si="346">COUNTIF(Z$7:Z$459,"LH")</f>
        <v>0</v>
      </c>
      <c r="AA492" s="189">
        <f t="shared" si="346"/>
        <v>0</v>
      </c>
      <c r="AB492" s="189">
        <f t="shared" si="346"/>
        <v>0</v>
      </c>
      <c r="AC492" s="189">
        <f t="shared" si="346"/>
        <v>0</v>
      </c>
      <c r="AD492" s="189">
        <f t="shared" si="346"/>
        <v>0</v>
      </c>
      <c r="AE492" s="189">
        <f t="shared" si="346"/>
        <v>0</v>
      </c>
      <c r="AF492" s="189">
        <f t="shared" si="346"/>
        <v>0</v>
      </c>
      <c r="AG492" s="75">
        <f t="shared" si="346"/>
        <v>0</v>
      </c>
      <c r="AH492" s="75">
        <f t="shared" si="346"/>
        <v>0</v>
      </c>
      <c r="AI492" s="75">
        <f t="shared" si="346"/>
        <v>0</v>
      </c>
      <c r="AJ492" s="75">
        <f t="shared" si="346"/>
        <v>0</v>
      </c>
      <c r="AK492" s="189">
        <f t="shared" si="346"/>
        <v>0</v>
      </c>
      <c r="AL492" s="189">
        <f t="shared" si="346"/>
        <v>0</v>
      </c>
      <c r="AM492" s="189"/>
      <c r="AN492" s="189">
        <f t="shared" ref="AN492:AX492" si="347">COUNTIF(AN$7:AN$459,"LH")</f>
        <v>0</v>
      </c>
      <c r="AO492" s="189">
        <f t="shared" si="347"/>
        <v>0</v>
      </c>
      <c r="AP492" s="189">
        <f t="shared" si="347"/>
        <v>0</v>
      </c>
      <c r="AQ492" s="189">
        <f t="shared" si="347"/>
        <v>0</v>
      </c>
      <c r="AR492" s="189">
        <f t="shared" si="347"/>
        <v>0</v>
      </c>
      <c r="AS492" s="189">
        <f t="shared" si="347"/>
        <v>0</v>
      </c>
      <c r="AT492" s="189">
        <f t="shared" si="347"/>
        <v>0</v>
      </c>
      <c r="AU492" s="189">
        <f t="shared" si="347"/>
        <v>0</v>
      </c>
      <c r="AV492" s="189">
        <f t="shared" si="347"/>
        <v>0</v>
      </c>
      <c r="AW492" s="189">
        <f t="shared" si="347"/>
        <v>0</v>
      </c>
      <c r="AX492" s="189">
        <f t="shared" si="347"/>
        <v>0</v>
      </c>
      <c r="AY492" s="189"/>
      <c r="AZ492" s="189">
        <f t="shared" ref="AZ492:BH492" si="348">COUNTIF(AZ$7:AZ$459,"LH")</f>
        <v>0</v>
      </c>
      <c r="BA492" s="189">
        <f t="shared" si="348"/>
        <v>0</v>
      </c>
      <c r="BB492" s="189">
        <f t="shared" si="348"/>
        <v>0</v>
      </c>
      <c r="BC492" s="189">
        <f t="shared" si="348"/>
        <v>0</v>
      </c>
      <c r="BD492" s="189">
        <f t="shared" si="348"/>
        <v>0</v>
      </c>
      <c r="BE492" s="189">
        <f t="shared" si="348"/>
        <v>0</v>
      </c>
      <c r="BF492" s="189">
        <f t="shared" si="348"/>
        <v>0</v>
      </c>
      <c r="BG492" s="189">
        <f t="shared" si="348"/>
        <v>0</v>
      </c>
      <c r="BH492" s="189">
        <f t="shared" si="348"/>
        <v>0</v>
      </c>
      <c r="BI492" s="29"/>
      <c r="BJ492" s="272"/>
      <c r="BK492" s="29"/>
      <c r="BL492" s="29"/>
      <c r="BM492" s="269"/>
      <c r="BN492" s="269"/>
      <c r="BO492" s="269"/>
      <c r="BP492" s="269"/>
      <c r="BQ492" s="29"/>
      <c r="BR492" s="29"/>
      <c r="BS492" s="29"/>
      <c r="BT492" s="29"/>
      <c r="BU492" s="29"/>
      <c r="BV492" s="29"/>
      <c r="BW492" s="29"/>
      <c r="BX492" s="29"/>
      <c r="BY492" s="29"/>
      <c r="BZ492" s="29"/>
      <c r="CA492" s="29"/>
      <c r="CB492" s="29"/>
      <c r="CC492" s="29"/>
      <c r="CD492" s="29"/>
      <c r="CE492" s="29"/>
      <c r="CF492" s="29"/>
      <c r="CG492" s="29"/>
      <c r="CH492" s="29"/>
      <c r="CI492" s="29"/>
      <c r="CJ492" s="29"/>
      <c r="CK492" s="29"/>
      <c r="CL492" s="269"/>
      <c r="CM492" s="269"/>
      <c r="CN492" s="269"/>
      <c r="CO492" s="269"/>
      <c r="CP492" s="269"/>
      <c r="CQ492" s="269"/>
      <c r="CR492" s="269"/>
      <c r="CS492" s="29"/>
      <c r="CT492" s="29"/>
      <c r="CU492" s="29"/>
      <c r="CV492" s="2"/>
      <c r="CW492" s="2"/>
      <c r="CX492" s="2"/>
      <c r="CY492" s="2"/>
      <c r="CZ492" s="2"/>
      <c r="DA492" s="2"/>
      <c r="DB492" s="2"/>
      <c r="DC492" s="2"/>
      <c r="DD492" s="248"/>
      <c r="DE492" s="2"/>
      <c r="DF492" s="2"/>
      <c r="DG492" s="2"/>
      <c r="DH492" s="2"/>
      <c r="DI492" s="2"/>
      <c r="DJ492" s="2"/>
      <c r="DK492" s="2"/>
      <c r="DL492" s="2"/>
      <c r="DM492" s="2"/>
      <c r="DN492" s="2"/>
      <c r="DO492" s="2"/>
      <c r="DP492" s="2"/>
      <c r="DQ492" s="2"/>
      <c r="DR492" s="2"/>
      <c r="DS492" s="2"/>
      <c r="DT492" s="2"/>
      <c r="DU492" s="2"/>
      <c r="DV492" s="2"/>
      <c r="DW492" s="2"/>
      <c r="DX492" s="2"/>
      <c r="DY492" s="2"/>
    </row>
    <row r="493" spans="1:129" ht="15.75" hidden="1" x14ac:dyDescent="0.25">
      <c r="A493" s="30"/>
      <c r="B493" s="31"/>
      <c r="C493" s="172"/>
      <c r="D493" s="394"/>
      <c r="E493" s="360"/>
      <c r="F493" s="410"/>
      <c r="G493" s="192" t="s">
        <v>973</v>
      </c>
      <c r="H493" s="176"/>
      <c r="I493" s="191"/>
      <c r="J493" s="176"/>
      <c r="K493" s="176"/>
      <c r="L493" s="183"/>
      <c r="M493" s="183"/>
      <c r="N493" s="184"/>
      <c r="O493" s="184"/>
      <c r="P493" s="184"/>
      <c r="Q493" s="186"/>
      <c r="R493" s="187"/>
      <c r="S493" s="187"/>
      <c r="T493" s="187"/>
      <c r="U493" s="187"/>
      <c r="V493" s="187"/>
      <c r="W493" s="187"/>
      <c r="X493" s="187"/>
      <c r="Y493" s="188"/>
      <c r="Z493" s="193">
        <f>COUNTIF(Z$7:Z$459,"HĐH")</f>
        <v>5</v>
      </c>
      <c r="AA493" s="193">
        <f t="shared" ref="AA493:AL493" si="349">SUM(COUNTIF(AA$7:AA$459,"HĐH"),COUNTIF(AA$7:AA$459,"HĐH+HĐC"),COUNTIF(AA$7:AA$459,"HĐH+HĐNT"),COUNTIF(AA$7:AA$459,"HĐH+HĐG"))</f>
        <v>5</v>
      </c>
      <c r="AB493" s="193">
        <f t="shared" si="349"/>
        <v>5</v>
      </c>
      <c r="AC493" s="193">
        <f t="shared" si="349"/>
        <v>5</v>
      </c>
      <c r="AD493" s="193">
        <f t="shared" si="349"/>
        <v>5</v>
      </c>
      <c r="AE493" s="193">
        <f t="shared" si="349"/>
        <v>5</v>
      </c>
      <c r="AF493" s="193">
        <f t="shared" si="349"/>
        <v>5</v>
      </c>
      <c r="AG493" s="156">
        <f t="shared" si="349"/>
        <v>5</v>
      </c>
      <c r="AH493" s="156">
        <f t="shared" si="349"/>
        <v>5</v>
      </c>
      <c r="AI493" s="156">
        <f t="shared" si="349"/>
        <v>5</v>
      </c>
      <c r="AJ493" s="156">
        <f t="shared" si="349"/>
        <v>5</v>
      </c>
      <c r="AK493" s="193">
        <f t="shared" si="349"/>
        <v>0</v>
      </c>
      <c r="AL493" s="193">
        <f t="shared" si="349"/>
        <v>0</v>
      </c>
      <c r="AM493" s="193"/>
      <c r="AN493" s="193">
        <f t="shared" ref="AN493:AX493" si="350">SUM(COUNTIF(AN$7:AN$459,"HĐH"),COUNTIF(AN$7:AN$459,"HĐH+HĐC"),COUNTIF(AN$7:AN$459,"HĐH+HĐNT"),COUNTIF(AN$7:AN$459,"HĐH+HĐG"))</f>
        <v>0</v>
      </c>
      <c r="AO493" s="193">
        <f t="shared" si="350"/>
        <v>0</v>
      </c>
      <c r="AP493" s="193">
        <f t="shared" si="350"/>
        <v>0</v>
      </c>
      <c r="AQ493" s="193">
        <f t="shared" si="350"/>
        <v>0</v>
      </c>
      <c r="AR493" s="193">
        <f t="shared" si="350"/>
        <v>0</v>
      </c>
      <c r="AS493" s="193">
        <f t="shared" si="350"/>
        <v>0</v>
      </c>
      <c r="AT493" s="193">
        <f t="shared" si="350"/>
        <v>5</v>
      </c>
      <c r="AU493" s="193">
        <f t="shared" si="350"/>
        <v>5</v>
      </c>
      <c r="AV493" s="193">
        <f t="shared" si="350"/>
        <v>5</v>
      </c>
      <c r="AW493" s="193">
        <f t="shared" si="350"/>
        <v>5</v>
      </c>
      <c r="AX493" s="193">
        <f t="shared" si="350"/>
        <v>5</v>
      </c>
      <c r="AY493" s="193"/>
      <c r="AZ493" s="193">
        <f t="shared" ref="AZ493:BH493" si="351">SUM(COUNTIF(AZ$7:AZ$459,"HĐH"),COUNTIF(AZ$7:AZ$459,"HĐH+HĐC"),COUNTIF(AZ$7:AZ$459,"HĐH+HĐNT"),COUNTIF(AZ$7:AZ$459,"HĐH+HĐG"))</f>
        <v>5</v>
      </c>
      <c r="BA493" s="193">
        <f t="shared" si="351"/>
        <v>5</v>
      </c>
      <c r="BB493" s="193">
        <f t="shared" si="351"/>
        <v>5</v>
      </c>
      <c r="BC493" s="193">
        <f t="shared" si="351"/>
        <v>5</v>
      </c>
      <c r="BD493" s="193">
        <f t="shared" si="351"/>
        <v>5</v>
      </c>
      <c r="BE493" s="193">
        <f t="shared" si="351"/>
        <v>5</v>
      </c>
      <c r="BF493" s="193">
        <f t="shared" si="351"/>
        <v>5</v>
      </c>
      <c r="BG493" s="193">
        <f t="shared" si="351"/>
        <v>3</v>
      </c>
      <c r="BH493" s="193">
        <f t="shared" si="351"/>
        <v>5</v>
      </c>
      <c r="BI493" s="29"/>
      <c r="BJ493" s="272"/>
      <c r="BK493" s="29"/>
      <c r="BL493" s="29"/>
      <c r="BM493" s="269"/>
      <c r="BN493" s="269"/>
      <c r="BO493" s="269"/>
      <c r="BP493" s="269"/>
      <c r="BQ493" s="29"/>
      <c r="BR493" s="29"/>
      <c r="BS493" s="29"/>
      <c r="BT493" s="29"/>
      <c r="BU493" s="29"/>
      <c r="BV493" s="29"/>
      <c r="BW493" s="29"/>
      <c r="BX493" s="29"/>
      <c r="BY493" s="29"/>
      <c r="BZ493" s="29"/>
      <c r="CA493" s="29"/>
      <c r="CB493" s="29"/>
      <c r="CC493" s="29"/>
      <c r="CD493" s="29"/>
      <c r="CE493" s="29"/>
      <c r="CF493" s="29"/>
      <c r="CG493" s="29"/>
      <c r="CH493" s="29"/>
      <c r="CI493" s="29"/>
      <c r="CJ493" s="29"/>
      <c r="CK493" s="29"/>
      <c r="CL493" s="269"/>
      <c r="CM493" s="269"/>
      <c r="CN493" s="269"/>
      <c r="CO493" s="269"/>
      <c r="CP493" s="269"/>
      <c r="CQ493" s="269"/>
      <c r="CR493" s="269"/>
      <c r="CS493" s="29"/>
      <c r="CT493" s="29"/>
      <c r="CU493" s="29"/>
      <c r="CV493" s="2"/>
      <c r="CW493" s="2"/>
      <c r="CX493" s="2"/>
      <c r="CY493" s="2"/>
      <c r="CZ493" s="2"/>
      <c r="DA493" s="2"/>
      <c r="DB493" s="2"/>
      <c r="DC493" s="2"/>
      <c r="DD493" s="248"/>
      <c r="DE493" s="2"/>
      <c r="DF493" s="2"/>
      <c r="DG493" s="2"/>
      <c r="DH493" s="2"/>
      <c r="DI493" s="2"/>
      <c r="DJ493" s="2"/>
      <c r="DK493" s="2"/>
      <c r="DL493" s="2"/>
      <c r="DM493" s="2"/>
      <c r="DN493" s="2"/>
      <c r="DO493" s="2"/>
      <c r="DP493" s="2"/>
      <c r="DQ493" s="2"/>
      <c r="DR493" s="2"/>
      <c r="DS493" s="2"/>
      <c r="DT493" s="2"/>
      <c r="DU493" s="2"/>
      <c r="DV493" s="2"/>
      <c r="DW493" s="2"/>
      <c r="DX493" s="2"/>
      <c r="DY493" s="2"/>
    </row>
    <row r="494" spans="1:129" ht="15.75" hidden="1" x14ac:dyDescent="0.25">
      <c r="A494" s="30"/>
      <c r="B494" s="31"/>
      <c r="C494" s="172"/>
      <c r="D494" s="394"/>
      <c r="E494" s="360"/>
      <c r="F494" s="350"/>
      <c r="G494" s="302" t="s">
        <v>974</v>
      </c>
      <c r="H494" s="293"/>
      <c r="I494" s="293"/>
      <c r="J494" s="293"/>
      <c r="K494" s="293"/>
      <c r="L494" s="293"/>
      <c r="M494" s="293"/>
      <c r="N494" s="293"/>
      <c r="O494" s="293"/>
      <c r="P494" s="294"/>
      <c r="Q494" s="186"/>
      <c r="R494" s="187"/>
      <c r="S494" s="187"/>
      <c r="T494" s="187"/>
      <c r="U494" s="187"/>
      <c r="V494" s="187"/>
      <c r="W494" s="187"/>
      <c r="X494" s="187"/>
      <c r="Y494" s="188"/>
      <c r="Z494" s="194">
        <f t="shared" ref="Z494:AL494" si="352">COUNTIF(Z$7:Z$132,"HĐH")</f>
        <v>1</v>
      </c>
      <c r="AA494" s="194">
        <f t="shared" si="352"/>
        <v>1</v>
      </c>
      <c r="AB494" s="194">
        <f t="shared" si="352"/>
        <v>1</v>
      </c>
      <c r="AC494" s="194">
        <f t="shared" si="352"/>
        <v>1</v>
      </c>
      <c r="AD494" s="194">
        <f t="shared" si="352"/>
        <v>1</v>
      </c>
      <c r="AE494" s="194">
        <f t="shared" si="352"/>
        <v>1</v>
      </c>
      <c r="AF494" s="194">
        <f t="shared" si="352"/>
        <v>1</v>
      </c>
      <c r="AG494" s="104">
        <f t="shared" si="352"/>
        <v>1</v>
      </c>
      <c r="AH494" s="104">
        <f t="shared" si="352"/>
        <v>1</v>
      </c>
      <c r="AI494" s="104">
        <f t="shared" si="352"/>
        <v>1</v>
      </c>
      <c r="AJ494" s="104">
        <f t="shared" si="352"/>
        <v>1</v>
      </c>
      <c r="AK494" s="194">
        <f t="shared" si="352"/>
        <v>0</v>
      </c>
      <c r="AL494" s="194">
        <f t="shared" si="352"/>
        <v>0</v>
      </c>
      <c r="AM494" s="194"/>
      <c r="AN494" s="194">
        <f t="shared" ref="AN494:AX494" si="353">COUNTIF(AN$7:AN$132,"HĐH")</f>
        <v>0</v>
      </c>
      <c r="AO494" s="194">
        <f t="shared" si="353"/>
        <v>0</v>
      </c>
      <c r="AP494" s="194">
        <f t="shared" si="353"/>
        <v>0</v>
      </c>
      <c r="AQ494" s="194">
        <f t="shared" si="353"/>
        <v>0</v>
      </c>
      <c r="AR494" s="194">
        <f t="shared" si="353"/>
        <v>0</v>
      </c>
      <c r="AS494" s="194">
        <f t="shared" si="353"/>
        <v>0</v>
      </c>
      <c r="AT494" s="194">
        <f t="shared" si="353"/>
        <v>0</v>
      </c>
      <c r="AU494" s="194">
        <f t="shared" si="353"/>
        <v>1</v>
      </c>
      <c r="AV494" s="194">
        <f t="shared" si="353"/>
        <v>1</v>
      </c>
      <c r="AW494" s="194">
        <f t="shared" si="353"/>
        <v>1</v>
      </c>
      <c r="AX494" s="194">
        <f t="shared" si="353"/>
        <v>1</v>
      </c>
      <c r="AY494" s="194"/>
      <c r="AZ494" s="194">
        <f t="shared" ref="AZ494:BV494" si="354">COUNTIF(AZ$7:AZ$132,"HĐH")</f>
        <v>1</v>
      </c>
      <c r="BA494" s="194">
        <f t="shared" si="354"/>
        <v>2</v>
      </c>
      <c r="BB494" s="194">
        <f t="shared" si="354"/>
        <v>1</v>
      </c>
      <c r="BC494" s="194">
        <f t="shared" si="354"/>
        <v>1</v>
      </c>
      <c r="BD494" s="194">
        <f t="shared" si="354"/>
        <v>1</v>
      </c>
      <c r="BE494" s="194">
        <f t="shared" si="354"/>
        <v>1</v>
      </c>
      <c r="BF494" s="194">
        <f t="shared" si="354"/>
        <v>1</v>
      </c>
      <c r="BG494" s="194">
        <f t="shared" si="354"/>
        <v>0</v>
      </c>
      <c r="BH494" s="194">
        <f t="shared" si="354"/>
        <v>1</v>
      </c>
      <c r="BI494" s="271">
        <f t="shared" si="354"/>
        <v>0</v>
      </c>
      <c r="BJ494" s="271">
        <f t="shared" si="354"/>
        <v>0</v>
      </c>
      <c r="BK494" s="271">
        <f t="shared" si="354"/>
        <v>0</v>
      </c>
      <c r="BL494" s="271">
        <f t="shared" si="354"/>
        <v>0</v>
      </c>
      <c r="BM494" s="271"/>
      <c r="BN494" s="271"/>
      <c r="BO494" s="271"/>
      <c r="BP494" s="271"/>
      <c r="BQ494" s="271">
        <f t="shared" si="354"/>
        <v>0</v>
      </c>
      <c r="BR494" s="271">
        <f t="shared" si="354"/>
        <v>0</v>
      </c>
      <c r="BS494" s="271">
        <f t="shared" si="354"/>
        <v>0</v>
      </c>
      <c r="BT494" s="271">
        <f t="shared" si="354"/>
        <v>0</v>
      </c>
      <c r="BU494" s="271">
        <f t="shared" si="354"/>
        <v>0</v>
      </c>
      <c r="BV494" s="271">
        <f t="shared" si="354"/>
        <v>0</v>
      </c>
      <c r="BW494" s="271"/>
      <c r="BX494" s="271">
        <f t="shared" ref="BX494:DE494" si="355">COUNTIF(BX$7:BX$132,"HĐH")</f>
        <v>0</v>
      </c>
      <c r="BY494" s="271">
        <f t="shared" si="355"/>
        <v>0</v>
      </c>
      <c r="BZ494" s="271">
        <f t="shared" si="355"/>
        <v>0</v>
      </c>
      <c r="CA494" s="271">
        <f t="shared" si="355"/>
        <v>0</v>
      </c>
      <c r="CB494" s="271">
        <f t="shared" si="355"/>
        <v>0</v>
      </c>
      <c r="CC494" s="271">
        <f t="shared" si="355"/>
        <v>0</v>
      </c>
      <c r="CD494" s="271">
        <f t="shared" si="355"/>
        <v>0</v>
      </c>
      <c r="CE494" s="271">
        <f t="shared" si="355"/>
        <v>0</v>
      </c>
      <c r="CF494" s="271">
        <f t="shared" si="355"/>
        <v>0</v>
      </c>
      <c r="CG494" s="271">
        <f t="shared" si="355"/>
        <v>0</v>
      </c>
      <c r="CH494" s="271">
        <f t="shared" si="355"/>
        <v>0</v>
      </c>
      <c r="CI494" s="271">
        <f t="shared" si="355"/>
        <v>0</v>
      </c>
      <c r="CJ494" s="271">
        <f t="shared" si="355"/>
        <v>0</v>
      </c>
      <c r="CK494" s="271">
        <f t="shared" si="355"/>
        <v>0</v>
      </c>
      <c r="CL494" s="271"/>
      <c r="CM494" s="271"/>
      <c r="CN494" s="271"/>
      <c r="CO494" s="271"/>
      <c r="CP494" s="271"/>
      <c r="CQ494" s="271"/>
      <c r="CR494" s="271"/>
      <c r="CS494" s="271">
        <f t="shared" si="355"/>
        <v>0</v>
      </c>
      <c r="CT494" s="271">
        <f t="shared" si="355"/>
        <v>0</v>
      </c>
      <c r="CU494" s="271">
        <f t="shared" si="355"/>
        <v>0</v>
      </c>
      <c r="CV494" s="194">
        <f t="shared" si="355"/>
        <v>0</v>
      </c>
      <c r="CW494" s="194">
        <f t="shared" si="355"/>
        <v>0</v>
      </c>
      <c r="CX494" s="194">
        <f t="shared" si="355"/>
        <v>0</v>
      </c>
      <c r="CY494" s="194">
        <f t="shared" si="355"/>
        <v>0</v>
      </c>
      <c r="CZ494" s="194">
        <f t="shared" si="355"/>
        <v>0</v>
      </c>
      <c r="DA494" s="194">
        <f t="shared" si="355"/>
        <v>0</v>
      </c>
      <c r="DB494" s="194">
        <f t="shared" si="355"/>
        <v>0</v>
      </c>
      <c r="DC494" s="194">
        <f t="shared" si="355"/>
        <v>0</v>
      </c>
      <c r="DD494" s="254">
        <f t="shared" si="355"/>
        <v>0</v>
      </c>
      <c r="DE494" s="194">
        <f t="shared" si="355"/>
        <v>0</v>
      </c>
      <c r="DF494" s="2"/>
      <c r="DG494" s="2"/>
      <c r="DH494" s="2"/>
      <c r="DI494" s="2"/>
      <c r="DJ494" s="2"/>
      <c r="DK494" s="2"/>
      <c r="DL494" s="2"/>
      <c r="DM494" s="2"/>
      <c r="DN494" s="2"/>
      <c r="DO494" s="2"/>
      <c r="DP494" s="2"/>
      <c r="DQ494" s="2"/>
      <c r="DR494" s="2"/>
      <c r="DS494" s="2"/>
      <c r="DT494" s="2"/>
      <c r="DU494" s="2"/>
      <c r="DV494" s="2"/>
      <c r="DW494" s="2"/>
      <c r="DX494" s="2"/>
      <c r="DY494" s="2"/>
    </row>
    <row r="495" spans="1:129" ht="15.75" hidden="1" x14ac:dyDescent="0.25">
      <c r="A495" s="30"/>
      <c r="B495" s="31"/>
      <c r="C495" s="172"/>
      <c r="D495" s="394"/>
      <c r="E495" s="360"/>
      <c r="F495" s="350"/>
      <c r="G495" s="303" t="s">
        <v>975</v>
      </c>
      <c r="H495" s="293"/>
      <c r="I495" s="293"/>
      <c r="J495" s="293"/>
      <c r="K495" s="293"/>
      <c r="L495" s="293"/>
      <c r="M495" s="293"/>
      <c r="N495" s="293"/>
      <c r="O495" s="293"/>
      <c r="P495" s="293"/>
      <c r="Q495" s="295"/>
      <c r="R495" s="187"/>
      <c r="S495" s="187"/>
      <c r="T495" s="187"/>
      <c r="U495" s="187"/>
      <c r="V495" s="187"/>
      <c r="W495" s="187"/>
      <c r="X495" s="187"/>
      <c r="Y495" s="188"/>
      <c r="Z495" s="194">
        <f>COUNTIF(Z$132:Z$246,"HĐH")</f>
        <v>1</v>
      </c>
      <c r="AA495" s="194">
        <f>COUNTIF(AA$132:AA$246,"HĐH")</f>
        <v>1</v>
      </c>
      <c r="AB495" s="194">
        <f>COUNTIF(AB$132:AB$246,"HĐH")</f>
        <v>1</v>
      </c>
      <c r="AC495" s="194">
        <f>COUNTIF(AC$132:AC$246,"HĐH")</f>
        <v>1</v>
      </c>
      <c r="AD495" s="194">
        <f>COUNTIF(AD$7:AD$132,"HĐH")</f>
        <v>1</v>
      </c>
      <c r="AE495" s="194">
        <f t="shared" ref="AE495:AL495" si="356">COUNTIF(AE$132:AE$246,"HĐH")</f>
        <v>2</v>
      </c>
      <c r="AF495" s="194">
        <f t="shared" si="356"/>
        <v>1</v>
      </c>
      <c r="AG495" s="104">
        <f t="shared" si="356"/>
        <v>1</v>
      </c>
      <c r="AH495" s="104">
        <f t="shared" si="356"/>
        <v>1</v>
      </c>
      <c r="AI495" s="104">
        <f t="shared" si="356"/>
        <v>1</v>
      </c>
      <c r="AJ495" s="104">
        <f t="shared" si="356"/>
        <v>1</v>
      </c>
      <c r="AK495" s="194">
        <f t="shared" si="356"/>
        <v>0</v>
      </c>
      <c r="AL495" s="194">
        <f t="shared" si="356"/>
        <v>0</v>
      </c>
      <c r="AM495" s="194"/>
      <c r="AN495" s="194">
        <f t="shared" ref="AN495:AX495" si="357">COUNTIF(AN$132:AN$246,"HĐH")</f>
        <v>0</v>
      </c>
      <c r="AO495" s="194">
        <f t="shared" si="357"/>
        <v>0</v>
      </c>
      <c r="AP495" s="194">
        <f t="shared" si="357"/>
        <v>0</v>
      </c>
      <c r="AQ495" s="194">
        <f t="shared" si="357"/>
        <v>0</v>
      </c>
      <c r="AR495" s="194">
        <f t="shared" si="357"/>
        <v>0</v>
      </c>
      <c r="AS495" s="194">
        <f t="shared" si="357"/>
        <v>0</v>
      </c>
      <c r="AT495" s="194">
        <f t="shared" si="357"/>
        <v>1</v>
      </c>
      <c r="AU495" s="194">
        <f t="shared" si="357"/>
        <v>1</v>
      </c>
      <c r="AV495" s="194">
        <f t="shared" si="357"/>
        <v>0</v>
      </c>
      <c r="AW495" s="194">
        <f t="shared" si="357"/>
        <v>1</v>
      </c>
      <c r="AX495" s="194">
        <f t="shared" si="357"/>
        <v>1</v>
      </c>
      <c r="AY495" s="194"/>
      <c r="AZ495" s="194">
        <f t="shared" ref="AZ495:BH495" si="358">COUNTIF(AZ$132:AZ$246,"HĐH")</f>
        <v>1</v>
      </c>
      <c r="BA495" s="194">
        <f t="shared" si="358"/>
        <v>1</v>
      </c>
      <c r="BB495" s="194">
        <f t="shared" si="358"/>
        <v>1</v>
      </c>
      <c r="BC495" s="194">
        <f t="shared" si="358"/>
        <v>1</v>
      </c>
      <c r="BD495" s="194">
        <f t="shared" si="358"/>
        <v>1</v>
      </c>
      <c r="BE495" s="194">
        <f t="shared" si="358"/>
        <v>1</v>
      </c>
      <c r="BF495" s="194">
        <f t="shared" si="358"/>
        <v>1</v>
      </c>
      <c r="BG495" s="194">
        <f t="shared" si="358"/>
        <v>1</v>
      </c>
      <c r="BH495" s="194">
        <f t="shared" si="358"/>
        <v>1</v>
      </c>
      <c r="BI495" s="29"/>
      <c r="BJ495" s="272"/>
      <c r="BK495" s="29"/>
      <c r="BL495" s="29"/>
      <c r="BM495" s="269"/>
      <c r="BN495" s="269"/>
      <c r="BO495" s="269"/>
      <c r="BP495" s="269"/>
      <c r="BQ495" s="29"/>
      <c r="BR495" s="29"/>
      <c r="BS495" s="29"/>
      <c r="BT495" s="29"/>
      <c r="BU495" s="29"/>
      <c r="BV495" s="29"/>
      <c r="BW495" s="29"/>
      <c r="BX495" s="29"/>
      <c r="BY495" s="29"/>
      <c r="BZ495" s="29"/>
      <c r="CA495" s="29"/>
      <c r="CB495" s="29"/>
      <c r="CC495" s="29"/>
      <c r="CD495" s="29"/>
      <c r="CE495" s="29"/>
      <c r="CF495" s="29"/>
      <c r="CG495" s="29"/>
      <c r="CH495" s="29"/>
      <c r="CI495" s="29"/>
      <c r="CJ495" s="29"/>
      <c r="CK495" s="29"/>
      <c r="CL495" s="269"/>
      <c r="CM495" s="269"/>
      <c r="CN495" s="269"/>
      <c r="CO495" s="269"/>
      <c r="CP495" s="269"/>
      <c r="CQ495" s="269"/>
      <c r="CR495" s="269"/>
      <c r="CS495" s="29"/>
      <c r="CT495" s="29"/>
      <c r="CU495" s="29"/>
      <c r="CV495" s="2"/>
      <c r="CW495" s="2"/>
      <c r="CX495" s="2"/>
      <c r="CY495" s="2"/>
      <c r="CZ495" s="2"/>
      <c r="DA495" s="2"/>
      <c r="DB495" s="2"/>
      <c r="DC495" s="2"/>
      <c r="DD495" s="248"/>
      <c r="DE495" s="2"/>
      <c r="DF495" s="2"/>
      <c r="DG495" s="2"/>
      <c r="DH495" s="2"/>
      <c r="DI495" s="2"/>
      <c r="DJ495" s="2"/>
      <c r="DK495" s="2"/>
      <c r="DL495" s="2"/>
      <c r="DM495" s="2"/>
      <c r="DN495" s="2"/>
      <c r="DO495" s="2"/>
      <c r="DP495" s="2"/>
      <c r="DQ495" s="2"/>
      <c r="DR495" s="2"/>
      <c r="DS495" s="2"/>
      <c r="DT495" s="2"/>
      <c r="DU495" s="2"/>
      <c r="DV495" s="2"/>
      <c r="DW495" s="2"/>
      <c r="DX495" s="2"/>
      <c r="DY495" s="2"/>
    </row>
    <row r="496" spans="1:129" ht="15.75" hidden="1" x14ac:dyDescent="0.25">
      <c r="A496" s="30"/>
      <c r="B496" s="31"/>
      <c r="C496" s="172"/>
      <c r="D496" s="394"/>
      <c r="E496" s="360"/>
      <c r="F496" s="350"/>
      <c r="G496" s="302" t="s">
        <v>976</v>
      </c>
      <c r="H496" s="293"/>
      <c r="I496" s="293"/>
      <c r="J496" s="293"/>
      <c r="K496" s="293"/>
      <c r="L496" s="293"/>
      <c r="M496" s="293"/>
      <c r="N496" s="293"/>
      <c r="O496" s="293"/>
      <c r="P496" s="293"/>
      <c r="Q496" s="295"/>
      <c r="R496" s="187"/>
      <c r="S496" s="187"/>
      <c r="T496" s="187"/>
      <c r="U496" s="187"/>
      <c r="V496" s="187"/>
      <c r="W496" s="187"/>
      <c r="X496" s="187"/>
      <c r="Y496" s="188"/>
      <c r="Z496" s="194">
        <f t="shared" ref="Z496:AL496" si="359">COUNTIF(Z$247:Z$319,"HĐH")</f>
        <v>1</v>
      </c>
      <c r="AA496" s="194">
        <f t="shared" si="359"/>
        <v>2</v>
      </c>
      <c r="AB496" s="194">
        <f t="shared" si="359"/>
        <v>1</v>
      </c>
      <c r="AC496" s="194">
        <f t="shared" si="359"/>
        <v>1</v>
      </c>
      <c r="AD496" s="194">
        <f t="shared" si="359"/>
        <v>1</v>
      </c>
      <c r="AE496" s="194">
        <f t="shared" si="359"/>
        <v>1</v>
      </c>
      <c r="AF496" s="194">
        <f t="shared" si="359"/>
        <v>1</v>
      </c>
      <c r="AG496" s="104">
        <f t="shared" si="359"/>
        <v>2</v>
      </c>
      <c r="AH496" s="104">
        <f t="shared" si="359"/>
        <v>1</v>
      </c>
      <c r="AI496" s="104">
        <f t="shared" si="359"/>
        <v>1</v>
      </c>
      <c r="AJ496" s="104">
        <f t="shared" si="359"/>
        <v>1</v>
      </c>
      <c r="AK496" s="194">
        <f t="shared" si="359"/>
        <v>0</v>
      </c>
      <c r="AL496" s="194">
        <f t="shared" si="359"/>
        <v>0</v>
      </c>
      <c r="AM496" s="194"/>
      <c r="AN496" s="194">
        <f t="shared" ref="AN496:AX496" si="360">COUNTIF(AN$247:AN$319,"HĐH")</f>
        <v>0</v>
      </c>
      <c r="AO496" s="194">
        <f t="shared" si="360"/>
        <v>0</v>
      </c>
      <c r="AP496" s="194">
        <f t="shared" si="360"/>
        <v>0</v>
      </c>
      <c r="AQ496" s="194">
        <f t="shared" si="360"/>
        <v>0</v>
      </c>
      <c r="AR496" s="194">
        <f t="shared" si="360"/>
        <v>0</v>
      </c>
      <c r="AS496" s="194">
        <f t="shared" si="360"/>
        <v>0</v>
      </c>
      <c r="AT496" s="194">
        <f t="shared" si="360"/>
        <v>2</v>
      </c>
      <c r="AU496" s="194">
        <f t="shared" si="360"/>
        <v>2</v>
      </c>
      <c r="AV496" s="194">
        <f t="shared" si="360"/>
        <v>1</v>
      </c>
      <c r="AW496" s="194">
        <f t="shared" si="360"/>
        <v>1</v>
      </c>
      <c r="AX496" s="194">
        <f t="shared" si="360"/>
        <v>2</v>
      </c>
      <c r="AY496" s="194"/>
      <c r="AZ496" s="194">
        <f t="shared" ref="AZ496:BH496" si="361">COUNTIF(AZ$247:AZ$319,"HĐH")</f>
        <v>1</v>
      </c>
      <c r="BA496" s="194">
        <f t="shared" si="361"/>
        <v>0</v>
      </c>
      <c r="BB496" s="194">
        <f t="shared" si="361"/>
        <v>2</v>
      </c>
      <c r="BC496" s="194">
        <f t="shared" si="361"/>
        <v>2</v>
      </c>
      <c r="BD496" s="194">
        <f t="shared" si="361"/>
        <v>1</v>
      </c>
      <c r="BE496" s="194">
        <f t="shared" si="361"/>
        <v>2</v>
      </c>
      <c r="BF496" s="194">
        <f t="shared" si="361"/>
        <v>2</v>
      </c>
      <c r="BG496" s="194">
        <f t="shared" si="361"/>
        <v>1</v>
      </c>
      <c r="BH496" s="194">
        <f t="shared" si="361"/>
        <v>1</v>
      </c>
      <c r="BI496" s="29"/>
      <c r="BJ496" s="272"/>
      <c r="BK496" s="29"/>
      <c r="BL496" s="29"/>
      <c r="BM496" s="269"/>
      <c r="BN496" s="269"/>
      <c r="BO496" s="269"/>
      <c r="BP496" s="269"/>
      <c r="BQ496" s="29"/>
      <c r="BR496" s="29"/>
      <c r="BS496" s="29"/>
      <c r="BT496" s="29"/>
      <c r="BU496" s="29"/>
      <c r="BV496" s="29"/>
      <c r="BW496" s="29"/>
      <c r="BX496" s="29"/>
      <c r="BY496" s="29"/>
      <c r="BZ496" s="29"/>
      <c r="CA496" s="29"/>
      <c r="CB496" s="29"/>
      <c r="CC496" s="29"/>
      <c r="CD496" s="29"/>
      <c r="CE496" s="29"/>
      <c r="CF496" s="29"/>
      <c r="CG496" s="29"/>
      <c r="CH496" s="29"/>
      <c r="CI496" s="29"/>
      <c r="CJ496" s="29"/>
      <c r="CK496" s="29"/>
      <c r="CL496" s="269"/>
      <c r="CM496" s="269"/>
      <c r="CN496" s="269"/>
      <c r="CO496" s="269"/>
      <c r="CP496" s="269"/>
      <c r="CQ496" s="269"/>
      <c r="CR496" s="269"/>
      <c r="CS496" s="29"/>
      <c r="CT496" s="29"/>
      <c r="CU496" s="29"/>
      <c r="CV496" s="2"/>
      <c r="CW496" s="2"/>
      <c r="CX496" s="2"/>
      <c r="CY496" s="2"/>
      <c r="CZ496" s="2"/>
      <c r="DA496" s="2"/>
      <c r="DB496" s="2"/>
      <c r="DC496" s="2"/>
      <c r="DD496" s="248"/>
      <c r="DE496" s="2"/>
      <c r="DF496" s="2"/>
      <c r="DG496" s="2"/>
      <c r="DH496" s="2"/>
      <c r="DI496" s="2"/>
      <c r="DJ496" s="2"/>
      <c r="DK496" s="2"/>
      <c r="DL496" s="2"/>
      <c r="DM496" s="2"/>
      <c r="DN496" s="2"/>
      <c r="DO496" s="2"/>
      <c r="DP496" s="2"/>
      <c r="DQ496" s="2"/>
      <c r="DR496" s="2"/>
      <c r="DS496" s="2"/>
      <c r="DT496" s="2"/>
      <c r="DU496" s="2"/>
      <c r="DV496" s="2"/>
      <c r="DW496" s="2"/>
      <c r="DX496" s="2"/>
      <c r="DY496" s="2"/>
    </row>
    <row r="497" spans="1:16384" ht="15.75" hidden="1" x14ac:dyDescent="0.25">
      <c r="A497" s="30"/>
      <c r="B497" s="31"/>
      <c r="C497" s="172"/>
      <c r="D497" s="394"/>
      <c r="E497" s="360"/>
      <c r="F497" s="350"/>
      <c r="G497" s="303" t="s">
        <v>977</v>
      </c>
      <c r="H497" s="293"/>
      <c r="I497" s="293"/>
      <c r="J497" s="293"/>
      <c r="K497" s="293"/>
      <c r="L497" s="293"/>
      <c r="M497" s="293"/>
      <c r="N497" s="293"/>
      <c r="O497" s="293"/>
      <c r="P497" s="293"/>
      <c r="Q497" s="295"/>
      <c r="R497" s="187"/>
      <c r="S497" s="187"/>
      <c r="T497" s="187"/>
      <c r="U497" s="187"/>
      <c r="V497" s="187"/>
      <c r="W497" s="187"/>
      <c r="X497" s="187"/>
      <c r="Y497" s="188"/>
      <c r="Z497" s="194">
        <f t="shared" ref="Z497:AL497" si="362">COUNTIF(Z$320:Z$377,"HĐH")</f>
        <v>0</v>
      </c>
      <c r="AA497" s="194">
        <f t="shared" si="362"/>
        <v>0</v>
      </c>
      <c r="AB497" s="194">
        <f t="shared" si="362"/>
        <v>1</v>
      </c>
      <c r="AC497" s="194">
        <f t="shared" si="362"/>
        <v>0</v>
      </c>
      <c r="AD497" s="194">
        <f t="shared" si="362"/>
        <v>0</v>
      </c>
      <c r="AE497" s="194">
        <f t="shared" si="362"/>
        <v>0</v>
      </c>
      <c r="AF497" s="194">
        <f t="shared" si="362"/>
        <v>1</v>
      </c>
      <c r="AG497" s="104">
        <f t="shared" si="362"/>
        <v>0</v>
      </c>
      <c r="AH497" s="104">
        <f t="shared" si="362"/>
        <v>1</v>
      </c>
      <c r="AI497" s="104">
        <f t="shared" si="362"/>
        <v>0</v>
      </c>
      <c r="AJ497" s="104">
        <f t="shared" si="362"/>
        <v>2</v>
      </c>
      <c r="AK497" s="194">
        <f t="shared" si="362"/>
        <v>0</v>
      </c>
      <c r="AL497" s="194">
        <f t="shared" si="362"/>
        <v>0</v>
      </c>
      <c r="AM497" s="194"/>
      <c r="AN497" s="194">
        <f t="shared" ref="AN497:AX497" si="363">COUNTIF(AN$320:AN$377,"HĐH")</f>
        <v>0</v>
      </c>
      <c r="AO497" s="194">
        <f t="shared" si="363"/>
        <v>0</v>
      </c>
      <c r="AP497" s="194">
        <f t="shared" si="363"/>
        <v>0</v>
      </c>
      <c r="AQ497" s="194">
        <f t="shared" si="363"/>
        <v>0</v>
      </c>
      <c r="AR497" s="194">
        <f t="shared" si="363"/>
        <v>0</v>
      </c>
      <c r="AS497" s="194">
        <f t="shared" si="363"/>
        <v>0</v>
      </c>
      <c r="AT497" s="194">
        <f t="shared" si="363"/>
        <v>0</v>
      </c>
      <c r="AU497" s="194">
        <f t="shared" si="363"/>
        <v>0</v>
      </c>
      <c r="AV497" s="194">
        <f t="shared" si="363"/>
        <v>1</v>
      </c>
      <c r="AW497" s="194">
        <f t="shared" si="363"/>
        <v>0</v>
      </c>
      <c r="AX497" s="194">
        <f t="shared" si="363"/>
        <v>0</v>
      </c>
      <c r="AY497" s="194"/>
      <c r="AZ497" s="194">
        <f t="shared" ref="AZ497:BH497" si="364">COUNTIF(AZ$320:AZ$377,"HĐH")</f>
        <v>1</v>
      </c>
      <c r="BA497" s="194">
        <f t="shared" si="364"/>
        <v>1</v>
      </c>
      <c r="BB497" s="194">
        <f t="shared" si="364"/>
        <v>0</v>
      </c>
      <c r="BC497" s="194">
        <f t="shared" si="364"/>
        <v>0</v>
      </c>
      <c r="BD497" s="194">
        <f t="shared" si="364"/>
        <v>1</v>
      </c>
      <c r="BE497" s="194">
        <f t="shared" si="364"/>
        <v>0</v>
      </c>
      <c r="BF497" s="194">
        <f t="shared" si="364"/>
        <v>0</v>
      </c>
      <c r="BG497" s="194">
        <f t="shared" si="364"/>
        <v>1</v>
      </c>
      <c r="BH497" s="194">
        <f t="shared" si="364"/>
        <v>0</v>
      </c>
      <c r="BI497" s="29"/>
      <c r="BJ497" s="272"/>
      <c r="BK497" s="29"/>
      <c r="BL497" s="29"/>
      <c r="BM497" s="269"/>
      <c r="BN497" s="269"/>
      <c r="BO497" s="269"/>
      <c r="BP497" s="269"/>
      <c r="BQ497" s="29"/>
      <c r="BR497" s="29"/>
      <c r="BS497" s="29"/>
      <c r="BT497" s="29"/>
      <c r="BU497" s="29"/>
      <c r="BV497" s="29"/>
      <c r="BW497" s="29"/>
      <c r="BX497" s="29"/>
      <c r="BY497" s="29"/>
      <c r="BZ497" s="29"/>
      <c r="CA497" s="29"/>
      <c r="CB497" s="29"/>
      <c r="CC497" s="29"/>
      <c r="CD497" s="29"/>
      <c r="CE497" s="29"/>
      <c r="CF497" s="29"/>
      <c r="CG497" s="29"/>
      <c r="CH497" s="29"/>
      <c r="CI497" s="29"/>
      <c r="CJ497" s="29"/>
      <c r="CK497" s="29"/>
      <c r="CL497" s="269"/>
      <c r="CM497" s="269"/>
      <c r="CN497" s="269"/>
      <c r="CO497" s="269"/>
      <c r="CP497" s="269"/>
      <c r="CQ497" s="269"/>
      <c r="CR497" s="269"/>
      <c r="CS497" s="29"/>
      <c r="CT497" s="29"/>
      <c r="CU497" s="29"/>
      <c r="CV497" s="2"/>
      <c r="CW497" s="2"/>
      <c r="CX497" s="2"/>
      <c r="CY497" s="2"/>
      <c r="CZ497" s="2"/>
      <c r="DA497" s="2"/>
      <c r="DB497" s="2"/>
      <c r="DC497" s="2"/>
      <c r="DD497" s="248"/>
      <c r="DE497" s="2"/>
      <c r="DF497" s="2"/>
      <c r="DG497" s="2"/>
      <c r="DH497" s="2"/>
      <c r="DI497" s="2"/>
      <c r="DJ497" s="2"/>
      <c r="DK497" s="2"/>
      <c r="DL497" s="2"/>
      <c r="DM497" s="2"/>
      <c r="DN497" s="2"/>
      <c r="DO497" s="2"/>
      <c r="DP497" s="2"/>
      <c r="DQ497" s="2"/>
      <c r="DR497" s="2"/>
      <c r="DS497" s="2"/>
      <c r="DT497" s="2"/>
      <c r="DU497" s="2"/>
      <c r="DV497" s="2"/>
      <c r="DW497" s="2"/>
      <c r="DX497" s="2"/>
      <c r="DY497" s="2"/>
    </row>
    <row r="498" spans="1:16384" ht="15.75" hidden="1" x14ac:dyDescent="0.25">
      <c r="A498" s="219"/>
      <c r="B498" s="258"/>
      <c r="C498" s="181"/>
      <c r="D498" s="407"/>
      <c r="E498" s="408"/>
      <c r="F498" s="411"/>
      <c r="G498" s="304" t="s">
        <v>978</v>
      </c>
      <c r="H498" s="293"/>
      <c r="I498" s="300"/>
      <c r="J498" s="300"/>
      <c r="K498" s="293"/>
      <c r="L498" s="293"/>
      <c r="M498" s="293"/>
      <c r="N498" s="300"/>
      <c r="O498" s="293"/>
      <c r="P498" s="293"/>
      <c r="Q498" s="295"/>
      <c r="R498" s="187"/>
      <c r="S498" s="187"/>
      <c r="T498" s="187"/>
      <c r="U498" s="187"/>
      <c r="V498" s="187"/>
      <c r="W498" s="187"/>
      <c r="X498" s="187"/>
      <c r="Y498" s="188"/>
      <c r="Z498" s="259">
        <f t="shared" ref="Z498:AL498" si="365">COUNTIF(Z$378:Z$459,"HĐH")</f>
        <v>2</v>
      </c>
      <c r="AA498" s="259">
        <f t="shared" si="365"/>
        <v>1</v>
      </c>
      <c r="AB498" s="259">
        <f t="shared" si="365"/>
        <v>1</v>
      </c>
      <c r="AC498" s="259">
        <f t="shared" si="365"/>
        <v>2</v>
      </c>
      <c r="AD498" s="194">
        <f t="shared" si="365"/>
        <v>2</v>
      </c>
      <c r="AE498" s="194">
        <f t="shared" si="365"/>
        <v>1</v>
      </c>
      <c r="AF498" s="194">
        <f t="shared" si="365"/>
        <v>1</v>
      </c>
      <c r="AG498" s="104">
        <f t="shared" si="365"/>
        <v>1</v>
      </c>
      <c r="AH498" s="104">
        <f t="shared" si="365"/>
        <v>1</v>
      </c>
      <c r="AI498" s="104">
        <f t="shared" si="365"/>
        <v>2</v>
      </c>
      <c r="AJ498" s="104">
        <f t="shared" si="365"/>
        <v>0</v>
      </c>
      <c r="AK498" s="194">
        <f t="shared" si="365"/>
        <v>0</v>
      </c>
      <c r="AL498" s="194">
        <f t="shared" si="365"/>
        <v>0</v>
      </c>
      <c r="AM498" s="194"/>
      <c r="AN498" s="194">
        <f t="shared" ref="AN498:AX498" si="366">COUNTIF(AN$378:AN$459,"HĐH")</f>
        <v>0</v>
      </c>
      <c r="AO498" s="194">
        <f t="shared" si="366"/>
        <v>0</v>
      </c>
      <c r="AP498" s="194">
        <f t="shared" si="366"/>
        <v>0</v>
      </c>
      <c r="AQ498" s="194">
        <f t="shared" si="366"/>
        <v>0</v>
      </c>
      <c r="AR498" s="194">
        <f t="shared" si="366"/>
        <v>0</v>
      </c>
      <c r="AS498" s="194">
        <f t="shared" si="366"/>
        <v>0</v>
      </c>
      <c r="AT498" s="194">
        <f t="shared" si="366"/>
        <v>2</v>
      </c>
      <c r="AU498" s="194">
        <f t="shared" si="366"/>
        <v>1</v>
      </c>
      <c r="AV498" s="194">
        <f t="shared" si="366"/>
        <v>2</v>
      </c>
      <c r="AW498" s="194">
        <f t="shared" si="366"/>
        <v>2</v>
      </c>
      <c r="AX498" s="194">
        <f t="shared" si="366"/>
        <v>1</v>
      </c>
      <c r="AY498" s="194"/>
      <c r="AZ498" s="194">
        <f t="shared" ref="AZ498:BH498" si="367">COUNTIF(AZ$378:AZ$459,"HĐH")</f>
        <v>1</v>
      </c>
      <c r="BA498" s="194">
        <f t="shared" si="367"/>
        <v>1</v>
      </c>
      <c r="BB498" s="194">
        <f t="shared" si="367"/>
        <v>1</v>
      </c>
      <c r="BC498" s="194">
        <f t="shared" si="367"/>
        <v>1</v>
      </c>
      <c r="BD498" s="194">
        <f t="shared" si="367"/>
        <v>1</v>
      </c>
      <c r="BE498" s="194">
        <f t="shared" si="367"/>
        <v>1</v>
      </c>
      <c r="BF498" s="194">
        <f t="shared" si="367"/>
        <v>1</v>
      </c>
      <c r="BG498" s="194">
        <f t="shared" si="367"/>
        <v>0</v>
      </c>
      <c r="BH498" s="194">
        <f t="shared" si="367"/>
        <v>2</v>
      </c>
      <c r="BI498" s="269"/>
      <c r="BJ498" s="284"/>
      <c r="BK498" s="269"/>
      <c r="BL498" s="269"/>
      <c r="BM498" s="269"/>
      <c r="BN498" s="269"/>
      <c r="BO498" s="269"/>
      <c r="BP498" s="269"/>
      <c r="BQ498" s="269"/>
      <c r="BR498" s="269"/>
      <c r="BS498" s="269"/>
      <c r="BT498" s="269"/>
      <c r="BU498" s="269"/>
      <c r="BV498" s="269"/>
      <c r="BW498" s="269"/>
      <c r="BX498" s="269"/>
      <c r="BY498" s="269"/>
      <c r="BZ498" s="269"/>
      <c r="CA498" s="269"/>
      <c r="CB498" s="269"/>
      <c r="CC498" s="269"/>
      <c r="CD498" s="269"/>
      <c r="CE498" s="269"/>
      <c r="CF498" s="269"/>
      <c r="CG498" s="269"/>
      <c r="CH498" s="269"/>
      <c r="CI498" s="269"/>
      <c r="CJ498" s="269"/>
      <c r="CK498" s="269"/>
      <c r="CL498" s="269"/>
      <c r="CM498" s="269"/>
      <c r="CN498" s="269"/>
      <c r="CO498" s="269"/>
      <c r="CP498" s="269"/>
      <c r="CQ498" s="269"/>
      <c r="CR498" s="269"/>
      <c r="CS498" s="269"/>
      <c r="CT498" s="269"/>
      <c r="CU498" s="269"/>
      <c r="CV498" s="246"/>
      <c r="CW498" s="246"/>
      <c r="CX498" s="246"/>
      <c r="CY498" s="246"/>
      <c r="CZ498" s="246"/>
      <c r="DA498" s="246"/>
      <c r="DB498" s="246"/>
      <c r="DC498" s="246"/>
      <c r="DD498" s="252"/>
      <c r="DE498" s="246"/>
      <c r="DF498" s="246"/>
      <c r="DG498" s="246"/>
      <c r="DH498" s="246"/>
      <c r="DI498" s="246"/>
      <c r="DJ498" s="246"/>
      <c r="DK498" s="246"/>
      <c r="DL498" s="246"/>
      <c r="DM498" s="246"/>
      <c r="DN498" s="246"/>
      <c r="DO498" s="246"/>
      <c r="DP498" s="246"/>
      <c r="DQ498" s="246"/>
      <c r="DR498" s="246"/>
      <c r="DS498" s="246"/>
      <c r="DT498" s="246"/>
      <c r="DU498" s="246"/>
      <c r="DV498" s="246"/>
      <c r="DW498" s="246"/>
      <c r="DX498" s="246"/>
      <c r="DY498" s="246"/>
      <c r="DZ498" s="260"/>
      <c r="EA498" s="260"/>
      <c r="EB498" s="260"/>
      <c r="EC498" s="260"/>
      <c r="ED498" s="260"/>
      <c r="EE498" s="260"/>
      <c r="EF498" s="260"/>
      <c r="EG498" s="260"/>
      <c r="EH498" s="260"/>
      <c r="EI498" s="260"/>
      <c r="EJ498" s="260"/>
      <c r="EK498" s="260"/>
      <c r="EL498" s="260"/>
      <c r="EM498" s="260"/>
      <c r="EN498" s="260"/>
      <c r="EO498" s="260"/>
      <c r="EP498" s="260"/>
      <c r="EQ498" s="260"/>
      <c r="ER498" s="260"/>
      <c r="ES498" s="260"/>
      <c r="ET498" s="260"/>
      <c r="EU498" s="260"/>
      <c r="EV498" s="260"/>
      <c r="EW498" s="260"/>
      <c r="EX498" s="260"/>
      <c r="EY498" s="260"/>
      <c r="EZ498" s="260"/>
      <c r="FA498" s="260"/>
      <c r="FB498" s="260"/>
      <c r="FC498" s="260"/>
      <c r="FD498" s="260"/>
      <c r="FE498" s="260"/>
      <c r="FF498" s="260"/>
      <c r="FG498" s="260"/>
      <c r="FH498" s="260"/>
      <c r="FI498" s="260"/>
      <c r="FJ498" s="260"/>
      <c r="FK498" s="260"/>
      <c r="FL498" s="260"/>
      <c r="FM498" s="260"/>
      <c r="FN498" s="260"/>
      <c r="FO498" s="260"/>
      <c r="FP498" s="260"/>
      <c r="FQ498" s="260"/>
      <c r="FR498" s="260"/>
      <c r="FS498" s="260"/>
      <c r="FT498" s="260"/>
      <c r="FU498" s="260"/>
      <c r="FV498" s="260"/>
      <c r="FW498" s="260"/>
      <c r="FX498" s="260"/>
      <c r="FY498" s="260"/>
      <c r="FZ498" s="260"/>
      <c r="GA498" s="260"/>
      <c r="GB498" s="260"/>
      <c r="GC498" s="260"/>
      <c r="GD498" s="260"/>
      <c r="GE498" s="260"/>
      <c r="GF498" s="260"/>
      <c r="GG498" s="260"/>
      <c r="GH498" s="260"/>
      <c r="GI498" s="260"/>
      <c r="GJ498" s="260"/>
      <c r="GK498" s="260"/>
      <c r="GL498" s="260"/>
      <c r="GM498" s="260"/>
      <c r="GN498" s="260"/>
      <c r="GO498" s="260"/>
      <c r="GP498" s="260"/>
      <c r="GQ498" s="260"/>
      <c r="GR498" s="260"/>
      <c r="GS498" s="260"/>
      <c r="GT498" s="260"/>
      <c r="GU498" s="260"/>
      <c r="GV498" s="260"/>
      <c r="GW498" s="260"/>
      <c r="GX498" s="260"/>
      <c r="GY498" s="260"/>
      <c r="GZ498" s="260"/>
      <c r="HA498" s="260"/>
      <c r="HB498" s="260"/>
      <c r="HC498" s="260"/>
      <c r="HD498" s="260"/>
      <c r="HE498" s="260"/>
      <c r="HF498" s="260"/>
      <c r="HG498" s="260"/>
      <c r="HH498" s="260"/>
      <c r="HI498" s="260"/>
      <c r="HJ498" s="260"/>
      <c r="HK498" s="260"/>
      <c r="HL498" s="260"/>
      <c r="HM498" s="260"/>
      <c r="HN498" s="260"/>
      <c r="HO498" s="260"/>
      <c r="HP498" s="260"/>
      <c r="HQ498" s="260"/>
      <c r="HR498" s="260"/>
      <c r="HS498" s="260"/>
      <c r="HT498" s="260"/>
      <c r="HU498" s="260"/>
      <c r="HV498" s="260"/>
      <c r="HW498" s="260"/>
      <c r="HX498" s="260"/>
      <c r="HY498" s="260"/>
      <c r="HZ498" s="260"/>
      <c r="IA498" s="260"/>
      <c r="IB498" s="260"/>
      <c r="IC498" s="260"/>
      <c r="ID498" s="260"/>
      <c r="IE498" s="260"/>
      <c r="IF498" s="260"/>
      <c r="IG498" s="260"/>
      <c r="IH498" s="260"/>
      <c r="II498" s="260"/>
      <c r="IJ498" s="260"/>
      <c r="IK498" s="260"/>
      <c r="IL498" s="260"/>
      <c r="IM498" s="260"/>
      <c r="IN498" s="260"/>
      <c r="IO498" s="260"/>
      <c r="IP498" s="260"/>
      <c r="IQ498" s="260"/>
      <c r="IR498" s="260"/>
      <c r="IS498" s="260"/>
      <c r="IT498" s="260"/>
      <c r="IU498" s="260"/>
      <c r="IV498" s="260"/>
      <c r="IW498" s="260"/>
      <c r="IX498" s="260"/>
      <c r="IY498" s="260"/>
      <c r="IZ498" s="260"/>
      <c r="JA498" s="260"/>
      <c r="JB498" s="260"/>
      <c r="JC498" s="260"/>
      <c r="JD498" s="260"/>
      <c r="JE498" s="260"/>
      <c r="JF498" s="260"/>
      <c r="JG498" s="260"/>
      <c r="JH498" s="260"/>
      <c r="JI498" s="260"/>
      <c r="JJ498" s="260"/>
      <c r="JK498" s="260"/>
      <c r="JL498" s="260"/>
      <c r="JM498" s="260"/>
      <c r="JN498" s="260"/>
      <c r="JO498" s="260"/>
      <c r="JP498" s="260"/>
      <c r="JQ498" s="260"/>
      <c r="JR498" s="260"/>
      <c r="JS498" s="260"/>
      <c r="JT498" s="260"/>
      <c r="JU498" s="260"/>
      <c r="JV498" s="260"/>
      <c r="JW498" s="260"/>
      <c r="JX498" s="260"/>
      <c r="JY498" s="260"/>
      <c r="JZ498" s="260"/>
      <c r="KA498" s="260"/>
      <c r="KB498" s="260"/>
      <c r="KC498" s="260"/>
      <c r="KD498" s="260"/>
      <c r="KE498" s="260"/>
      <c r="KF498" s="260"/>
      <c r="KG498" s="260"/>
      <c r="KH498" s="260"/>
      <c r="KI498" s="260"/>
      <c r="KJ498" s="260"/>
      <c r="KK498" s="260"/>
      <c r="KL498" s="260"/>
      <c r="KM498" s="260"/>
      <c r="KN498" s="260"/>
      <c r="KO498" s="260"/>
      <c r="KP498" s="260"/>
      <c r="KQ498" s="260"/>
      <c r="KR498" s="260"/>
      <c r="KS498" s="260"/>
      <c r="KT498" s="260"/>
      <c r="KU498" s="260"/>
      <c r="KV498" s="260"/>
      <c r="KW498" s="260"/>
      <c r="KX498" s="260"/>
      <c r="KY498" s="260"/>
      <c r="KZ498" s="260"/>
      <c r="LA498" s="260"/>
      <c r="LB498" s="260"/>
      <c r="LC498" s="260"/>
      <c r="LD498" s="260"/>
      <c r="LE498" s="260"/>
      <c r="LF498" s="260"/>
      <c r="LG498" s="260"/>
      <c r="LH498" s="260"/>
      <c r="LI498" s="260"/>
      <c r="LJ498" s="260"/>
      <c r="LK498" s="260"/>
      <c r="LL498" s="260"/>
      <c r="LM498" s="260"/>
      <c r="LN498" s="260"/>
      <c r="LO498" s="260"/>
      <c r="LP498" s="260"/>
      <c r="LQ498" s="260"/>
      <c r="LR498" s="260"/>
      <c r="LS498" s="260"/>
      <c r="LT498" s="260"/>
      <c r="LU498" s="260"/>
      <c r="LV498" s="260"/>
      <c r="LW498" s="260"/>
      <c r="LX498" s="260"/>
      <c r="LY498" s="260"/>
      <c r="LZ498" s="260"/>
      <c r="MA498" s="260"/>
      <c r="MB498" s="260"/>
      <c r="MC498" s="260"/>
      <c r="MD498" s="260"/>
      <c r="ME498" s="260"/>
      <c r="MF498" s="260"/>
      <c r="MG498" s="260"/>
      <c r="MH498" s="260"/>
      <c r="MI498" s="260"/>
      <c r="MJ498" s="260"/>
      <c r="MK498" s="260"/>
      <c r="ML498" s="260"/>
      <c r="MM498" s="260"/>
      <c r="MN498" s="260"/>
      <c r="MO498" s="260"/>
      <c r="MP498" s="260"/>
      <c r="MQ498" s="260"/>
      <c r="MR498" s="260"/>
      <c r="MS498" s="260"/>
      <c r="MT498" s="260"/>
      <c r="MU498" s="260"/>
      <c r="MV498" s="260"/>
      <c r="MW498" s="260"/>
      <c r="MX498" s="260"/>
      <c r="MY498" s="260"/>
      <c r="MZ498" s="260"/>
      <c r="NA498" s="260"/>
      <c r="NB498" s="260"/>
      <c r="NC498" s="260"/>
      <c r="ND498" s="260"/>
      <c r="NE498" s="260"/>
      <c r="NF498" s="260"/>
      <c r="NG498" s="260"/>
      <c r="NH498" s="260"/>
      <c r="NI498" s="260"/>
      <c r="NJ498" s="260"/>
      <c r="NK498" s="260"/>
      <c r="NL498" s="260"/>
      <c r="NM498" s="260"/>
      <c r="NN498" s="260"/>
      <c r="NO498" s="260"/>
      <c r="NP498" s="260"/>
      <c r="NQ498" s="260"/>
      <c r="NR498" s="260"/>
      <c r="NS498" s="260"/>
      <c r="NT498" s="260"/>
      <c r="NU498" s="260"/>
      <c r="NV498" s="260"/>
      <c r="NW498" s="260"/>
      <c r="NX498" s="260"/>
      <c r="NY498" s="260"/>
      <c r="NZ498" s="260"/>
      <c r="OA498" s="260"/>
      <c r="OB498" s="260"/>
      <c r="OC498" s="260"/>
      <c r="OD498" s="260"/>
      <c r="OE498" s="260"/>
      <c r="OF498" s="260"/>
      <c r="OG498" s="260"/>
      <c r="OH498" s="260"/>
      <c r="OI498" s="260"/>
      <c r="OJ498" s="260"/>
      <c r="OK498" s="260"/>
      <c r="OL498" s="260"/>
      <c r="OM498" s="260"/>
      <c r="ON498" s="260"/>
      <c r="OO498" s="260"/>
      <c r="OP498" s="260"/>
      <c r="OQ498" s="260"/>
      <c r="OR498" s="260"/>
      <c r="OS498" s="260"/>
      <c r="OT498" s="260"/>
      <c r="OU498" s="260"/>
      <c r="OV498" s="260"/>
      <c r="OW498" s="260"/>
      <c r="OX498" s="260"/>
      <c r="OY498" s="260"/>
      <c r="OZ498" s="260"/>
      <c r="PA498" s="260"/>
      <c r="PB498" s="260"/>
      <c r="PC498" s="260"/>
      <c r="PD498" s="260"/>
      <c r="PE498" s="260"/>
      <c r="PF498" s="260"/>
      <c r="PG498" s="260"/>
      <c r="PH498" s="260"/>
      <c r="PI498" s="260"/>
      <c r="PJ498" s="260"/>
      <c r="PK498" s="260"/>
      <c r="PL498" s="260"/>
      <c r="PM498" s="260"/>
      <c r="PN498" s="260"/>
      <c r="PO498" s="260"/>
      <c r="PP498" s="260"/>
      <c r="PQ498" s="260"/>
      <c r="PR498" s="260"/>
      <c r="PS498" s="260"/>
      <c r="PT498" s="260"/>
      <c r="PU498" s="260"/>
      <c r="PV498" s="260"/>
      <c r="PW498" s="260"/>
      <c r="PX498" s="260"/>
      <c r="PY498" s="260"/>
      <c r="PZ498" s="260"/>
      <c r="QA498" s="260"/>
      <c r="QB498" s="260"/>
      <c r="QC498" s="260"/>
      <c r="QD498" s="260"/>
      <c r="QE498" s="260"/>
      <c r="QF498" s="260"/>
      <c r="QG498" s="260"/>
      <c r="QH498" s="260"/>
      <c r="QI498" s="260"/>
      <c r="QJ498" s="260"/>
      <c r="QK498" s="260"/>
      <c r="QL498" s="260"/>
      <c r="QM498" s="260"/>
      <c r="QN498" s="260"/>
      <c r="QO498" s="260"/>
      <c r="QP498" s="260"/>
      <c r="QQ498" s="260"/>
      <c r="QR498" s="260"/>
      <c r="QS498" s="260"/>
      <c r="QT498" s="260"/>
      <c r="QU498" s="260"/>
      <c r="QV498" s="260"/>
      <c r="QW498" s="260"/>
      <c r="QX498" s="260"/>
      <c r="QY498" s="260"/>
      <c r="QZ498" s="260"/>
      <c r="RA498" s="260"/>
      <c r="RB498" s="260"/>
      <c r="RC498" s="260"/>
      <c r="RD498" s="260"/>
      <c r="RE498" s="260"/>
      <c r="RF498" s="260"/>
      <c r="RG498" s="260"/>
      <c r="RH498" s="260"/>
      <c r="RI498" s="260"/>
      <c r="RJ498" s="260"/>
      <c r="RK498" s="260"/>
      <c r="RL498" s="260"/>
      <c r="RM498" s="260"/>
      <c r="RN498" s="260"/>
      <c r="RO498" s="260"/>
      <c r="RP498" s="260"/>
      <c r="RQ498" s="260"/>
      <c r="RR498" s="260"/>
      <c r="RS498" s="260"/>
      <c r="RT498" s="260"/>
      <c r="RU498" s="260"/>
      <c r="RV498" s="260"/>
      <c r="RW498" s="260"/>
      <c r="RX498" s="260"/>
      <c r="RY498" s="260"/>
      <c r="RZ498" s="260"/>
      <c r="SA498" s="260"/>
      <c r="SB498" s="260"/>
      <c r="SC498" s="260"/>
      <c r="SD498" s="260"/>
      <c r="SE498" s="260"/>
      <c r="SF498" s="260"/>
      <c r="SG498" s="260"/>
      <c r="SH498" s="260"/>
      <c r="SI498" s="260"/>
      <c r="SJ498" s="260"/>
      <c r="SK498" s="260"/>
      <c r="SL498" s="260"/>
      <c r="SM498" s="260"/>
      <c r="SN498" s="260"/>
      <c r="SO498" s="260"/>
      <c r="SP498" s="260"/>
      <c r="SQ498" s="260"/>
      <c r="SR498" s="260"/>
      <c r="SS498" s="260"/>
      <c r="ST498" s="260"/>
      <c r="SU498" s="260"/>
      <c r="SV498" s="260"/>
      <c r="SW498" s="260"/>
      <c r="SX498" s="260"/>
      <c r="SY498" s="260"/>
      <c r="SZ498" s="260"/>
      <c r="TA498" s="260"/>
      <c r="TB498" s="260"/>
      <c r="TC498" s="260"/>
      <c r="TD498" s="260"/>
      <c r="TE498" s="260"/>
      <c r="TF498" s="260"/>
      <c r="TG498" s="260"/>
      <c r="TH498" s="260"/>
      <c r="TI498" s="260"/>
      <c r="TJ498" s="260"/>
      <c r="TK498" s="260"/>
      <c r="TL498" s="260"/>
      <c r="TM498" s="260"/>
      <c r="TN498" s="260"/>
      <c r="TO498" s="260"/>
      <c r="TP498" s="260"/>
      <c r="TQ498" s="260"/>
      <c r="TR498" s="260"/>
      <c r="TS498" s="260"/>
      <c r="TT498" s="260"/>
      <c r="TU498" s="260"/>
      <c r="TV498" s="260"/>
      <c r="TW498" s="260"/>
      <c r="TX498" s="260"/>
      <c r="TY498" s="260"/>
      <c r="TZ498" s="260"/>
      <c r="UA498" s="260"/>
      <c r="UB498" s="260"/>
      <c r="UC498" s="260"/>
      <c r="UD498" s="260"/>
      <c r="UE498" s="260"/>
      <c r="UF498" s="260"/>
      <c r="UG498" s="260"/>
      <c r="UH498" s="260"/>
      <c r="UI498" s="260"/>
      <c r="UJ498" s="260"/>
      <c r="UK498" s="260"/>
      <c r="UL498" s="260"/>
      <c r="UM498" s="260"/>
      <c r="UN498" s="260"/>
      <c r="UO498" s="260"/>
      <c r="UP498" s="260"/>
      <c r="UQ498" s="260"/>
      <c r="UR498" s="260"/>
      <c r="US498" s="260"/>
      <c r="UT498" s="260"/>
      <c r="UU498" s="260"/>
      <c r="UV498" s="260"/>
      <c r="UW498" s="260"/>
      <c r="UX498" s="260"/>
      <c r="UY498" s="260"/>
      <c r="UZ498" s="260"/>
      <c r="VA498" s="260"/>
      <c r="VB498" s="260"/>
      <c r="VC498" s="260"/>
      <c r="VD498" s="260"/>
      <c r="VE498" s="260"/>
      <c r="VF498" s="260"/>
      <c r="VG498" s="260"/>
      <c r="VH498" s="260"/>
      <c r="VI498" s="260"/>
      <c r="VJ498" s="260"/>
      <c r="VK498" s="260"/>
      <c r="VL498" s="260"/>
      <c r="VM498" s="260"/>
      <c r="VN498" s="260"/>
      <c r="VO498" s="260"/>
      <c r="VP498" s="260"/>
      <c r="VQ498" s="260"/>
      <c r="VR498" s="260"/>
      <c r="VS498" s="260"/>
      <c r="VT498" s="260"/>
      <c r="VU498" s="260"/>
      <c r="VV498" s="260"/>
      <c r="VW498" s="260"/>
      <c r="VX498" s="260"/>
      <c r="VY498" s="260"/>
      <c r="VZ498" s="260"/>
      <c r="WA498" s="260"/>
      <c r="WB498" s="260"/>
      <c r="WC498" s="260"/>
      <c r="WD498" s="260"/>
      <c r="WE498" s="260"/>
      <c r="WF498" s="260"/>
      <c r="WG498" s="260"/>
      <c r="WH498" s="260"/>
      <c r="WI498" s="260"/>
      <c r="WJ498" s="260"/>
      <c r="WK498" s="260"/>
      <c r="WL498" s="260"/>
      <c r="WM498" s="260"/>
      <c r="WN498" s="260"/>
      <c r="WO498" s="260"/>
      <c r="WP498" s="260"/>
      <c r="WQ498" s="260"/>
      <c r="WR498" s="260"/>
      <c r="WS498" s="260"/>
      <c r="WT498" s="260"/>
      <c r="WU498" s="260"/>
      <c r="WV498" s="260"/>
      <c r="WW498" s="260"/>
      <c r="WX498" s="260"/>
      <c r="WY498" s="260"/>
      <c r="WZ498" s="260"/>
      <c r="XA498" s="260"/>
      <c r="XB498" s="260"/>
      <c r="XC498" s="260"/>
      <c r="XD498" s="260"/>
      <c r="XE498" s="260"/>
      <c r="XF498" s="260"/>
      <c r="XG498" s="260"/>
      <c r="XH498" s="260"/>
      <c r="XI498" s="260"/>
      <c r="XJ498" s="260"/>
      <c r="XK498" s="260"/>
      <c r="XL498" s="260"/>
      <c r="XM498" s="260"/>
      <c r="XN498" s="260"/>
      <c r="XO498" s="260"/>
      <c r="XP498" s="260"/>
      <c r="XQ498" s="260"/>
      <c r="XR498" s="260"/>
      <c r="XS498" s="260"/>
      <c r="XT498" s="260"/>
      <c r="XU498" s="260"/>
      <c r="XV498" s="260"/>
      <c r="XW498" s="260"/>
      <c r="XX498" s="260"/>
      <c r="XY498" s="260"/>
      <c r="XZ498" s="260"/>
      <c r="YA498" s="260"/>
      <c r="YB498" s="260"/>
      <c r="YC498" s="260"/>
      <c r="YD498" s="260"/>
      <c r="YE498" s="260"/>
      <c r="YF498" s="260"/>
      <c r="YG498" s="260"/>
      <c r="YH498" s="260"/>
      <c r="YI498" s="260"/>
      <c r="YJ498" s="260"/>
      <c r="YK498" s="260"/>
      <c r="YL498" s="260"/>
      <c r="YM498" s="260"/>
      <c r="YN498" s="260"/>
      <c r="YO498" s="260"/>
      <c r="YP498" s="260"/>
      <c r="YQ498" s="260"/>
      <c r="YR498" s="260"/>
      <c r="YS498" s="260"/>
      <c r="YT498" s="260"/>
      <c r="YU498" s="260"/>
      <c r="YV498" s="260"/>
      <c r="YW498" s="260"/>
      <c r="YX498" s="260"/>
      <c r="YY498" s="260"/>
      <c r="YZ498" s="260"/>
      <c r="ZA498" s="260"/>
      <c r="ZB498" s="260"/>
      <c r="ZC498" s="260"/>
      <c r="ZD498" s="260"/>
      <c r="ZE498" s="260"/>
      <c r="ZF498" s="260"/>
      <c r="ZG498" s="260"/>
      <c r="ZH498" s="260"/>
      <c r="ZI498" s="260"/>
      <c r="ZJ498" s="260"/>
      <c r="ZK498" s="260"/>
      <c r="ZL498" s="260"/>
      <c r="ZM498" s="260"/>
      <c r="ZN498" s="260"/>
      <c r="ZO498" s="260"/>
      <c r="ZP498" s="260"/>
      <c r="ZQ498" s="260"/>
      <c r="ZR498" s="260"/>
      <c r="ZS498" s="260"/>
      <c r="ZT498" s="260"/>
      <c r="ZU498" s="260"/>
      <c r="ZV498" s="260"/>
      <c r="ZW498" s="260"/>
      <c r="ZX498" s="260"/>
      <c r="ZY498" s="260"/>
      <c r="ZZ498" s="260"/>
      <c r="AAA498" s="260"/>
      <c r="AAB498" s="260"/>
      <c r="AAC498" s="260"/>
      <c r="AAD498" s="260"/>
      <c r="AAE498" s="260"/>
      <c r="AAF498" s="260"/>
      <c r="AAG498" s="260"/>
      <c r="AAH498" s="260"/>
      <c r="AAI498" s="260"/>
      <c r="AAJ498" s="260"/>
      <c r="AAK498" s="260"/>
      <c r="AAL498" s="260"/>
      <c r="AAM498" s="260"/>
      <c r="AAN498" s="260"/>
      <c r="AAO498" s="260"/>
      <c r="AAP498" s="260"/>
      <c r="AAQ498" s="260"/>
      <c r="AAR498" s="260"/>
      <c r="AAS498" s="260"/>
      <c r="AAT498" s="260"/>
      <c r="AAU498" s="260"/>
      <c r="AAV498" s="260"/>
      <c r="AAW498" s="260"/>
      <c r="AAX498" s="260"/>
      <c r="AAY498" s="260"/>
      <c r="AAZ498" s="260"/>
      <c r="ABA498" s="260"/>
      <c r="ABB498" s="260"/>
      <c r="ABC498" s="260"/>
      <c r="ABD498" s="260"/>
      <c r="ABE498" s="260"/>
      <c r="ABF498" s="260"/>
      <c r="ABG498" s="260"/>
      <c r="ABH498" s="260"/>
      <c r="ABI498" s="260"/>
      <c r="ABJ498" s="260"/>
      <c r="ABK498" s="260"/>
      <c r="ABL498" s="260"/>
      <c r="ABM498" s="260"/>
      <c r="ABN498" s="260"/>
      <c r="ABO498" s="260"/>
      <c r="ABP498" s="260"/>
      <c r="ABQ498" s="260"/>
      <c r="ABR498" s="260"/>
      <c r="ABS498" s="260"/>
      <c r="ABT498" s="260"/>
      <c r="ABU498" s="260"/>
      <c r="ABV498" s="260"/>
      <c r="ABW498" s="260"/>
      <c r="ABX498" s="260"/>
      <c r="ABY498" s="260"/>
      <c r="ABZ498" s="260"/>
      <c r="ACA498" s="260"/>
      <c r="ACB498" s="260"/>
      <c r="ACC498" s="260"/>
      <c r="ACD498" s="260"/>
      <c r="ACE498" s="260"/>
      <c r="ACF498" s="260"/>
      <c r="ACG498" s="260"/>
      <c r="ACH498" s="260"/>
      <c r="ACI498" s="260"/>
      <c r="ACJ498" s="260"/>
      <c r="ACK498" s="260"/>
      <c r="ACL498" s="260"/>
      <c r="ACM498" s="260"/>
      <c r="ACN498" s="260"/>
      <c r="ACO498" s="260"/>
      <c r="ACP498" s="260"/>
      <c r="ACQ498" s="260"/>
      <c r="ACR498" s="260"/>
      <c r="ACS498" s="260"/>
      <c r="ACT498" s="260"/>
      <c r="ACU498" s="260"/>
      <c r="ACV498" s="260"/>
      <c r="ACW498" s="260"/>
      <c r="ACX498" s="260"/>
      <c r="ACY498" s="260"/>
      <c r="ACZ498" s="260"/>
      <c r="ADA498" s="260"/>
      <c r="ADB498" s="260"/>
      <c r="ADC498" s="260"/>
      <c r="ADD498" s="260"/>
      <c r="ADE498" s="260"/>
      <c r="ADF498" s="260"/>
      <c r="ADG498" s="260"/>
      <c r="ADH498" s="260"/>
      <c r="ADI498" s="260"/>
      <c r="ADJ498" s="260"/>
      <c r="ADK498" s="260"/>
      <c r="ADL498" s="260"/>
      <c r="ADM498" s="260"/>
      <c r="ADN498" s="260"/>
      <c r="ADO498" s="260"/>
      <c r="ADP498" s="260"/>
      <c r="ADQ498" s="260"/>
      <c r="ADR498" s="260"/>
      <c r="ADS498" s="260"/>
      <c r="ADT498" s="260"/>
      <c r="ADU498" s="260"/>
      <c r="ADV498" s="260"/>
      <c r="ADW498" s="260"/>
      <c r="ADX498" s="260"/>
      <c r="ADY498" s="260"/>
      <c r="ADZ498" s="260"/>
      <c r="AEA498" s="260"/>
      <c r="AEB498" s="260"/>
      <c r="AEC498" s="260"/>
      <c r="AED498" s="260"/>
      <c r="AEE498" s="260"/>
      <c r="AEF498" s="260"/>
      <c r="AEG498" s="260"/>
      <c r="AEH498" s="260"/>
      <c r="AEI498" s="260"/>
      <c r="AEJ498" s="260"/>
      <c r="AEK498" s="260"/>
      <c r="AEL498" s="260"/>
      <c r="AEM498" s="260"/>
      <c r="AEN498" s="260"/>
      <c r="AEO498" s="260"/>
      <c r="AEP498" s="260"/>
      <c r="AEQ498" s="260"/>
      <c r="AER498" s="260"/>
      <c r="AES498" s="260"/>
      <c r="AET498" s="260"/>
      <c r="AEU498" s="260"/>
      <c r="AEV498" s="260"/>
      <c r="AEW498" s="260"/>
      <c r="AEX498" s="260"/>
      <c r="AEY498" s="260"/>
      <c r="AEZ498" s="260"/>
      <c r="AFA498" s="260"/>
      <c r="AFB498" s="260"/>
      <c r="AFC498" s="260"/>
      <c r="AFD498" s="260"/>
      <c r="AFE498" s="260"/>
      <c r="AFF498" s="260"/>
      <c r="AFG498" s="260"/>
      <c r="AFH498" s="260"/>
      <c r="AFI498" s="260"/>
      <c r="AFJ498" s="260"/>
      <c r="AFK498" s="260"/>
      <c r="AFL498" s="260"/>
      <c r="AFM498" s="260"/>
      <c r="AFN498" s="260"/>
      <c r="AFO498" s="260"/>
      <c r="AFP498" s="260"/>
      <c r="AFQ498" s="260"/>
      <c r="AFR498" s="260"/>
      <c r="AFS498" s="260"/>
      <c r="AFT498" s="260"/>
      <c r="AFU498" s="260"/>
      <c r="AFV498" s="260"/>
      <c r="AFW498" s="260"/>
      <c r="AFX498" s="260"/>
      <c r="AFY498" s="260"/>
      <c r="AFZ498" s="260"/>
      <c r="AGA498" s="260"/>
      <c r="AGB498" s="260"/>
      <c r="AGC498" s="260"/>
      <c r="AGD498" s="260"/>
      <c r="AGE498" s="260"/>
      <c r="AGF498" s="260"/>
      <c r="AGG498" s="260"/>
      <c r="AGH498" s="260"/>
      <c r="AGI498" s="260"/>
      <c r="AGJ498" s="260"/>
      <c r="AGK498" s="260"/>
      <c r="AGL498" s="260"/>
      <c r="AGM498" s="260"/>
      <c r="AGN498" s="260"/>
      <c r="AGO498" s="260"/>
      <c r="AGP498" s="260"/>
      <c r="AGQ498" s="260"/>
      <c r="AGR498" s="260"/>
      <c r="AGS498" s="260"/>
      <c r="AGT498" s="260"/>
      <c r="AGU498" s="260"/>
      <c r="AGV498" s="260"/>
      <c r="AGW498" s="260"/>
      <c r="AGX498" s="260"/>
      <c r="AGY498" s="260"/>
      <c r="AGZ498" s="260"/>
      <c r="AHA498" s="260"/>
      <c r="AHB498" s="260"/>
      <c r="AHC498" s="260"/>
      <c r="AHD498" s="260"/>
      <c r="AHE498" s="260"/>
      <c r="AHF498" s="260"/>
      <c r="AHG498" s="260"/>
      <c r="AHH498" s="260"/>
      <c r="AHI498" s="260"/>
      <c r="AHJ498" s="260"/>
      <c r="AHK498" s="260"/>
      <c r="AHL498" s="260"/>
      <c r="AHM498" s="260"/>
      <c r="AHN498" s="260"/>
      <c r="AHO498" s="260"/>
      <c r="AHP498" s="260"/>
      <c r="AHQ498" s="260"/>
      <c r="AHR498" s="260"/>
      <c r="AHS498" s="260"/>
      <c r="AHT498" s="260"/>
      <c r="AHU498" s="260"/>
      <c r="AHV498" s="260"/>
      <c r="AHW498" s="260"/>
      <c r="AHX498" s="260"/>
      <c r="AHY498" s="260"/>
      <c r="AHZ498" s="260"/>
      <c r="AIA498" s="260"/>
      <c r="AIB498" s="260"/>
      <c r="AIC498" s="260"/>
      <c r="AID498" s="260"/>
      <c r="AIE498" s="260"/>
      <c r="AIF498" s="260"/>
      <c r="AIG498" s="260"/>
      <c r="AIH498" s="260"/>
      <c r="AII498" s="260"/>
      <c r="AIJ498" s="260"/>
      <c r="AIK498" s="260"/>
      <c r="AIL498" s="260"/>
      <c r="AIM498" s="260"/>
      <c r="AIN498" s="260"/>
      <c r="AIO498" s="260"/>
      <c r="AIP498" s="260"/>
      <c r="AIQ498" s="260"/>
      <c r="AIR498" s="260"/>
      <c r="AIS498" s="260"/>
      <c r="AIT498" s="260"/>
      <c r="AIU498" s="260"/>
      <c r="AIV498" s="260"/>
      <c r="AIW498" s="260"/>
      <c r="AIX498" s="260"/>
      <c r="AIY498" s="260"/>
      <c r="AIZ498" s="260"/>
      <c r="AJA498" s="260"/>
      <c r="AJB498" s="260"/>
      <c r="AJC498" s="260"/>
      <c r="AJD498" s="260"/>
      <c r="AJE498" s="260"/>
      <c r="AJF498" s="260"/>
      <c r="AJG498" s="260"/>
      <c r="AJH498" s="260"/>
      <c r="AJI498" s="260"/>
      <c r="AJJ498" s="260"/>
      <c r="AJK498" s="260"/>
      <c r="AJL498" s="260"/>
      <c r="AJM498" s="260"/>
      <c r="AJN498" s="260"/>
      <c r="AJO498" s="260"/>
      <c r="AJP498" s="260"/>
      <c r="AJQ498" s="260"/>
      <c r="AJR498" s="260"/>
      <c r="AJS498" s="260"/>
      <c r="AJT498" s="260"/>
      <c r="AJU498" s="260"/>
      <c r="AJV498" s="260"/>
      <c r="AJW498" s="260"/>
      <c r="AJX498" s="260"/>
      <c r="AJY498" s="260"/>
      <c r="AJZ498" s="260"/>
      <c r="AKA498" s="260"/>
      <c r="AKB498" s="260"/>
      <c r="AKC498" s="260"/>
      <c r="AKD498" s="260"/>
      <c r="AKE498" s="260"/>
      <c r="AKF498" s="260"/>
      <c r="AKG498" s="260"/>
      <c r="AKH498" s="260"/>
      <c r="AKI498" s="260"/>
      <c r="AKJ498" s="260"/>
      <c r="AKK498" s="260"/>
      <c r="AKL498" s="260"/>
      <c r="AKM498" s="260"/>
      <c r="AKN498" s="260"/>
      <c r="AKO498" s="260"/>
      <c r="AKP498" s="260"/>
      <c r="AKQ498" s="260"/>
      <c r="AKR498" s="260"/>
      <c r="AKS498" s="260"/>
      <c r="AKT498" s="260"/>
      <c r="AKU498" s="260"/>
      <c r="AKV498" s="260"/>
      <c r="AKW498" s="260"/>
      <c r="AKX498" s="260"/>
      <c r="AKY498" s="260"/>
      <c r="AKZ498" s="260"/>
      <c r="ALA498" s="260"/>
      <c r="ALB498" s="260"/>
      <c r="ALC498" s="260"/>
      <c r="ALD498" s="260"/>
      <c r="ALE498" s="260"/>
      <c r="ALF498" s="260"/>
      <c r="ALG498" s="260"/>
      <c r="ALH498" s="260"/>
      <c r="ALI498" s="260"/>
      <c r="ALJ498" s="260"/>
      <c r="ALK498" s="260"/>
      <c r="ALL498" s="260"/>
      <c r="ALM498" s="260"/>
      <c r="ALN498" s="260"/>
      <c r="ALO498" s="260"/>
      <c r="ALP498" s="260"/>
      <c r="ALQ498" s="260"/>
      <c r="ALR498" s="260"/>
      <c r="ALS498" s="260"/>
      <c r="ALT498" s="260"/>
      <c r="ALU498" s="260"/>
      <c r="ALV498" s="260"/>
      <c r="ALW498" s="260"/>
      <c r="ALX498" s="260"/>
      <c r="ALY498" s="260"/>
      <c r="ALZ498" s="260"/>
      <c r="AMA498" s="260"/>
      <c r="AMB498" s="260"/>
      <c r="AMC498" s="260"/>
      <c r="AMD498" s="260"/>
      <c r="AME498" s="260"/>
      <c r="AMF498" s="260"/>
      <c r="AMG498" s="260"/>
      <c r="AMH498" s="260"/>
      <c r="AMI498" s="260"/>
      <c r="AMJ498" s="260"/>
      <c r="AMK498" s="260"/>
      <c r="AML498" s="260"/>
      <c r="AMM498" s="260"/>
      <c r="AMN498" s="260"/>
      <c r="AMO498" s="260"/>
      <c r="AMP498" s="260"/>
      <c r="AMQ498" s="260"/>
      <c r="AMR498" s="260"/>
      <c r="AMS498" s="260"/>
      <c r="AMT498" s="260"/>
      <c r="AMU498" s="260"/>
      <c r="AMV498" s="260"/>
      <c r="AMW498" s="260"/>
      <c r="AMX498" s="260"/>
      <c r="AMY498" s="260"/>
      <c r="AMZ498" s="260"/>
      <c r="ANA498" s="260"/>
      <c r="ANB498" s="260"/>
      <c r="ANC498" s="260"/>
      <c r="AND498" s="260"/>
      <c r="ANE498" s="260"/>
      <c r="ANF498" s="260"/>
      <c r="ANG498" s="260"/>
      <c r="ANH498" s="260"/>
      <c r="ANI498" s="260"/>
      <c r="ANJ498" s="260"/>
      <c r="ANK498" s="260"/>
      <c r="ANL498" s="260"/>
      <c r="ANM498" s="260"/>
      <c r="ANN498" s="260"/>
      <c r="ANO498" s="260"/>
      <c r="ANP498" s="260"/>
      <c r="ANQ498" s="260"/>
      <c r="ANR498" s="260"/>
      <c r="ANS498" s="260"/>
      <c r="ANT498" s="260"/>
      <c r="ANU498" s="260"/>
      <c r="ANV498" s="260"/>
      <c r="ANW498" s="260"/>
      <c r="ANX498" s="260"/>
      <c r="ANY498" s="260"/>
      <c r="ANZ498" s="260"/>
      <c r="AOA498" s="260"/>
      <c r="AOB498" s="260"/>
      <c r="AOC498" s="260"/>
      <c r="AOD498" s="260"/>
      <c r="AOE498" s="260"/>
      <c r="AOF498" s="260"/>
      <c r="AOG498" s="260"/>
      <c r="AOH498" s="260"/>
      <c r="AOI498" s="260"/>
      <c r="AOJ498" s="260"/>
      <c r="AOK498" s="260"/>
      <c r="AOL498" s="260"/>
      <c r="AOM498" s="260"/>
      <c r="AON498" s="260"/>
      <c r="AOO498" s="260"/>
      <c r="AOP498" s="260"/>
      <c r="AOQ498" s="260"/>
      <c r="AOR498" s="260"/>
      <c r="AOS498" s="260"/>
      <c r="AOT498" s="260"/>
      <c r="AOU498" s="260"/>
      <c r="AOV498" s="260"/>
      <c r="AOW498" s="260"/>
      <c r="AOX498" s="260"/>
      <c r="AOY498" s="260"/>
      <c r="AOZ498" s="260"/>
      <c r="APA498" s="260"/>
      <c r="APB498" s="260"/>
      <c r="APC498" s="260"/>
      <c r="APD498" s="260"/>
      <c r="APE498" s="260"/>
      <c r="APF498" s="260"/>
      <c r="APG498" s="260"/>
      <c r="APH498" s="260"/>
      <c r="API498" s="260"/>
      <c r="APJ498" s="260"/>
      <c r="APK498" s="260"/>
      <c r="APL498" s="260"/>
      <c r="APM498" s="260"/>
      <c r="APN498" s="260"/>
      <c r="APO498" s="260"/>
      <c r="APP498" s="260"/>
      <c r="APQ498" s="260"/>
      <c r="APR498" s="260"/>
      <c r="APS498" s="260"/>
      <c r="APT498" s="260"/>
      <c r="APU498" s="260"/>
      <c r="APV498" s="260"/>
      <c r="APW498" s="260"/>
      <c r="APX498" s="260"/>
      <c r="APY498" s="260"/>
      <c r="APZ498" s="260"/>
      <c r="AQA498" s="260"/>
      <c r="AQB498" s="260"/>
      <c r="AQC498" s="260"/>
      <c r="AQD498" s="260"/>
      <c r="AQE498" s="260"/>
      <c r="AQF498" s="260"/>
      <c r="AQG498" s="260"/>
      <c r="AQH498" s="260"/>
      <c r="AQI498" s="260"/>
      <c r="AQJ498" s="260"/>
      <c r="AQK498" s="260"/>
      <c r="AQL498" s="260"/>
      <c r="AQM498" s="260"/>
      <c r="AQN498" s="260"/>
      <c r="AQO498" s="260"/>
      <c r="AQP498" s="260"/>
      <c r="AQQ498" s="260"/>
      <c r="AQR498" s="260"/>
      <c r="AQS498" s="260"/>
      <c r="AQT498" s="260"/>
      <c r="AQU498" s="260"/>
      <c r="AQV498" s="260"/>
      <c r="AQW498" s="260"/>
      <c r="AQX498" s="260"/>
      <c r="AQY498" s="260"/>
      <c r="AQZ498" s="260"/>
      <c r="ARA498" s="260"/>
      <c r="ARB498" s="260"/>
      <c r="ARC498" s="260"/>
      <c r="ARD498" s="260"/>
      <c r="ARE498" s="260"/>
      <c r="ARF498" s="260"/>
      <c r="ARG498" s="260"/>
      <c r="ARH498" s="260"/>
      <c r="ARI498" s="260"/>
      <c r="ARJ498" s="260"/>
      <c r="ARK498" s="260"/>
      <c r="ARL498" s="260"/>
      <c r="ARM498" s="260"/>
      <c r="ARN498" s="260"/>
      <c r="ARO498" s="260"/>
      <c r="ARP498" s="260"/>
      <c r="ARQ498" s="260"/>
      <c r="ARR498" s="260"/>
      <c r="ARS498" s="260"/>
      <c r="ART498" s="260"/>
      <c r="ARU498" s="260"/>
      <c r="ARV498" s="260"/>
      <c r="ARW498" s="260"/>
      <c r="ARX498" s="260"/>
      <c r="ARY498" s="260"/>
      <c r="ARZ498" s="260"/>
      <c r="ASA498" s="260"/>
      <c r="ASB498" s="260"/>
      <c r="ASC498" s="260"/>
      <c r="ASD498" s="260"/>
      <c r="ASE498" s="260"/>
      <c r="ASF498" s="260"/>
      <c r="ASG498" s="260"/>
      <c r="ASH498" s="260"/>
      <c r="ASI498" s="260"/>
      <c r="ASJ498" s="260"/>
      <c r="ASK498" s="260"/>
      <c r="ASL498" s="260"/>
      <c r="ASM498" s="260"/>
      <c r="ASN498" s="260"/>
      <c r="ASO498" s="260"/>
      <c r="ASP498" s="260"/>
      <c r="ASQ498" s="260"/>
      <c r="ASR498" s="260"/>
      <c r="ASS498" s="260"/>
      <c r="AST498" s="260"/>
      <c r="ASU498" s="260"/>
      <c r="ASV498" s="260"/>
      <c r="ASW498" s="260"/>
      <c r="ASX498" s="260"/>
      <c r="ASY498" s="260"/>
      <c r="ASZ498" s="260"/>
      <c r="ATA498" s="260"/>
      <c r="ATB498" s="260"/>
      <c r="ATC498" s="260"/>
      <c r="ATD498" s="260"/>
      <c r="ATE498" s="260"/>
      <c r="ATF498" s="260"/>
      <c r="ATG498" s="260"/>
      <c r="ATH498" s="260"/>
      <c r="ATI498" s="260"/>
      <c r="ATJ498" s="260"/>
      <c r="ATK498" s="260"/>
      <c r="ATL498" s="260"/>
      <c r="ATM498" s="260"/>
      <c r="ATN498" s="260"/>
      <c r="ATO498" s="260"/>
      <c r="ATP498" s="260"/>
      <c r="ATQ498" s="260"/>
      <c r="ATR498" s="260"/>
      <c r="ATS498" s="260"/>
      <c r="ATT498" s="260"/>
      <c r="ATU498" s="260"/>
      <c r="ATV498" s="260"/>
      <c r="ATW498" s="260"/>
      <c r="ATX498" s="260"/>
      <c r="ATY498" s="260"/>
      <c r="ATZ498" s="260"/>
      <c r="AUA498" s="260"/>
      <c r="AUB498" s="260"/>
      <c r="AUC498" s="260"/>
      <c r="AUD498" s="260"/>
      <c r="AUE498" s="260"/>
      <c r="AUF498" s="260"/>
      <c r="AUG498" s="260"/>
      <c r="AUH498" s="260"/>
      <c r="AUI498" s="260"/>
      <c r="AUJ498" s="260"/>
      <c r="AUK498" s="260"/>
      <c r="AUL498" s="260"/>
      <c r="AUM498" s="260"/>
      <c r="AUN498" s="260"/>
      <c r="AUO498" s="260"/>
      <c r="AUP498" s="260"/>
      <c r="AUQ498" s="260"/>
      <c r="AUR498" s="260"/>
      <c r="AUS498" s="260"/>
      <c r="AUT498" s="260"/>
      <c r="AUU498" s="260"/>
      <c r="AUV498" s="260"/>
      <c r="AUW498" s="260"/>
      <c r="AUX498" s="260"/>
      <c r="AUY498" s="260"/>
      <c r="AUZ498" s="260"/>
      <c r="AVA498" s="260"/>
      <c r="AVB498" s="260"/>
      <c r="AVC498" s="260"/>
      <c r="AVD498" s="260"/>
      <c r="AVE498" s="260"/>
      <c r="AVF498" s="260"/>
      <c r="AVG498" s="260"/>
      <c r="AVH498" s="260"/>
      <c r="AVI498" s="260"/>
      <c r="AVJ498" s="260"/>
      <c r="AVK498" s="260"/>
      <c r="AVL498" s="260"/>
      <c r="AVM498" s="260"/>
      <c r="AVN498" s="260"/>
      <c r="AVO498" s="260"/>
      <c r="AVP498" s="260"/>
      <c r="AVQ498" s="260"/>
      <c r="AVR498" s="260"/>
      <c r="AVS498" s="260"/>
      <c r="AVT498" s="260"/>
      <c r="AVU498" s="260"/>
      <c r="AVV498" s="260"/>
      <c r="AVW498" s="260"/>
      <c r="AVX498" s="260"/>
      <c r="AVY498" s="260"/>
      <c r="AVZ498" s="260"/>
      <c r="AWA498" s="260"/>
      <c r="AWB498" s="260"/>
      <c r="AWC498" s="260"/>
      <c r="AWD498" s="260"/>
      <c r="AWE498" s="260"/>
      <c r="AWF498" s="260"/>
      <c r="AWG498" s="260"/>
      <c r="AWH498" s="260"/>
      <c r="AWI498" s="260"/>
      <c r="AWJ498" s="260"/>
      <c r="AWK498" s="260"/>
      <c r="AWL498" s="260"/>
      <c r="AWM498" s="260"/>
      <c r="AWN498" s="260"/>
      <c r="AWO498" s="260"/>
      <c r="AWP498" s="260"/>
      <c r="AWQ498" s="260"/>
      <c r="AWR498" s="260"/>
      <c r="AWS498" s="260"/>
      <c r="AWT498" s="260"/>
      <c r="AWU498" s="260"/>
      <c r="AWV498" s="260"/>
      <c r="AWW498" s="260"/>
      <c r="AWX498" s="260"/>
      <c r="AWY498" s="260"/>
      <c r="AWZ498" s="260"/>
      <c r="AXA498" s="260"/>
      <c r="AXB498" s="260"/>
      <c r="AXC498" s="260"/>
      <c r="AXD498" s="260"/>
      <c r="AXE498" s="260"/>
      <c r="AXF498" s="260"/>
      <c r="AXG498" s="260"/>
      <c r="AXH498" s="260"/>
      <c r="AXI498" s="260"/>
      <c r="AXJ498" s="260"/>
      <c r="AXK498" s="260"/>
      <c r="AXL498" s="260"/>
      <c r="AXM498" s="260"/>
      <c r="AXN498" s="260"/>
      <c r="AXO498" s="260"/>
      <c r="AXP498" s="260"/>
      <c r="AXQ498" s="260"/>
      <c r="AXR498" s="260"/>
      <c r="AXS498" s="260"/>
      <c r="AXT498" s="260"/>
      <c r="AXU498" s="260"/>
      <c r="AXV498" s="260"/>
      <c r="AXW498" s="260"/>
      <c r="AXX498" s="260"/>
      <c r="AXY498" s="260"/>
      <c r="AXZ498" s="260"/>
      <c r="AYA498" s="260"/>
      <c r="AYB498" s="260"/>
      <c r="AYC498" s="260"/>
      <c r="AYD498" s="260"/>
      <c r="AYE498" s="260"/>
      <c r="AYF498" s="260"/>
      <c r="AYG498" s="260"/>
      <c r="AYH498" s="260"/>
      <c r="AYI498" s="260"/>
      <c r="AYJ498" s="260"/>
      <c r="AYK498" s="260"/>
      <c r="AYL498" s="260"/>
      <c r="AYM498" s="260"/>
      <c r="AYN498" s="260"/>
      <c r="AYO498" s="260"/>
      <c r="AYP498" s="260"/>
      <c r="AYQ498" s="260"/>
      <c r="AYR498" s="260"/>
      <c r="AYS498" s="260"/>
      <c r="AYT498" s="260"/>
      <c r="AYU498" s="260"/>
      <c r="AYV498" s="260"/>
      <c r="AYW498" s="260"/>
      <c r="AYX498" s="260"/>
      <c r="AYY498" s="260"/>
      <c r="AYZ498" s="260"/>
      <c r="AZA498" s="260"/>
      <c r="AZB498" s="260"/>
      <c r="AZC498" s="260"/>
      <c r="AZD498" s="260"/>
      <c r="AZE498" s="260"/>
      <c r="AZF498" s="260"/>
      <c r="AZG498" s="260"/>
      <c r="AZH498" s="260"/>
      <c r="AZI498" s="260"/>
      <c r="AZJ498" s="260"/>
      <c r="AZK498" s="260"/>
      <c r="AZL498" s="260"/>
      <c r="AZM498" s="260"/>
      <c r="AZN498" s="260"/>
      <c r="AZO498" s="260"/>
      <c r="AZP498" s="260"/>
      <c r="AZQ498" s="260"/>
      <c r="AZR498" s="260"/>
      <c r="AZS498" s="260"/>
      <c r="AZT498" s="260"/>
      <c r="AZU498" s="260"/>
      <c r="AZV498" s="260"/>
      <c r="AZW498" s="260"/>
      <c r="AZX498" s="260"/>
      <c r="AZY498" s="260"/>
      <c r="AZZ498" s="260"/>
      <c r="BAA498" s="260"/>
      <c r="BAB498" s="260"/>
      <c r="BAC498" s="260"/>
      <c r="BAD498" s="260"/>
      <c r="BAE498" s="260"/>
      <c r="BAF498" s="260"/>
      <c r="BAG498" s="260"/>
      <c r="BAH498" s="260"/>
      <c r="BAI498" s="260"/>
      <c r="BAJ498" s="260"/>
      <c r="BAK498" s="260"/>
      <c r="BAL498" s="260"/>
      <c r="BAM498" s="260"/>
      <c r="BAN498" s="260"/>
      <c r="BAO498" s="260"/>
      <c r="BAP498" s="260"/>
      <c r="BAQ498" s="260"/>
      <c r="BAR498" s="260"/>
      <c r="BAS498" s="260"/>
      <c r="BAT498" s="260"/>
      <c r="BAU498" s="260"/>
      <c r="BAV498" s="260"/>
      <c r="BAW498" s="260"/>
      <c r="BAX498" s="260"/>
      <c r="BAY498" s="260"/>
      <c r="BAZ498" s="260"/>
      <c r="BBA498" s="260"/>
      <c r="BBB498" s="260"/>
      <c r="BBC498" s="260"/>
      <c r="BBD498" s="260"/>
      <c r="BBE498" s="260"/>
      <c r="BBF498" s="260"/>
      <c r="BBG498" s="260"/>
      <c r="BBH498" s="260"/>
      <c r="BBI498" s="260"/>
      <c r="BBJ498" s="260"/>
      <c r="BBK498" s="260"/>
      <c r="BBL498" s="260"/>
      <c r="BBM498" s="260"/>
      <c r="BBN498" s="260"/>
      <c r="BBO498" s="260"/>
      <c r="BBP498" s="260"/>
      <c r="BBQ498" s="260"/>
      <c r="BBR498" s="260"/>
      <c r="BBS498" s="260"/>
      <c r="BBT498" s="260"/>
      <c r="BBU498" s="260"/>
      <c r="BBV498" s="260"/>
      <c r="BBW498" s="260"/>
      <c r="BBX498" s="260"/>
      <c r="BBY498" s="260"/>
      <c r="BBZ498" s="260"/>
      <c r="BCA498" s="260"/>
      <c r="BCB498" s="260"/>
      <c r="BCC498" s="260"/>
      <c r="BCD498" s="260"/>
      <c r="BCE498" s="260"/>
      <c r="BCF498" s="260"/>
      <c r="BCG498" s="260"/>
      <c r="BCH498" s="260"/>
      <c r="BCI498" s="260"/>
      <c r="BCJ498" s="260"/>
      <c r="BCK498" s="260"/>
      <c r="BCL498" s="260"/>
      <c r="BCM498" s="260"/>
      <c r="BCN498" s="260"/>
      <c r="BCO498" s="260"/>
      <c r="BCP498" s="260"/>
      <c r="BCQ498" s="260"/>
      <c r="BCR498" s="260"/>
      <c r="BCS498" s="260"/>
      <c r="BCT498" s="260"/>
      <c r="BCU498" s="260"/>
      <c r="BCV498" s="260"/>
      <c r="BCW498" s="260"/>
      <c r="BCX498" s="260"/>
      <c r="BCY498" s="260"/>
      <c r="BCZ498" s="260"/>
      <c r="BDA498" s="260"/>
      <c r="BDB498" s="260"/>
      <c r="BDC498" s="260"/>
      <c r="BDD498" s="260"/>
      <c r="BDE498" s="260"/>
      <c r="BDF498" s="260"/>
      <c r="BDG498" s="260"/>
      <c r="BDH498" s="260"/>
      <c r="BDI498" s="260"/>
      <c r="BDJ498" s="260"/>
      <c r="BDK498" s="260"/>
      <c r="BDL498" s="260"/>
      <c r="BDM498" s="260"/>
      <c r="BDN498" s="260"/>
      <c r="BDO498" s="260"/>
      <c r="BDP498" s="260"/>
      <c r="BDQ498" s="260"/>
      <c r="BDR498" s="260"/>
      <c r="BDS498" s="260"/>
      <c r="BDT498" s="260"/>
      <c r="BDU498" s="260"/>
      <c r="BDV498" s="260"/>
      <c r="BDW498" s="260"/>
      <c r="BDX498" s="260"/>
      <c r="BDY498" s="260"/>
      <c r="BDZ498" s="260"/>
      <c r="BEA498" s="260"/>
      <c r="BEB498" s="260"/>
      <c r="BEC498" s="260"/>
      <c r="BED498" s="260"/>
      <c r="BEE498" s="260"/>
      <c r="BEF498" s="260"/>
      <c r="BEG498" s="260"/>
      <c r="BEH498" s="260"/>
      <c r="BEI498" s="260"/>
      <c r="BEJ498" s="260"/>
      <c r="BEK498" s="260"/>
      <c r="BEL498" s="260"/>
      <c r="BEM498" s="260"/>
      <c r="BEN498" s="260"/>
      <c r="BEO498" s="260"/>
      <c r="BEP498" s="260"/>
      <c r="BEQ498" s="260"/>
      <c r="BER498" s="260"/>
      <c r="BES498" s="260"/>
      <c r="BET498" s="260"/>
      <c r="BEU498" s="260"/>
      <c r="BEV498" s="260"/>
      <c r="BEW498" s="260"/>
      <c r="BEX498" s="260"/>
      <c r="BEY498" s="260"/>
      <c r="BEZ498" s="260"/>
      <c r="BFA498" s="260"/>
      <c r="BFB498" s="260"/>
      <c r="BFC498" s="260"/>
      <c r="BFD498" s="260"/>
      <c r="BFE498" s="260"/>
      <c r="BFF498" s="260"/>
      <c r="BFG498" s="260"/>
      <c r="BFH498" s="260"/>
      <c r="BFI498" s="260"/>
      <c r="BFJ498" s="260"/>
      <c r="BFK498" s="260"/>
      <c r="BFL498" s="260"/>
      <c r="BFM498" s="260"/>
      <c r="BFN498" s="260"/>
      <c r="BFO498" s="260"/>
      <c r="BFP498" s="260"/>
      <c r="BFQ498" s="260"/>
      <c r="BFR498" s="260"/>
      <c r="BFS498" s="260"/>
      <c r="BFT498" s="260"/>
      <c r="BFU498" s="260"/>
      <c r="BFV498" s="260"/>
      <c r="BFW498" s="260"/>
      <c r="BFX498" s="260"/>
      <c r="BFY498" s="260"/>
      <c r="BFZ498" s="260"/>
      <c r="BGA498" s="260"/>
      <c r="BGB498" s="260"/>
      <c r="BGC498" s="260"/>
      <c r="BGD498" s="260"/>
      <c r="BGE498" s="260"/>
      <c r="BGF498" s="260"/>
      <c r="BGG498" s="260"/>
      <c r="BGH498" s="260"/>
      <c r="BGI498" s="260"/>
      <c r="BGJ498" s="260"/>
      <c r="BGK498" s="260"/>
      <c r="BGL498" s="260"/>
      <c r="BGM498" s="260"/>
      <c r="BGN498" s="260"/>
      <c r="BGO498" s="260"/>
      <c r="BGP498" s="260"/>
      <c r="BGQ498" s="260"/>
      <c r="BGR498" s="260"/>
      <c r="BGS498" s="260"/>
      <c r="BGT498" s="260"/>
      <c r="BGU498" s="260"/>
      <c r="BGV498" s="260"/>
      <c r="BGW498" s="260"/>
      <c r="BGX498" s="260"/>
      <c r="BGY498" s="260"/>
      <c r="BGZ498" s="260"/>
      <c r="BHA498" s="260"/>
      <c r="BHB498" s="260"/>
      <c r="BHC498" s="260"/>
      <c r="BHD498" s="260"/>
      <c r="BHE498" s="260"/>
      <c r="BHF498" s="260"/>
      <c r="BHG498" s="260"/>
      <c r="BHH498" s="260"/>
      <c r="BHI498" s="260"/>
      <c r="BHJ498" s="260"/>
      <c r="BHK498" s="260"/>
      <c r="BHL498" s="260"/>
      <c r="BHM498" s="260"/>
      <c r="BHN498" s="260"/>
      <c r="BHO498" s="260"/>
      <c r="BHP498" s="260"/>
      <c r="BHQ498" s="260"/>
      <c r="BHR498" s="260"/>
      <c r="BHS498" s="260"/>
      <c r="BHT498" s="260"/>
      <c r="BHU498" s="260"/>
      <c r="BHV498" s="260"/>
      <c r="BHW498" s="260"/>
      <c r="BHX498" s="260"/>
      <c r="BHY498" s="260"/>
      <c r="BHZ498" s="260"/>
      <c r="BIA498" s="260"/>
      <c r="BIB498" s="260"/>
      <c r="BIC498" s="260"/>
      <c r="BID498" s="260"/>
      <c r="BIE498" s="260"/>
      <c r="BIF498" s="260"/>
      <c r="BIG498" s="260"/>
      <c r="BIH498" s="260"/>
      <c r="BII498" s="260"/>
      <c r="BIJ498" s="260"/>
      <c r="BIK498" s="260"/>
      <c r="BIL498" s="260"/>
      <c r="BIM498" s="260"/>
      <c r="BIN498" s="260"/>
      <c r="BIO498" s="260"/>
      <c r="BIP498" s="260"/>
      <c r="BIQ498" s="260"/>
      <c r="BIR498" s="260"/>
      <c r="BIS498" s="260"/>
      <c r="BIT498" s="260"/>
      <c r="BIU498" s="260"/>
      <c r="BIV498" s="260"/>
      <c r="BIW498" s="260"/>
      <c r="BIX498" s="260"/>
      <c r="BIY498" s="260"/>
      <c r="BIZ498" s="260"/>
      <c r="BJA498" s="260"/>
      <c r="BJB498" s="260"/>
      <c r="BJC498" s="260"/>
      <c r="BJD498" s="260"/>
      <c r="BJE498" s="260"/>
      <c r="BJF498" s="260"/>
      <c r="BJG498" s="260"/>
      <c r="BJH498" s="260"/>
      <c r="BJI498" s="260"/>
      <c r="BJJ498" s="260"/>
      <c r="BJK498" s="260"/>
      <c r="BJL498" s="260"/>
      <c r="BJM498" s="260"/>
      <c r="BJN498" s="260"/>
      <c r="BJO498" s="260"/>
      <c r="BJP498" s="260"/>
      <c r="BJQ498" s="260"/>
      <c r="BJR498" s="260"/>
      <c r="BJS498" s="260"/>
      <c r="BJT498" s="260"/>
      <c r="BJU498" s="260"/>
      <c r="BJV498" s="260"/>
      <c r="BJW498" s="260"/>
      <c r="BJX498" s="260"/>
      <c r="BJY498" s="260"/>
      <c r="BJZ498" s="260"/>
      <c r="BKA498" s="260"/>
      <c r="BKB498" s="260"/>
      <c r="BKC498" s="260"/>
      <c r="BKD498" s="260"/>
      <c r="BKE498" s="260"/>
      <c r="BKF498" s="260"/>
      <c r="BKG498" s="260"/>
      <c r="BKH498" s="260"/>
      <c r="BKI498" s="260"/>
      <c r="BKJ498" s="260"/>
      <c r="BKK498" s="260"/>
      <c r="BKL498" s="260"/>
      <c r="BKM498" s="260"/>
      <c r="BKN498" s="260"/>
      <c r="BKO498" s="260"/>
      <c r="BKP498" s="260"/>
      <c r="BKQ498" s="260"/>
      <c r="BKR498" s="260"/>
      <c r="BKS498" s="260"/>
      <c r="BKT498" s="260"/>
      <c r="BKU498" s="260"/>
      <c r="BKV498" s="260"/>
      <c r="BKW498" s="260"/>
      <c r="BKX498" s="260"/>
      <c r="BKY498" s="260"/>
      <c r="BKZ498" s="260"/>
      <c r="BLA498" s="260"/>
      <c r="BLB498" s="260"/>
      <c r="BLC498" s="260"/>
      <c r="BLD498" s="260"/>
      <c r="BLE498" s="260"/>
      <c r="BLF498" s="260"/>
      <c r="BLG498" s="260"/>
      <c r="BLH498" s="260"/>
      <c r="BLI498" s="260"/>
      <c r="BLJ498" s="260"/>
      <c r="BLK498" s="260"/>
      <c r="BLL498" s="260"/>
      <c r="BLM498" s="260"/>
      <c r="BLN498" s="260"/>
      <c r="BLO498" s="260"/>
      <c r="BLP498" s="260"/>
      <c r="BLQ498" s="260"/>
      <c r="BLR498" s="260"/>
      <c r="BLS498" s="260"/>
      <c r="BLT498" s="260"/>
      <c r="BLU498" s="260"/>
      <c r="BLV498" s="260"/>
      <c r="BLW498" s="260"/>
      <c r="BLX498" s="260"/>
      <c r="BLY498" s="260"/>
      <c r="BLZ498" s="260"/>
      <c r="BMA498" s="260"/>
      <c r="BMB498" s="260"/>
      <c r="BMC498" s="260"/>
      <c r="BMD498" s="260"/>
      <c r="BME498" s="260"/>
      <c r="BMF498" s="260"/>
      <c r="BMG498" s="260"/>
      <c r="BMH498" s="260"/>
      <c r="BMI498" s="260"/>
      <c r="BMJ498" s="260"/>
      <c r="BMK498" s="260"/>
      <c r="BML498" s="260"/>
      <c r="BMM498" s="260"/>
      <c r="BMN498" s="260"/>
      <c r="BMO498" s="260"/>
      <c r="BMP498" s="260"/>
      <c r="BMQ498" s="260"/>
      <c r="BMR498" s="260"/>
      <c r="BMS498" s="260"/>
      <c r="BMT498" s="260"/>
      <c r="BMU498" s="260"/>
      <c r="BMV498" s="260"/>
      <c r="BMW498" s="260"/>
      <c r="BMX498" s="260"/>
      <c r="BMY498" s="260"/>
      <c r="BMZ498" s="260"/>
      <c r="BNA498" s="260"/>
      <c r="BNB498" s="260"/>
      <c r="BNC498" s="260"/>
      <c r="BND498" s="260"/>
      <c r="BNE498" s="260"/>
      <c r="BNF498" s="260"/>
      <c r="BNG498" s="260"/>
      <c r="BNH498" s="260"/>
      <c r="BNI498" s="260"/>
      <c r="BNJ498" s="260"/>
      <c r="BNK498" s="260"/>
      <c r="BNL498" s="260"/>
      <c r="BNM498" s="260"/>
      <c r="BNN498" s="260"/>
      <c r="BNO498" s="260"/>
      <c r="BNP498" s="260"/>
      <c r="BNQ498" s="260"/>
      <c r="BNR498" s="260"/>
      <c r="BNS498" s="260"/>
      <c r="BNT498" s="260"/>
      <c r="BNU498" s="260"/>
      <c r="BNV498" s="260"/>
      <c r="BNW498" s="260"/>
      <c r="BNX498" s="260"/>
      <c r="BNY498" s="260"/>
      <c r="BNZ498" s="260"/>
      <c r="BOA498" s="260"/>
      <c r="BOB498" s="260"/>
      <c r="BOC498" s="260"/>
      <c r="BOD498" s="260"/>
      <c r="BOE498" s="260"/>
      <c r="BOF498" s="260"/>
      <c r="BOG498" s="260"/>
      <c r="BOH498" s="260"/>
      <c r="BOI498" s="260"/>
      <c r="BOJ498" s="260"/>
      <c r="BOK498" s="260"/>
      <c r="BOL498" s="260"/>
      <c r="BOM498" s="260"/>
      <c r="BON498" s="260"/>
      <c r="BOO498" s="260"/>
      <c r="BOP498" s="260"/>
      <c r="BOQ498" s="260"/>
      <c r="BOR498" s="260"/>
      <c r="BOS498" s="260"/>
      <c r="BOT498" s="260"/>
      <c r="BOU498" s="260"/>
      <c r="BOV498" s="260"/>
      <c r="BOW498" s="260"/>
      <c r="BOX498" s="260"/>
      <c r="BOY498" s="260"/>
      <c r="BOZ498" s="260"/>
      <c r="BPA498" s="260"/>
      <c r="BPB498" s="260"/>
      <c r="BPC498" s="260"/>
      <c r="BPD498" s="260"/>
      <c r="BPE498" s="260"/>
      <c r="BPF498" s="260"/>
      <c r="BPG498" s="260"/>
      <c r="BPH498" s="260"/>
      <c r="BPI498" s="260"/>
      <c r="BPJ498" s="260"/>
      <c r="BPK498" s="260"/>
      <c r="BPL498" s="260"/>
      <c r="BPM498" s="260"/>
      <c r="BPN498" s="260"/>
      <c r="BPO498" s="260"/>
      <c r="BPP498" s="260"/>
      <c r="BPQ498" s="260"/>
      <c r="BPR498" s="260"/>
      <c r="BPS498" s="260"/>
      <c r="BPT498" s="260"/>
      <c r="BPU498" s="260"/>
      <c r="BPV498" s="260"/>
      <c r="BPW498" s="260"/>
      <c r="BPX498" s="260"/>
      <c r="BPY498" s="260"/>
      <c r="BPZ498" s="260"/>
      <c r="BQA498" s="260"/>
      <c r="BQB498" s="260"/>
      <c r="BQC498" s="260"/>
      <c r="BQD498" s="260"/>
      <c r="BQE498" s="260"/>
      <c r="BQF498" s="260"/>
      <c r="BQG498" s="260"/>
      <c r="BQH498" s="260"/>
      <c r="BQI498" s="260"/>
      <c r="BQJ498" s="260"/>
      <c r="BQK498" s="260"/>
      <c r="BQL498" s="260"/>
      <c r="BQM498" s="260"/>
      <c r="BQN498" s="260"/>
      <c r="BQO498" s="260"/>
      <c r="BQP498" s="260"/>
      <c r="BQQ498" s="260"/>
      <c r="BQR498" s="260"/>
      <c r="BQS498" s="260"/>
      <c r="BQT498" s="260"/>
      <c r="BQU498" s="260"/>
      <c r="BQV498" s="260"/>
      <c r="BQW498" s="260"/>
      <c r="BQX498" s="260"/>
      <c r="BQY498" s="260"/>
      <c r="BQZ498" s="260"/>
      <c r="BRA498" s="260"/>
      <c r="BRB498" s="260"/>
      <c r="BRC498" s="260"/>
      <c r="BRD498" s="260"/>
      <c r="BRE498" s="260"/>
      <c r="BRF498" s="260"/>
      <c r="BRG498" s="260"/>
      <c r="BRH498" s="260"/>
      <c r="BRI498" s="260"/>
      <c r="BRJ498" s="260"/>
      <c r="BRK498" s="260"/>
      <c r="BRL498" s="260"/>
      <c r="BRM498" s="260"/>
      <c r="BRN498" s="260"/>
      <c r="BRO498" s="260"/>
      <c r="BRP498" s="260"/>
      <c r="BRQ498" s="260"/>
      <c r="BRR498" s="260"/>
      <c r="BRS498" s="260"/>
      <c r="BRT498" s="260"/>
      <c r="BRU498" s="260"/>
      <c r="BRV498" s="260"/>
      <c r="BRW498" s="260"/>
      <c r="BRX498" s="260"/>
      <c r="BRY498" s="260"/>
      <c r="BRZ498" s="260"/>
      <c r="BSA498" s="260"/>
      <c r="BSB498" s="260"/>
      <c r="BSC498" s="260"/>
      <c r="BSD498" s="260"/>
      <c r="BSE498" s="260"/>
      <c r="BSF498" s="260"/>
      <c r="BSG498" s="260"/>
      <c r="BSH498" s="260"/>
      <c r="BSI498" s="260"/>
      <c r="BSJ498" s="260"/>
      <c r="BSK498" s="260"/>
      <c r="BSL498" s="260"/>
      <c r="BSM498" s="260"/>
      <c r="BSN498" s="260"/>
      <c r="BSO498" s="260"/>
      <c r="BSP498" s="260"/>
      <c r="BSQ498" s="260"/>
      <c r="BSR498" s="260"/>
      <c r="BSS498" s="260"/>
      <c r="BST498" s="260"/>
      <c r="BSU498" s="260"/>
      <c r="BSV498" s="260"/>
      <c r="BSW498" s="260"/>
      <c r="BSX498" s="260"/>
      <c r="BSY498" s="260"/>
      <c r="BSZ498" s="260"/>
      <c r="BTA498" s="260"/>
      <c r="BTB498" s="260"/>
      <c r="BTC498" s="260"/>
      <c r="BTD498" s="260"/>
      <c r="BTE498" s="260"/>
      <c r="BTF498" s="260"/>
      <c r="BTG498" s="260"/>
      <c r="BTH498" s="260"/>
      <c r="BTI498" s="260"/>
      <c r="BTJ498" s="260"/>
      <c r="BTK498" s="260"/>
      <c r="BTL498" s="260"/>
      <c r="BTM498" s="260"/>
      <c r="BTN498" s="260"/>
      <c r="BTO498" s="260"/>
      <c r="BTP498" s="260"/>
      <c r="BTQ498" s="260"/>
      <c r="BTR498" s="260"/>
      <c r="BTS498" s="260"/>
      <c r="BTT498" s="260"/>
      <c r="BTU498" s="260"/>
      <c r="BTV498" s="260"/>
      <c r="BTW498" s="260"/>
      <c r="BTX498" s="260"/>
      <c r="BTY498" s="260"/>
      <c r="BTZ498" s="260"/>
      <c r="BUA498" s="260"/>
      <c r="BUB498" s="260"/>
      <c r="BUC498" s="260"/>
      <c r="BUD498" s="260"/>
      <c r="BUE498" s="260"/>
      <c r="BUF498" s="260"/>
      <c r="BUG498" s="260"/>
      <c r="BUH498" s="260"/>
      <c r="BUI498" s="260"/>
      <c r="BUJ498" s="260"/>
      <c r="BUK498" s="260"/>
      <c r="BUL498" s="260"/>
      <c r="BUM498" s="260"/>
      <c r="BUN498" s="260"/>
      <c r="BUO498" s="260"/>
      <c r="BUP498" s="260"/>
      <c r="BUQ498" s="260"/>
      <c r="BUR498" s="260"/>
      <c r="BUS498" s="260"/>
      <c r="BUT498" s="260"/>
      <c r="BUU498" s="260"/>
      <c r="BUV498" s="260"/>
      <c r="BUW498" s="260"/>
      <c r="BUX498" s="260"/>
      <c r="BUY498" s="260"/>
      <c r="BUZ498" s="260"/>
      <c r="BVA498" s="260"/>
      <c r="BVB498" s="260"/>
      <c r="BVC498" s="260"/>
      <c r="BVD498" s="260"/>
      <c r="BVE498" s="260"/>
      <c r="BVF498" s="260"/>
      <c r="BVG498" s="260"/>
      <c r="BVH498" s="260"/>
      <c r="BVI498" s="260"/>
      <c r="BVJ498" s="260"/>
      <c r="BVK498" s="260"/>
      <c r="BVL498" s="260"/>
      <c r="BVM498" s="260"/>
      <c r="BVN498" s="260"/>
      <c r="BVO498" s="260"/>
      <c r="BVP498" s="260"/>
      <c r="BVQ498" s="260"/>
      <c r="BVR498" s="260"/>
      <c r="BVS498" s="260"/>
      <c r="BVT498" s="260"/>
      <c r="BVU498" s="260"/>
      <c r="BVV498" s="260"/>
      <c r="BVW498" s="260"/>
      <c r="BVX498" s="260"/>
      <c r="BVY498" s="260"/>
      <c r="BVZ498" s="260"/>
      <c r="BWA498" s="260"/>
      <c r="BWB498" s="260"/>
      <c r="BWC498" s="260"/>
      <c r="BWD498" s="260"/>
      <c r="BWE498" s="260"/>
      <c r="BWF498" s="260"/>
      <c r="BWG498" s="260"/>
      <c r="BWH498" s="260"/>
      <c r="BWI498" s="260"/>
      <c r="BWJ498" s="260"/>
      <c r="BWK498" s="260"/>
      <c r="BWL498" s="260"/>
      <c r="BWM498" s="260"/>
      <c r="BWN498" s="260"/>
      <c r="BWO498" s="260"/>
      <c r="BWP498" s="260"/>
      <c r="BWQ498" s="260"/>
      <c r="BWR498" s="260"/>
      <c r="BWS498" s="260"/>
      <c r="BWT498" s="260"/>
      <c r="BWU498" s="260"/>
      <c r="BWV498" s="260"/>
      <c r="BWW498" s="260"/>
      <c r="BWX498" s="260"/>
      <c r="BWY498" s="260"/>
      <c r="BWZ498" s="260"/>
      <c r="BXA498" s="260"/>
      <c r="BXB498" s="260"/>
      <c r="BXC498" s="260"/>
      <c r="BXD498" s="260"/>
      <c r="BXE498" s="260"/>
      <c r="BXF498" s="260"/>
      <c r="BXG498" s="260"/>
      <c r="BXH498" s="260"/>
      <c r="BXI498" s="260"/>
      <c r="BXJ498" s="260"/>
      <c r="BXK498" s="260"/>
      <c r="BXL498" s="260"/>
      <c r="BXM498" s="260"/>
      <c r="BXN498" s="260"/>
      <c r="BXO498" s="260"/>
      <c r="BXP498" s="260"/>
      <c r="BXQ498" s="260"/>
      <c r="BXR498" s="260"/>
      <c r="BXS498" s="260"/>
      <c r="BXT498" s="260"/>
      <c r="BXU498" s="260"/>
      <c r="BXV498" s="260"/>
      <c r="BXW498" s="260"/>
      <c r="BXX498" s="260"/>
      <c r="BXY498" s="260"/>
      <c r="BXZ498" s="260"/>
      <c r="BYA498" s="260"/>
      <c r="BYB498" s="260"/>
      <c r="BYC498" s="260"/>
      <c r="BYD498" s="260"/>
      <c r="BYE498" s="260"/>
      <c r="BYF498" s="260"/>
      <c r="BYG498" s="260"/>
      <c r="BYH498" s="260"/>
      <c r="BYI498" s="260"/>
      <c r="BYJ498" s="260"/>
      <c r="BYK498" s="260"/>
      <c r="BYL498" s="260"/>
      <c r="BYM498" s="260"/>
      <c r="BYN498" s="260"/>
      <c r="BYO498" s="260"/>
      <c r="BYP498" s="260"/>
      <c r="BYQ498" s="260"/>
      <c r="BYR498" s="260"/>
      <c r="BYS498" s="260"/>
      <c r="BYT498" s="260"/>
      <c r="BYU498" s="260"/>
      <c r="BYV498" s="260"/>
      <c r="BYW498" s="260"/>
      <c r="BYX498" s="260"/>
      <c r="BYY498" s="260"/>
      <c r="BYZ498" s="260"/>
      <c r="BZA498" s="260"/>
      <c r="BZB498" s="260"/>
      <c r="BZC498" s="260"/>
      <c r="BZD498" s="260"/>
      <c r="BZE498" s="260"/>
      <c r="BZF498" s="260"/>
      <c r="BZG498" s="260"/>
      <c r="BZH498" s="260"/>
      <c r="BZI498" s="260"/>
      <c r="BZJ498" s="260"/>
      <c r="BZK498" s="260"/>
      <c r="BZL498" s="260"/>
      <c r="BZM498" s="260"/>
      <c r="BZN498" s="260"/>
      <c r="BZO498" s="260"/>
      <c r="BZP498" s="260"/>
      <c r="BZQ498" s="260"/>
      <c r="BZR498" s="260"/>
      <c r="BZS498" s="260"/>
      <c r="BZT498" s="260"/>
      <c r="BZU498" s="260"/>
      <c r="BZV498" s="260"/>
      <c r="BZW498" s="260"/>
      <c r="BZX498" s="260"/>
      <c r="BZY498" s="260"/>
      <c r="BZZ498" s="260"/>
      <c r="CAA498" s="260"/>
      <c r="CAB498" s="260"/>
      <c r="CAC498" s="260"/>
      <c r="CAD498" s="260"/>
      <c r="CAE498" s="260"/>
      <c r="CAF498" s="260"/>
      <c r="CAG498" s="260"/>
      <c r="CAH498" s="260"/>
      <c r="CAI498" s="260"/>
      <c r="CAJ498" s="260"/>
      <c r="CAK498" s="260"/>
      <c r="CAL498" s="260"/>
      <c r="CAM498" s="260"/>
      <c r="CAN498" s="260"/>
      <c r="CAO498" s="260"/>
      <c r="CAP498" s="260"/>
      <c r="CAQ498" s="260"/>
      <c r="CAR498" s="260"/>
      <c r="CAS498" s="260"/>
      <c r="CAT498" s="260"/>
      <c r="CAU498" s="260"/>
      <c r="CAV498" s="260"/>
      <c r="CAW498" s="260"/>
      <c r="CAX498" s="260"/>
      <c r="CAY498" s="260"/>
      <c r="CAZ498" s="260"/>
      <c r="CBA498" s="260"/>
      <c r="CBB498" s="260"/>
      <c r="CBC498" s="260"/>
      <c r="CBD498" s="260"/>
      <c r="CBE498" s="260"/>
      <c r="CBF498" s="260"/>
      <c r="CBG498" s="260"/>
      <c r="CBH498" s="260"/>
      <c r="CBI498" s="260"/>
      <c r="CBJ498" s="260"/>
      <c r="CBK498" s="260"/>
      <c r="CBL498" s="260"/>
      <c r="CBM498" s="260"/>
      <c r="CBN498" s="260"/>
      <c r="CBO498" s="260"/>
      <c r="CBP498" s="260"/>
      <c r="CBQ498" s="260"/>
      <c r="CBR498" s="260"/>
      <c r="CBS498" s="260"/>
      <c r="CBT498" s="260"/>
      <c r="CBU498" s="260"/>
      <c r="CBV498" s="260"/>
      <c r="CBW498" s="260"/>
      <c r="CBX498" s="260"/>
      <c r="CBY498" s="260"/>
      <c r="CBZ498" s="260"/>
      <c r="CCA498" s="260"/>
      <c r="CCB498" s="260"/>
      <c r="CCC498" s="260"/>
      <c r="CCD498" s="260"/>
      <c r="CCE498" s="260"/>
      <c r="CCF498" s="260"/>
      <c r="CCG498" s="260"/>
      <c r="CCH498" s="260"/>
      <c r="CCI498" s="260"/>
      <c r="CCJ498" s="260"/>
      <c r="CCK498" s="260"/>
      <c r="CCL498" s="260"/>
      <c r="CCM498" s="260"/>
      <c r="CCN498" s="260"/>
      <c r="CCO498" s="260"/>
      <c r="CCP498" s="260"/>
      <c r="CCQ498" s="260"/>
      <c r="CCR498" s="260"/>
      <c r="CCS498" s="260"/>
      <c r="CCT498" s="260"/>
      <c r="CCU498" s="260"/>
      <c r="CCV498" s="260"/>
      <c r="CCW498" s="260"/>
      <c r="CCX498" s="260"/>
      <c r="CCY498" s="260"/>
      <c r="CCZ498" s="260"/>
      <c r="CDA498" s="260"/>
      <c r="CDB498" s="260"/>
      <c r="CDC498" s="260"/>
      <c r="CDD498" s="260"/>
      <c r="CDE498" s="260"/>
      <c r="CDF498" s="260"/>
      <c r="CDG498" s="260"/>
      <c r="CDH498" s="260"/>
      <c r="CDI498" s="260"/>
      <c r="CDJ498" s="260"/>
      <c r="CDK498" s="260"/>
      <c r="CDL498" s="260"/>
      <c r="CDM498" s="260"/>
      <c r="CDN498" s="260"/>
      <c r="CDO498" s="260"/>
      <c r="CDP498" s="260"/>
      <c r="CDQ498" s="260"/>
      <c r="CDR498" s="260"/>
      <c r="CDS498" s="260"/>
      <c r="CDT498" s="260"/>
      <c r="CDU498" s="260"/>
      <c r="CDV498" s="260"/>
      <c r="CDW498" s="260"/>
      <c r="CDX498" s="260"/>
      <c r="CDY498" s="260"/>
      <c r="CDZ498" s="260"/>
      <c r="CEA498" s="260"/>
      <c r="CEB498" s="260"/>
      <c r="CEC498" s="260"/>
      <c r="CED498" s="260"/>
      <c r="CEE498" s="260"/>
      <c r="CEF498" s="260"/>
      <c r="CEG498" s="260"/>
      <c r="CEH498" s="260"/>
      <c r="CEI498" s="260"/>
      <c r="CEJ498" s="260"/>
      <c r="CEK498" s="260"/>
      <c r="CEL498" s="260"/>
      <c r="CEM498" s="260"/>
      <c r="CEN498" s="260"/>
      <c r="CEO498" s="260"/>
      <c r="CEP498" s="260"/>
      <c r="CEQ498" s="260"/>
      <c r="CER498" s="260"/>
      <c r="CES498" s="260"/>
      <c r="CET498" s="260"/>
      <c r="CEU498" s="260"/>
      <c r="CEV498" s="260"/>
      <c r="CEW498" s="260"/>
      <c r="CEX498" s="260"/>
      <c r="CEY498" s="260"/>
      <c r="CEZ498" s="260"/>
      <c r="CFA498" s="260"/>
      <c r="CFB498" s="260"/>
      <c r="CFC498" s="260"/>
      <c r="CFD498" s="260"/>
      <c r="CFE498" s="260"/>
      <c r="CFF498" s="260"/>
      <c r="CFG498" s="260"/>
      <c r="CFH498" s="260"/>
      <c r="CFI498" s="260"/>
      <c r="CFJ498" s="260"/>
      <c r="CFK498" s="260"/>
      <c r="CFL498" s="260"/>
      <c r="CFM498" s="260"/>
      <c r="CFN498" s="260"/>
      <c r="CFO498" s="260"/>
      <c r="CFP498" s="260"/>
      <c r="CFQ498" s="260"/>
      <c r="CFR498" s="260"/>
      <c r="CFS498" s="260"/>
      <c r="CFT498" s="260"/>
      <c r="CFU498" s="260"/>
      <c r="CFV498" s="260"/>
      <c r="CFW498" s="260"/>
      <c r="CFX498" s="260"/>
      <c r="CFY498" s="260"/>
      <c r="CFZ498" s="260"/>
      <c r="CGA498" s="260"/>
      <c r="CGB498" s="260"/>
      <c r="CGC498" s="260"/>
      <c r="CGD498" s="260"/>
      <c r="CGE498" s="260"/>
      <c r="CGF498" s="260"/>
      <c r="CGG498" s="260"/>
      <c r="CGH498" s="260"/>
      <c r="CGI498" s="260"/>
      <c r="CGJ498" s="260"/>
      <c r="CGK498" s="260"/>
      <c r="CGL498" s="260"/>
      <c r="CGM498" s="260"/>
      <c r="CGN498" s="260"/>
      <c r="CGO498" s="260"/>
      <c r="CGP498" s="260"/>
      <c r="CGQ498" s="260"/>
      <c r="CGR498" s="260"/>
      <c r="CGS498" s="260"/>
      <c r="CGT498" s="260"/>
      <c r="CGU498" s="260"/>
      <c r="CGV498" s="260"/>
      <c r="CGW498" s="260"/>
      <c r="CGX498" s="260"/>
      <c r="CGY498" s="260"/>
      <c r="CGZ498" s="260"/>
      <c r="CHA498" s="260"/>
      <c r="CHB498" s="260"/>
      <c r="CHC498" s="260"/>
      <c r="CHD498" s="260"/>
      <c r="CHE498" s="260"/>
      <c r="CHF498" s="260"/>
      <c r="CHG498" s="260"/>
      <c r="CHH498" s="260"/>
      <c r="CHI498" s="260"/>
      <c r="CHJ498" s="260"/>
      <c r="CHK498" s="260"/>
      <c r="CHL498" s="260"/>
      <c r="CHM498" s="260"/>
      <c r="CHN498" s="260"/>
      <c r="CHO498" s="260"/>
      <c r="CHP498" s="260"/>
      <c r="CHQ498" s="260"/>
      <c r="CHR498" s="260"/>
      <c r="CHS498" s="260"/>
      <c r="CHT498" s="260"/>
      <c r="CHU498" s="260"/>
      <c r="CHV498" s="260"/>
      <c r="CHW498" s="260"/>
      <c r="CHX498" s="260"/>
      <c r="CHY498" s="260"/>
      <c r="CHZ498" s="260"/>
      <c r="CIA498" s="260"/>
      <c r="CIB498" s="260"/>
      <c r="CIC498" s="260"/>
      <c r="CID498" s="260"/>
      <c r="CIE498" s="260"/>
      <c r="CIF498" s="260"/>
      <c r="CIG498" s="260"/>
      <c r="CIH498" s="260"/>
      <c r="CII498" s="260"/>
      <c r="CIJ498" s="260"/>
      <c r="CIK498" s="260"/>
      <c r="CIL498" s="260"/>
      <c r="CIM498" s="260"/>
      <c r="CIN498" s="260"/>
      <c r="CIO498" s="260"/>
      <c r="CIP498" s="260"/>
      <c r="CIQ498" s="260"/>
      <c r="CIR498" s="260"/>
      <c r="CIS498" s="260"/>
      <c r="CIT498" s="260"/>
      <c r="CIU498" s="260"/>
      <c r="CIV498" s="260"/>
      <c r="CIW498" s="260"/>
      <c r="CIX498" s="260"/>
      <c r="CIY498" s="260"/>
      <c r="CIZ498" s="260"/>
      <c r="CJA498" s="260"/>
      <c r="CJB498" s="260"/>
      <c r="CJC498" s="260"/>
      <c r="CJD498" s="260"/>
      <c r="CJE498" s="260"/>
      <c r="CJF498" s="260"/>
      <c r="CJG498" s="260"/>
      <c r="CJH498" s="260"/>
      <c r="CJI498" s="260"/>
      <c r="CJJ498" s="260"/>
      <c r="CJK498" s="260"/>
      <c r="CJL498" s="260"/>
      <c r="CJM498" s="260"/>
      <c r="CJN498" s="260"/>
      <c r="CJO498" s="260"/>
      <c r="CJP498" s="260"/>
      <c r="CJQ498" s="260"/>
      <c r="CJR498" s="260"/>
      <c r="CJS498" s="260"/>
      <c r="CJT498" s="260"/>
      <c r="CJU498" s="260"/>
      <c r="CJV498" s="260"/>
      <c r="CJW498" s="260"/>
      <c r="CJX498" s="260"/>
      <c r="CJY498" s="260"/>
      <c r="CJZ498" s="260"/>
      <c r="CKA498" s="260"/>
      <c r="CKB498" s="260"/>
      <c r="CKC498" s="260"/>
      <c r="CKD498" s="260"/>
      <c r="CKE498" s="260"/>
      <c r="CKF498" s="260"/>
      <c r="CKG498" s="260"/>
      <c r="CKH498" s="260"/>
      <c r="CKI498" s="260"/>
      <c r="CKJ498" s="260"/>
      <c r="CKK498" s="260"/>
      <c r="CKL498" s="260"/>
      <c r="CKM498" s="260"/>
      <c r="CKN498" s="260"/>
      <c r="CKO498" s="260"/>
      <c r="CKP498" s="260"/>
      <c r="CKQ498" s="260"/>
      <c r="CKR498" s="260"/>
      <c r="CKS498" s="260"/>
      <c r="CKT498" s="260"/>
      <c r="CKU498" s="260"/>
      <c r="CKV498" s="260"/>
      <c r="CKW498" s="260"/>
      <c r="CKX498" s="260"/>
      <c r="CKY498" s="260"/>
      <c r="CKZ498" s="260"/>
      <c r="CLA498" s="260"/>
      <c r="CLB498" s="260"/>
      <c r="CLC498" s="260"/>
      <c r="CLD498" s="260"/>
      <c r="CLE498" s="260"/>
      <c r="CLF498" s="260"/>
      <c r="CLG498" s="260"/>
      <c r="CLH498" s="260"/>
      <c r="CLI498" s="260"/>
      <c r="CLJ498" s="260"/>
      <c r="CLK498" s="260"/>
      <c r="CLL498" s="260"/>
      <c r="CLM498" s="260"/>
      <c r="CLN498" s="260"/>
      <c r="CLO498" s="260"/>
      <c r="CLP498" s="260"/>
      <c r="CLQ498" s="260"/>
      <c r="CLR498" s="260"/>
      <c r="CLS498" s="260"/>
      <c r="CLT498" s="260"/>
      <c r="CLU498" s="260"/>
      <c r="CLV498" s="260"/>
      <c r="CLW498" s="260"/>
      <c r="CLX498" s="260"/>
      <c r="CLY498" s="260"/>
      <c r="CLZ498" s="260"/>
      <c r="CMA498" s="260"/>
      <c r="CMB498" s="260"/>
      <c r="CMC498" s="260"/>
      <c r="CMD498" s="260"/>
      <c r="CME498" s="260"/>
      <c r="CMF498" s="260"/>
      <c r="CMG498" s="260"/>
      <c r="CMH498" s="260"/>
      <c r="CMI498" s="260"/>
      <c r="CMJ498" s="260"/>
      <c r="CMK498" s="260"/>
      <c r="CML498" s="260"/>
      <c r="CMM498" s="260"/>
      <c r="CMN498" s="260"/>
      <c r="CMO498" s="260"/>
      <c r="CMP498" s="260"/>
      <c r="CMQ498" s="260"/>
      <c r="CMR498" s="260"/>
      <c r="CMS498" s="260"/>
      <c r="CMT498" s="260"/>
      <c r="CMU498" s="260"/>
      <c r="CMV498" s="260"/>
      <c r="CMW498" s="260"/>
      <c r="CMX498" s="260"/>
      <c r="CMY498" s="260"/>
      <c r="CMZ498" s="260"/>
      <c r="CNA498" s="260"/>
      <c r="CNB498" s="260"/>
      <c r="CNC498" s="260"/>
      <c r="CND498" s="260"/>
      <c r="CNE498" s="260"/>
      <c r="CNF498" s="260"/>
      <c r="CNG498" s="260"/>
      <c r="CNH498" s="260"/>
      <c r="CNI498" s="260"/>
      <c r="CNJ498" s="260"/>
      <c r="CNK498" s="260"/>
      <c r="CNL498" s="260"/>
      <c r="CNM498" s="260"/>
      <c r="CNN498" s="260"/>
      <c r="CNO498" s="260"/>
      <c r="CNP498" s="260"/>
      <c r="CNQ498" s="260"/>
      <c r="CNR498" s="260"/>
      <c r="CNS498" s="260"/>
      <c r="CNT498" s="260"/>
      <c r="CNU498" s="260"/>
      <c r="CNV498" s="260"/>
      <c r="CNW498" s="260"/>
      <c r="CNX498" s="260"/>
      <c r="CNY498" s="260"/>
      <c r="CNZ498" s="260"/>
      <c r="COA498" s="260"/>
      <c r="COB498" s="260"/>
      <c r="COC498" s="260"/>
      <c r="COD498" s="260"/>
      <c r="COE498" s="260"/>
      <c r="COF498" s="260"/>
      <c r="COG498" s="260"/>
      <c r="COH498" s="260"/>
      <c r="COI498" s="260"/>
      <c r="COJ498" s="260"/>
      <c r="COK498" s="260"/>
      <c r="COL498" s="260"/>
      <c r="COM498" s="260"/>
      <c r="CON498" s="260"/>
      <c r="COO498" s="260"/>
      <c r="COP498" s="260"/>
      <c r="COQ498" s="260"/>
      <c r="COR498" s="260"/>
      <c r="COS498" s="260"/>
      <c r="COT498" s="260"/>
      <c r="COU498" s="260"/>
      <c r="COV498" s="260"/>
      <c r="COW498" s="260"/>
      <c r="COX498" s="260"/>
      <c r="COY498" s="260"/>
      <c r="COZ498" s="260"/>
      <c r="CPA498" s="260"/>
      <c r="CPB498" s="260"/>
      <c r="CPC498" s="260"/>
      <c r="CPD498" s="260"/>
      <c r="CPE498" s="260"/>
      <c r="CPF498" s="260"/>
      <c r="CPG498" s="260"/>
      <c r="CPH498" s="260"/>
      <c r="CPI498" s="260"/>
      <c r="CPJ498" s="260"/>
      <c r="CPK498" s="260"/>
      <c r="CPL498" s="260"/>
      <c r="CPM498" s="260"/>
      <c r="CPN498" s="260"/>
      <c r="CPO498" s="260"/>
      <c r="CPP498" s="260"/>
      <c r="CPQ498" s="260"/>
      <c r="CPR498" s="260"/>
      <c r="CPS498" s="260"/>
      <c r="CPT498" s="260"/>
      <c r="CPU498" s="260"/>
      <c r="CPV498" s="260"/>
      <c r="CPW498" s="260"/>
      <c r="CPX498" s="260"/>
      <c r="CPY498" s="260"/>
      <c r="CPZ498" s="260"/>
      <c r="CQA498" s="260"/>
      <c r="CQB498" s="260"/>
      <c r="CQC498" s="260"/>
      <c r="CQD498" s="260"/>
      <c r="CQE498" s="260"/>
      <c r="CQF498" s="260"/>
      <c r="CQG498" s="260"/>
      <c r="CQH498" s="260"/>
      <c r="CQI498" s="260"/>
      <c r="CQJ498" s="260"/>
      <c r="CQK498" s="260"/>
      <c r="CQL498" s="260"/>
      <c r="CQM498" s="260"/>
      <c r="CQN498" s="260"/>
      <c r="CQO498" s="260"/>
      <c r="CQP498" s="260"/>
      <c r="CQQ498" s="260"/>
      <c r="CQR498" s="260"/>
      <c r="CQS498" s="260"/>
      <c r="CQT498" s="260"/>
      <c r="CQU498" s="260"/>
      <c r="CQV498" s="260"/>
      <c r="CQW498" s="260"/>
      <c r="CQX498" s="260"/>
      <c r="CQY498" s="260"/>
      <c r="CQZ498" s="260"/>
      <c r="CRA498" s="260"/>
      <c r="CRB498" s="260"/>
      <c r="CRC498" s="260"/>
      <c r="CRD498" s="260"/>
      <c r="CRE498" s="260"/>
      <c r="CRF498" s="260"/>
      <c r="CRG498" s="260"/>
      <c r="CRH498" s="260"/>
      <c r="CRI498" s="260"/>
      <c r="CRJ498" s="260"/>
      <c r="CRK498" s="260"/>
      <c r="CRL498" s="260"/>
      <c r="CRM498" s="260"/>
      <c r="CRN498" s="260"/>
      <c r="CRO498" s="260"/>
      <c r="CRP498" s="260"/>
      <c r="CRQ498" s="260"/>
      <c r="CRR498" s="260"/>
      <c r="CRS498" s="260"/>
      <c r="CRT498" s="260"/>
      <c r="CRU498" s="260"/>
      <c r="CRV498" s="260"/>
      <c r="CRW498" s="260"/>
      <c r="CRX498" s="260"/>
      <c r="CRY498" s="260"/>
      <c r="CRZ498" s="260"/>
      <c r="CSA498" s="260"/>
      <c r="CSB498" s="260"/>
      <c r="CSC498" s="260"/>
      <c r="CSD498" s="260"/>
      <c r="CSE498" s="260"/>
      <c r="CSF498" s="260"/>
      <c r="CSG498" s="260"/>
      <c r="CSH498" s="260"/>
      <c r="CSI498" s="260"/>
      <c r="CSJ498" s="260"/>
      <c r="CSK498" s="260"/>
      <c r="CSL498" s="260"/>
      <c r="CSM498" s="260"/>
      <c r="CSN498" s="260"/>
      <c r="CSO498" s="260"/>
      <c r="CSP498" s="260"/>
      <c r="CSQ498" s="260"/>
      <c r="CSR498" s="260"/>
      <c r="CSS498" s="260"/>
      <c r="CST498" s="260"/>
      <c r="CSU498" s="260"/>
      <c r="CSV498" s="260"/>
      <c r="CSW498" s="260"/>
      <c r="CSX498" s="260"/>
      <c r="CSY498" s="260"/>
      <c r="CSZ498" s="260"/>
      <c r="CTA498" s="260"/>
      <c r="CTB498" s="260"/>
      <c r="CTC498" s="260"/>
      <c r="CTD498" s="260"/>
      <c r="CTE498" s="260"/>
      <c r="CTF498" s="260"/>
      <c r="CTG498" s="260"/>
      <c r="CTH498" s="260"/>
      <c r="CTI498" s="260"/>
      <c r="CTJ498" s="260"/>
      <c r="CTK498" s="260"/>
      <c r="CTL498" s="260"/>
      <c r="CTM498" s="260"/>
      <c r="CTN498" s="260"/>
      <c r="CTO498" s="260"/>
      <c r="CTP498" s="260"/>
      <c r="CTQ498" s="260"/>
      <c r="CTR498" s="260"/>
      <c r="CTS498" s="260"/>
      <c r="CTT498" s="260"/>
      <c r="CTU498" s="260"/>
      <c r="CTV498" s="260"/>
      <c r="CTW498" s="260"/>
      <c r="CTX498" s="260"/>
      <c r="CTY498" s="260"/>
      <c r="CTZ498" s="260"/>
      <c r="CUA498" s="260"/>
      <c r="CUB498" s="260"/>
      <c r="CUC498" s="260"/>
      <c r="CUD498" s="260"/>
      <c r="CUE498" s="260"/>
      <c r="CUF498" s="260"/>
      <c r="CUG498" s="260"/>
      <c r="CUH498" s="260"/>
      <c r="CUI498" s="260"/>
      <c r="CUJ498" s="260"/>
      <c r="CUK498" s="260"/>
      <c r="CUL498" s="260"/>
      <c r="CUM498" s="260"/>
      <c r="CUN498" s="260"/>
      <c r="CUO498" s="260"/>
      <c r="CUP498" s="260"/>
      <c r="CUQ498" s="260"/>
      <c r="CUR498" s="260"/>
      <c r="CUS498" s="260"/>
      <c r="CUT498" s="260"/>
      <c r="CUU498" s="260"/>
      <c r="CUV498" s="260"/>
      <c r="CUW498" s="260"/>
      <c r="CUX498" s="260"/>
      <c r="CUY498" s="260"/>
      <c r="CUZ498" s="260"/>
      <c r="CVA498" s="260"/>
      <c r="CVB498" s="260"/>
      <c r="CVC498" s="260"/>
      <c r="CVD498" s="260"/>
      <c r="CVE498" s="260"/>
      <c r="CVF498" s="260"/>
      <c r="CVG498" s="260"/>
      <c r="CVH498" s="260"/>
      <c r="CVI498" s="260"/>
      <c r="CVJ498" s="260"/>
      <c r="CVK498" s="260"/>
      <c r="CVL498" s="260"/>
      <c r="CVM498" s="260"/>
      <c r="CVN498" s="260"/>
      <c r="CVO498" s="260"/>
      <c r="CVP498" s="260"/>
      <c r="CVQ498" s="260"/>
      <c r="CVR498" s="260"/>
      <c r="CVS498" s="260"/>
      <c r="CVT498" s="260"/>
      <c r="CVU498" s="260"/>
      <c r="CVV498" s="260"/>
      <c r="CVW498" s="260"/>
      <c r="CVX498" s="260"/>
      <c r="CVY498" s="260"/>
      <c r="CVZ498" s="260"/>
      <c r="CWA498" s="260"/>
      <c r="CWB498" s="260"/>
      <c r="CWC498" s="260"/>
      <c r="CWD498" s="260"/>
      <c r="CWE498" s="260"/>
      <c r="CWF498" s="260"/>
      <c r="CWG498" s="260"/>
      <c r="CWH498" s="260"/>
      <c r="CWI498" s="260"/>
      <c r="CWJ498" s="260"/>
      <c r="CWK498" s="260"/>
      <c r="CWL498" s="260"/>
      <c r="CWM498" s="260"/>
      <c r="CWN498" s="260"/>
      <c r="CWO498" s="260"/>
      <c r="CWP498" s="260"/>
      <c r="CWQ498" s="260"/>
      <c r="CWR498" s="260"/>
      <c r="CWS498" s="260"/>
      <c r="CWT498" s="260"/>
      <c r="CWU498" s="260"/>
      <c r="CWV498" s="260"/>
      <c r="CWW498" s="260"/>
      <c r="CWX498" s="260"/>
      <c r="CWY498" s="260"/>
      <c r="CWZ498" s="260"/>
      <c r="CXA498" s="260"/>
      <c r="CXB498" s="260"/>
      <c r="CXC498" s="260"/>
      <c r="CXD498" s="260"/>
      <c r="CXE498" s="260"/>
      <c r="CXF498" s="260"/>
      <c r="CXG498" s="260"/>
      <c r="CXH498" s="260"/>
      <c r="CXI498" s="260"/>
      <c r="CXJ498" s="260"/>
      <c r="CXK498" s="260"/>
      <c r="CXL498" s="260"/>
      <c r="CXM498" s="260"/>
      <c r="CXN498" s="260"/>
      <c r="CXO498" s="260"/>
      <c r="CXP498" s="260"/>
      <c r="CXQ498" s="260"/>
      <c r="CXR498" s="260"/>
      <c r="CXS498" s="260"/>
      <c r="CXT498" s="260"/>
      <c r="CXU498" s="260"/>
      <c r="CXV498" s="260"/>
      <c r="CXW498" s="260"/>
      <c r="CXX498" s="260"/>
      <c r="CXY498" s="260"/>
      <c r="CXZ498" s="260"/>
      <c r="CYA498" s="260"/>
      <c r="CYB498" s="260"/>
      <c r="CYC498" s="260"/>
      <c r="CYD498" s="260"/>
      <c r="CYE498" s="260"/>
      <c r="CYF498" s="260"/>
      <c r="CYG498" s="260"/>
      <c r="CYH498" s="260"/>
      <c r="CYI498" s="260"/>
      <c r="CYJ498" s="260"/>
      <c r="CYK498" s="260"/>
      <c r="CYL498" s="260"/>
      <c r="CYM498" s="260"/>
      <c r="CYN498" s="260"/>
      <c r="CYO498" s="260"/>
      <c r="CYP498" s="260"/>
      <c r="CYQ498" s="260"/>
      <c r="CYR498" s="260"/>
      <c r="CYS498" s="260"/>
      <c r="CYT498" s="260"/>
      <c r="CYU498" s="260"/>
      <c r="CYV498" s="260"/>
      <c r="CYW498" s="260"/>
      <c r="CYX498" s="260"/>
      <c r="CYY498" s="260"/>
      <c r="CYZ498" s="260"/>
      <c r="CZA498" s="260"/>
      <c r="CZB498" s="260"/>
      <c r="CZC498" s="260"/>
      <c r="CZD498" s="260"/>
      <c r="CZE498" s="260"/>
      <c r="CZF498" s="260"/>
      <c r="CZG498" s="260"/>
      <c r="CZH498" s="260"/>
      <c r="CZI498" s="260"/>
      <c r="CZJ498" s="260"/>
      <c r="CZK498" s="260"/>
      <c r="CZL498" s="260"/>
      <c r="CZM498" s="260"/>
      <c r="CZN498" s="260"/>
      <c r="CZO498" s="260"/>
      <c r="CZP498" s="260"/>
      <c r="CZQ498" s="260"/>
      <c r="CZR498" s="260"/>
      <c r="CZS498" s="260"/>
      <c r="CZT498" s="260"/>
      <c r="CZU498" s="260"/>
      <c r="CZV498" s="260"/>
      <c r="CZW498" s="260"/>
      <c r="CZX498" s="260"/>
      <c r="CZY498" s="260"/>
      <c r="CZZ498" s="260"/>
      <c r="DAA498" s="260"/>
      <c r="DAB498" s="260"/>
      <c r="DAC498" s="260"/>
      <c r="DAD498" s="260"/>
      <c r="DAE498" s="260"/>
      <c r="DAF498" s="260"/>
      <c r="DAG498" s="260"/>
      <c r="DAH498" s="260"/>
      <c r="DAI498" s="260"/>
      <c r="DAJ498" s="260"/>
      <c r="DAK498" s="260"/>
      <c r="DAL498" s="260"/>
      <c r="DAM498" s="260"/>
      <c r="DAN498" s="260"/>
      <c r="DAO498" s="260"/>
      <c r="DAP498" s="260"/>
      <c r="DAQ498" s="260"/>
      <c r="DAR498" s="260"/>
      <c r="DAS498" s="260"/>
      <c r="DAT498" s="260"/>
      <c r="DAU498" s="260"/>
      <c r="DAV498" s="260"/>
      <c r="DAW498" s="260"/>
      <c r="DAX498" s="260"/>
      <c r="DAY498" s="260"/>
      <c r="DAZ498" s="260"/>
      <c r="DBA498" s="260"/>
      <c r="DBB498" s="260"/>
      <c r="DBC498" s="260"/>
      <c r="DBD498" s="260"/>
      <c r="DBE498" s="260"/>
      <c r="DBF498" s="260"/>
      <c r="DBG498" s="260"/>
      <c r="DBH498" s="260"/>
      <c r="DBI498" s="260"/>
      <c r="DBJ498" s="260"/>
      <c r="DBK498" s="260"/>
      <c r="DBL498" s="260"/>
      <c r="DBM498" s="260"/>
      <c r="DBN498" s="260"/>
      <c r="DBO498" s="260"/>
      <c r="DBP498" s="260"/>
      <c r="DBQ498" s="260"/>
      <c r="DBR498" s="260"/>
      <c r="DBS498" s="260"/>
      <c r="DBT498" s="260"/>
      <c r="DBU498" s="260"/>
      <c r="DBV498" s="260"/>
      <c r="DBW498" s="260"/>
      <c r="DBX498" s="260"/>
      <c r="DBY498" s="260"/>
      <c r="DBZ498" s="260"/>
      <c r="DCA498" s="260"/>
      <c r="DCB498" s="260"/>
      <c r="DCC498" s="260"/>
      <c r="DCD498" s="260"/>
      <c r="DCE498" s="260"/>
      <c r="DCF498" s="260"/>
      <c r="DCG498" s="260"/>
      <c r="DCH498" s="260"/>
      <c r="DCI498" s="260"/>
      <c r="DCJ498" s="260"/>
      <c r="DCK498" s="260"/>
      <c r="DCL498" s="260"/>
      <c r="DCM498" s="260"/>
      <c r="DCN498" s="260"/>
      <c r="DCO498" s="260"/>
      <c r="DCP498" s="260"/>
      <c r="DCQ498" s="260"/>
      <c r="DCR498" s="260"/>
      <c r="DCS498" s="260"/>
      <c r="DCT498" s="260"/>
      <c r="DCU498" s="260"/>
      <c r="DCV498" s="260"/>
      <c r="DCW498" s="260"/>
      <c r="DCX498" s="260"/>
      <c r="DCY498" s="260"/>
      <c r="DCZ498" s="260"/>
      <c r="DDA498" s="260"/>
      <c r="DDB498" s="260"/>
      <c r="DDC498" s="260"/>
      <c r="DDD498" s="260"/>
      <c r="DDE498" s="260"/>
      <c r="DDF498" s="260"/>
      <c r="DDG498" s="260"/>
      <c r="DDH498" s="260"/>
      <c r="DDI498" s="260"/>
      <c r="DDJ498" s="260"/>
      <c r="DDK498" s="260"/>
      <c r="DDL498" s="260"/>
      <c r="DDM498" s="260"/>
      <c r="DDN498" s="260"/>
      <c r="DDO498" s="260"/>
      <c r="DDP498" s="260"/>
      <c r="DDQ498" s="260"/>
      <c r="DDR498" s="260"/>
      <c r="DDS498" s="260"/>
      <c r="DDT498" s="260"/>
      <c r="DDU498" s="260"/>
      <c r="DDV498" s="260"/>
      <c r="DDW498" s="260"/>
      <c r="DDX498" s="260"/>
      <c r="DDY498" s="260"/>
      <c r="DDZ498" s="260"/>
      <c r="DEA498" s="260"/>
      <c r="DEB498" s="260"/>
      <c r="DEC498" s="260"/>
      <c r="DED498" s="260"/>
      <c r="DEE498" s="260"/>
      <c r="DEF498" s="260"/>
      <c r="DEG498" s="260"/>
      <c r="DEH498" s="260"/>
      <c r="DEI498" s="260"/>
      <c r="DEJ498" s="260"/>
      <c r="DEK498" s="260"/>
      <c r="DEL498" s="260"/>
      <c r="DEM498" s="260"/>
      <c r="DEN498" s="260"/>
      <c r="DEO498" s="260"/>
      <c r="DEP498" s="260"/>
      <c r="DEQ498" s="260"/>
      <c r="DER498" s="260"/>
      <c r="DES498" s="260"/>
      <c r="DET498" s="260"/>
      <c r="DEU498" s="260"/>
      <c r="DEV498" s="260"/>
      <c r="DEW498" s="260"/>
      <c r="DEX498" s="260"/>
      <c r="DEY498" s="260"/>
      <c r="DEZ498" s="260"/>
      <c r="DFA498" s="260"/>
      <c r="DFB498" s="260"/>
      <c r="DFC498" s="260"/>
      <c r="DFD498" s="260"/>
      <c r="DFE498" s="260"/>
      <c r="DFF498" s="260"/>
      <c r="DFG498" s="260"/>
      <c r="DFH498" s="260"/>
      <c r="DFI498" s="260"/>
      <c r="DFJ498" s="260"/>
      <c r="DFK498" s="260"/>
      <c r="DFL498" s="260"/>
      <c r="DFM498" s="260"/>
      <c r="DFN498" s="260"/>
      <c r="DFO498" s="260"/>
      <c r="DFP498" s="260"/>
      <c r="DFQ498" s="260"/>
      <c r="DFR498" s="260"/>
      <c r="DFS498" s="260"/>
      <c r="DFT498" s="260"/>
      <c r="DFU498" s="260"/>
      <c r="DFV498" s="260"/>
      <c r="DFW498" s="260"/>
      <c r="DFX498" s="260"/>
      <c r="DFY498" s="260"/>
      <c r="DFZ498" s="260"/>
      <c r="DGA498" s="260"/>
      <c r="DGB498" s="260"/>
      <c r="DGC498" s="260"/>
      <c r="DGD498" s="260"/>
      <c r="DGE498" s="260"/>
      <c r="DGF498" s="260"/>
      <c r="DGG498" s="260"/>
      <c r="DGH498" s="260"/>
      <c r="DGI498" s="260"/>
      <c r="DGJ498" s="260"/>
      <c r="DGK498" s="260"/>
      <c r="DGL498" s="260"/>
      <c r="DGM498" s="260"/>
      <c r="DGN498" s="260"/>
      <c r="DGO498" s="260"/>
      <c r="DGP498" s="260"/>
      <c r="DGQ498" s="260"/>
      <c r="DGR498" s="260"/>
      <c r="DGS498" s="260"/>
      <c r="DGT498" s="260"/>
      <c r="DGU498" s="260"/>
      <c r="DGV498" s="260"/>
      <c r="DGW498" s="260"/>
      <c r="DGX498" s="260"/>
      <c r="DGY498" s="260"/>
      <c r="DGZ498" s="260"/>
      <c r="DHA498" s="260"/>
      <c r="DHB498" s="260"/>
      <c r="DHC498" s="260"/>
      <c r="DHD498" s="260"/>
      <c r="DHE498" s="260"/>
      <c r="DHF498" s="260"/>
      <c r="DHG498" s="260"/>
      <c r="DHH498" s="260"/>
      <c r="DHI498" s="260"/>
      <c r="DHJ498" s="260"/>
      <c r="DHK498" s="260"/>
      <c r="DHL498" s="260"/>
      <c r="DHM498" s="260"/>
      <c r="DHN498" s="260"/>
      <c r="DHO498" s="260"/>
      <c r="DHP498" s="260"/>
      <c r="DHQ498" s="260"/>
      <c r="DHR498" s="260"/>
      <c r="DHS498" s="260"/>
      <c r="DHT498" s="260"/>
      <c r="DHU498" s="260"/>
      <c r="DHV498" s="260"/>
      <c r="DHW498" s="260"/>
      <c r="DHX498" s="260"/>
      <c r="DHY498" s="260"/>
      <c r="DHZ498" s="260"/>
      <c r="DIA498" s="260"/>
      <c r="DIB498" s="260"/>
      <c r="DIC498" s="260"/>
      <c r="DID498" s="260"/>
      <c r="DIE498" s="260"/>
      <c r="DIF498" s="260"/>
      <c r="DIG498" s="260"/>
      <c r="DIH498" s="260"/>
      <c r="DII498" s="260"/>
      <c r="DIJ498" s="260"/>
      <c r="DIK498" s="260"/>
      <c r="DIL498" s="260"/>
      <c r="DIM498" s="260"/>
      <c r="DIN498" s="260"/>
      <c r="DIO498" s="260"/>
      <c r="DIP498" s="260"/>
      <c r="DIQ498" s="260"/>
      <c r="DIR498" s="260"/>
      <c r="DIS498" s="260"/>
      <c r="DIT498" s="260"/>
      <c r="DIU498" s="260"/>
      <c r="DIV498" s="260"/>
      <c r="DIW498" s="260"/>
      <c r="DIX498" s="260"/>
      <c r="DIY498" s="260"/>
      <c r="DIZ498" s="260"/>
      <c r="DJA498" s="260"/>
      <c r="DJB498" s="260"/>
      <c r="DJC498" s="260"/>
      <c r="DJD498" s="260"/>
      <c r="DJE498" s="260"/>
      <c r="DJF498" s="260"/>
      <c r="DJG498" s="260"/>
      <c r="DJH498" s="260"/>
      <c r="DJI498" s="260"/>
      <c r="DJJ498" s="260"/>
      <c r="DJK498" s="260"/>
      <c r="DJL498" s="260"/>
      <c r="DJM498" s="260"/>
      <c r="DJN498" s="260"/>
      <c r="DJO498" s="260"/>
      <c r="DJP498" s="260"/>
      <c r="DJQ498" s="260"/>
      <c r="DJR498" s="260"/>
      <c r="DJS498" s="260"/>
      <c r="DJT498" s="260"/>
      <c r="DJU498" s="260"/>
      <c r="DJV498" s="260"/>
      <c r="DJW498" s="260"/>
      <c r="DJX498" s="260"/>
      <c r="DJY498" s="260"/>
      <c r="DJZ498" s="260"/>
      <c r="DKA498" s="260"/>
      <c r="DKB498" s="260"/>
      <c r="DKC498" s="260"/>
      <c r="DKD498" s="260"/>
      <c r="DKE498" s="260"/>
      <c r="DKF498" s="260"/>
      <c r="DKG498" s="260"/>
      <c r="DKH498" s="260"/>
      <c r="DKI498" s="260"/>
      <c r="DKJ498" s="260"/>
      <c r="DKK498" s="260"/>
      <c r="DKL498" s="260"/>
      <c r="DKM498" s="260"/>
      <c r="DKN498" s="260"/>
      <c r="DKO498" s="260"/>
      <c r="DKP498" s="260"/>
      <c r="DKQ498" s="260"/>
      <c r="DKR498" s="260"/>
      <c r="DKS498" s="260"/>
      <c r="DKT498" s="260"/>
      <c r="DKU498" s="260"/>
      <c r="DKV498" s="260"/>
      <c r="DKW498" s="260"/>
      <c r="DKX498" s="260"/>
      <c r="DKY498" s="260"/>
      <c r="DKZ498" s="260"/>
      <c r="DLA498" s="260"/>
      <c r="DLB498" s="260"/>
      <c r="DLC498" s="260"/>
      <c r="DLD498" s="260"/>
      <c r="DLE498" s="260"/>
      <c r="DLF498" s="260"/>
      <c r="DLG498" s="260"/>
      <c r="DLH498" s="260"/>
      <c r="DLI498" s="260"/>
      <c r="DLJ498" s="260"/>
      <c r="DLK498" s="260"/>
      <c r="DLL498" s="260"/>
      <c r="DLM498" s="260"/>
      <c r="DLN498" s="260"/>
      <c r="DLO498" s="260"/>
      <c r="DLP498" s="260"/>
      <c r="DLQ498" s="260"/>
      <c r="DLR498" s="260"/>
      <c r="DLS498" s="260"/>
      <c r="DLT498" s="260"/>
      <c r="DLU498" s="260"/>
      <c r="DLV498" s="260"/>
      <c r="DLW498" s="260"/>
      <c r="DLX498" s="260"/>
      <c r="DLY498" s="260"/>
      <c r="DLZ498" s="260"/>
      <c r="DMA498" s="260"/>
      <c r="DMB498" s="260"/>
      <c r="DMC498" s="260"/>
      <c r="DMD498" s="260"/>
      <c r="DME498" s="260"/>
      <c r="DMF498" s="260"/>
      <c r="DMG498" s="260"/>
      <c r="DMH498" s="260"/>
      <c r="DMI498" s="260"/>
      <c r="DMJ498" s="260"/>
      <c r="DMK498" s="260"/>
      <c r="DML498" s="260"/>
      <c r="DMM498" s="260"/>
      <c r="DMN498" s="260"/>
      <c r="DMO498" s="260"/>
      <c r="DMP498" s="260"/>
      <c r="DMQ498" s="260"/>
      <c r="DMR498" s="260"/>
      <c r="DMS498" s="260"/>
      <c r="DMT498" s="260"/>
      <c r="DMU498" s="260"/>
      <c r="DMV498" s="260"/>
      <c r="DMW498" s="260"/>
      <c r="DMX498" s="260"/>
      <c r="DMY498" s="260"/>
      <c r="DMZ498" s="260"/>
      <c r="DNA498" s="260"/>
      <c r="DNB498" s="260"/>
      <c r="DNC498" s="260"/>
      <c r="DND498" s="260"/>
      <c r="DNE498" s="260"/>
      <c r="DNF498" s="260"/>
      <c r="DNG498" s="260"/>
      <c r="DNH498" s="260"/>
      <c r="DNI498" s="260"/>
      <c r="DNJ498" s="260"/>
      <c r="DNK498" s="260"/>
      <c r="DNL498" s="260"/>
      <c r="DNM498" s="260"/>
      <c r="DNN498" s="260"/>
      <c r="DNO498" s="260"/>
      <c r="DNP498" s="260"/>
      <c r="DNQ498" s="260"/>
      <c r="DNR498" s="260"/>
      <c r="DNS498" s="260"/>
      <c r="DNT498" s="260"/>
      <c r="DNU498" s="260"/>
      <c r="DNV498" s="260"/>
      <c r="DNW498" s="260"/>
      <c r="DNX498" s="260"/>
      <c r="DNY498" s="260"/>
      <c r="DNZ498" s="260"/>
      <c r="DOA498" s="260"/>
      <c r="DOB498" s="260"/>
      <c r="DOC498" s="260"/>
      <c r="DOD498" s="260"/>
      <c r="DOE498" s="260"/>
      <c r="DOF498" s="260"/>
      <c r="DOG498" s="260"/>
      <c r="DOH498" s="260"/>
      <c r="DOI498" s="260"/>
      <c r="DOJ498" s="260"/>
      <c r="DOK498" s="260"/>
      <c r="DOL498" s="260"/>
      <c r="DOM498" s="260"/>
      <c r="DON498" s="260"/>
      <c r="DOO498" s="260"/>
      <c r="DOP498" s="260"/>
      <c r="DOQ498" s="260"/>
      <c r="DOR498" s="260"/>
      <c r="DOS498" s="260"/>
      <c r="DOT498" s="260"/>
      <c r="DOU498" s="260"/>
      <c r="DOV498" s="260"/>
      <c r="DOW498" s="260"/>
      <c r="DOX498" s="260"/>
      <c r="DOY498" s="260"/>
      <c r="DOZ498" s="260"/>
      <c r="DPA498" s="260"/>
      <c r="DPB498" s="260"/>
      <c r="DPC498" s="260"/>
      <c r="DPD498" s="260"/>
      <c r="DPE498" s="260"/>
      <c r="DPF498" s="260"/>
      <c r="DPG498" s="260"/>
      <c r="DPH498" s="260"/>
      <c r="DPI498" s="260"/>
      <c r="DPJ498" s="260"/>
      <c r="DPK498" s="260"/>
      <c r="DPL498" s="260"/>
      <c r="DPM498" s="260"/>
      <c r="DPN498" s="260"/>
      <c r="DPO498" s="260"/>
      <c r="DPP498" s="260"/>
      <c r="DPQ498" s="260"/>
      <c r="DPR498" s="260"/>
      <c r="DPS498" s="260"/>
      <c r="DPT498" s="260"/>
      <c r="DPU498" s="260"/>
      <c r="DPV498" s="260"/>
      <c r="DPW498" s="260"/>
      <c r="DPX498" s="260"/>
      <c r="DPY498" s="260"/>
      <c r="DPZ498" s="260"/>
      <c r="DQA498" s="260"/>
      <c r="DQB498" s="260"/>
      <c r="DQC498" s="260"/>
      <c r="DQD498" s="260"/>
      <c r="DQE498" s="260"/>
      <c r="DQF498" s="260"/>
      <c r="DQG498" s="260"/>
      <c r="DQH498" s="260"/>
      <c r="DQI498" s="260"/>
      <c r="DQJ498" s="260"/>
      <c r="DQK498" s="260"/>
      <c r="DQL498" s="260"/>
      <c r="DQM498" s="260"/>
      <c r="DQN498" s="260"/>
      <c r="DQO498" s="260"/>
      <c r="DQP498" s="260"/>
      <c r="DQQ498" s="260"/>
      <c r="DQR498" s="260"/>
      <c r="DQS498" s="260"/>
      <c r="DQT498" s="260"/>
      <c r="DQU498" s="260"/>
      <c r="DQV498" s="260"/>
      <c r="DQW498" s="260"/>
      <c r="DQX498" s="260"/>
      <c r="DQY498" s="260"/>
      <c r="DQZ498" s="260"/>
      <c r="DRA498" s="260"/>
      <c r="DRB498" s="260"/>
      <c r="DRC498" s="260"/>
      <c r="DRD498" s="260"/>
      <c r="DRE498" s="260"/>
      <c r="DRF498" s="260"/>
      <c r="DRG498" s="260"/>
      <c r="DRH498" s="260"/>
      <c r="DRI498" s="260"/>
      <c r="DRJ498" s="260"/>
      <c r="DRK498" s="260"/>
      <c r="DRL498" s="260"/>
      <c r="DRM498" s="260"/>
      <c r="DRN498" s="260"/>
      <c r="DRO498" s="260"/>
      <c r="DRP498" s="260"/>
      <c r="DRQ498" s="260"/>
      <c r="DRR498" s="260"/>
      <c r="DRS498" s="260"/>
      <c r="DRT498" s="260"/>
      <c r="DRU498" s="260"/>
      <c r="DRV498" s="260"/>
      <c r="DRW498" s="260"/>
      <c r="DRX498" s="260"/>
      <c r="DRY498" s="260"/>
      <c r="DRZ498" s="260"/>
      <c r="DSA498" s="260"/>
      <c r="DSB498" s="260"/>
      <c r="DSC498" s="260"/>
      <c r="DSD498" s="260"/>
      <c r="DSE498" s="260"/>
      <c r="DSF498" s="260"/>
      <c r="DSG498" s="260"/>
      <c r="DSH498" s="260"/>
      <c r="DSI498" s="260"/>
      <c r="DSJ498" s="260"/>
      <c r="DSK498" s="260"/>
      <c r="DSL498" s="260"/>
      <c r="DSM498" s="260"/>
      <c r="DSN498" s="260"/>
      <c r="DSO498" s="260"/>
      <c r="DSP498" s="260"/>
      <c r="DSQ498" s="260"/>
      <c r="DSR498" s="260"/>
      <c r="DSS498" s="260"/>
      <c r="DST498" s="260"/>
      <c r="DSU498" s="260"/>
      <c r="DSV498" s="260"/>
      <c r="DSW498" s="260"/>
      <c r="DSX498" s="260"/>
      <c r="DSY498" s="260"/>
      <c r="DSZ498" s="260"/>
      <c r="DTA498" s="260"/>
      <c r="DTB498" s="260"/>
      <c r="DTC498" s="260"/>
      <c r="DTD498" s="260"/>
      <c r="DTE498" s="260"/>
      <c r="DTF498" s="260"/>
      <c r="DTG498" s="260"/>
      <c r="DTH498" s="260"/>
      <c r="DTI498" s="260"/>
      <c r="DTJ498" s="260"/>
      <c r="DTK498" s="260"/>
      <c r="DTL498" s="260"/>
      <c r="DTM498" s="260"/>
      <c r="DTN498" s="260"/>
      <c r="DTO498" s="260"/>
      <c r="DTP498" s="260"/>
      <c r="DTQ498" s="260"/>
      <c r="DTR498" s="260"/>
      <c r="DTS498" s="260"/>
      <c r="DTT498" s="260"/>
      <c r="DTU498" s="260"/>
      <c r="DTV498" s="260"/>
      <c r="DTW498" s="260"/>
      <c r="DTX498" s="260"/>
      <c r="DTY498" s="260"/>
      <c r="DTZ498" s="260"/>
      <c r="DUA498" s="260"/>
      <c r="DUB498" s="260"/>
      <c r="DUC498" s="260"/>
      <c r="DUD498" s="260"/>
      <c r="DUE498" s="260"/>
      <c r="DUF498" s="260"/>
      <c r="DUG498" s="260"/>
      <c r="DUH498" s="260"/>
      <c r="DUI498" s="260"/>
      <c r="DUJ498" s="260"/>
      <c r="DUK498" s="260"/>
      <c r="DUL498" s="260"/>
      <c r="DUM498" s="260"/>
      <c r="DUN498" s="260"/>
      <c r="DUO498" s="260"/>
      <c r="DUP498" s="260"/>
      <c r="DUQ498" s="260"/>
      <c r="DUR498" s="260"/>
      <c r="DUS498" s="260"/>
      <c r="DUT498" s="260"/>
      <c r="DUU498" s="260"/>
      <c r="DUV498" s="260"/>
      <c r="DUW498" s="260"/>
      <c r="DUX498" s="260"/>
      <c r="DUY498" s="260"/>
      <c r="DUZ498" s="260"/>
      <c r="DVA498" s="260"/>
      <c r="DVB498" s="260"/>
      <c r="DVC498" s="260"/>
      <c r="DVD498" s="260"/>
      <c r="DVE498" s="260"/>
      <c r="DVF498" s="260"/>
      <c r="DVG498" s="260"/>
      <c r="DVH498" s="260"/>
      <c r="DVI498" s="260"/>
      <c r="DVJ498" s="260"/>
      <c r="DVK498" s="260"/>
      <c r="DVL498" s="260"/>
      <c r="DVM498" s="260"/>
      <c r="DVN498" s="260"/>
      <c r="DVO498" s="260"/>
      <c r="DVP498" s="260"/>
      <c r="DVQ498" s="260"/>
      <c r="DVR498" s="260"/>
      <c r="DVS498" s="260"/>
      <c r="DVT498" s="260"/>
      <c r="DVU498" s="260"/>
      <c r="DVV498" s="260"/>
      <c r="DVW498" s="260"/>
      <c r="DVX498" s="260"/>
      <c r="DVY498" s="260"/>
      <c r="DVZ498" s="260"/>
      <c r="DWA498" s="260"/>
      <c r="DWB498" s="260"/>
      <c r="DWC498" s="260"/>
      <c r="DWD498" s="260"/>
      <c r="DWE498" s="260"/>
      <c r="DWF498" s="260"/>
      <c r="DWG498" s="260"/>
      <c r="DWH498" s="260"/>
      <c r="DWI498" s="260"/>
      <c r="DWJ498" s="260"/>
      <c r="DWK498" s="260"/>
      <c r="DWL498" s="260"/>
      <c r="DWM498" s="260"/>
      <c r="DWN498" s="260"/>
      <c r="DWO498" s="260"/>
      <c r="DWP498" s="260"/>
      <c r="DWQ498" s="260"/>
      <c r="DWR498" s="260"/>
      <c r="DWS498" s="260"/>
      <c r="DWT498" s="260"/>
      <c r="DWU498" s="260"/>
      <c r="DWV498" s="260"/>
      <c r="DWW498" s="260"/>
      <c r="DWX498" s="260"/>
      <c r="DWY498" s="260"/>
      <c r="DWZ498" s="260"/>
      <c r="DXA498" s="260"/>
      <c r="DXB498" s="260"/>
      <c r="DXC498" s="260"/>
      <c r="DXD498" s="260"/>
      <c r="DXE498" s="260"/>
      <c r="DXF498" s="260"/>
      <c r="DXG498" s="260"/>
      <c r="DXH498" s="260"/>
      <c r="DXI498" s="260"/>
      <c r="DXJ498" s="260"/>
      <c r="DXK498" s="260"/>
      <c r="DXL498" s="260"/>
      <c r="DXM498" s="260"/>
      <c r="DXN498" s="260"/>
      <c r="DXO498" s="260"/>
      <c r="DXP498" s="260"/>
      <c r="DXQ498" s="260"/>
      <c r="DXR498" s="260"/>
      <c r="DXS498" s="260"/>
      <c r="DXT498" s="260"/>
      <c r="DXU498" s="260"/>
      <c r="DXV498" s="260"/>
      <c r="DXW498" s="260"/>
      <c r="DXX498" s="260"/>
      <c r="DXY498" s="260"/>
      <c r="DXZ498" s="260"/>
      <c r="DYA498" s="260"/>
      <c r="DYB498" s="260"/>
      <c r="DYC498" s="260"/>
      <c r="DYD498" s="260"/>
      <c r="DYE498" s="260"/>
      <c r="DYF498" s="260"/>
      <c r="DYG498" s="260"/>
      <c r="DYH498" s="260"/>
      <c r="DYI498" s="260"/>
      <c r="DYJ498" s="260"/>
      <c r="DYK498" s="260"/>
      <c r="DYL498" s="260"/>
      <c r="DYM498" s="260"/>
      <c r="DYN498" s="260"/>
      <c r="DYO498" s="260"/>
      <c r="DYP498" s="260"/>
      <c r="DYQ498" s="260"/>
      <c r="DYR498" s="260"/>
      <c r="DYS498" s="260"/>
      <c r="DYT498" s="260"/>
      <c r="DYU498" s="260"/>
      <c r="DYV498" s="260"/>
      <c r="DYW498" s="260"/>
      <c r="DYX498" s="260"/>
      <c r="DYY498" s="260"/>
      <c r="DYZ498" s="260"/>
      <c r="DZA498" s="260"/>
      <c r="DZB498" s="260"/>
      <c r="DZC498" s="260"/>
      <c r="DZD498" s="260"/>
      <c r="DZE498" s="260"/>
      <c r="DZF498" s="260"/>
      <c r="DZG498" s="260"/>
      <c r="DZH498" s="260"/>
      <c r="DZI498" s="260"/>
      <c r="DZJ498" s="260"/>
      <c r="DZK498" s="260"/>
      <c r="DZL498" s="260"/>
      <c r="DZM498" s="260"/>
      <c r="DZN498" s="260"/>
      <c r="DZO498" s="260"/>
      <c r="DZP498" s="260"/>
      <c r="DZQ498" s="260"/>
      <c r="DZR498" s="260"/>
      <c r="DZS498" s="260"/>
      <c r="DZT498" s="260"/>
      <c r="DZU498" s="260"/>
      <c r="DZV498" s="260"/>
      <c r="DZW498" s="260"/>
      <c r="DZX498" s="260"/>
      <c r="DZY498" s="260"/>
      <c r="DZZ498" s="260"/>
      <c r="EAA498" s="260"/>
      <c r="EAB498" s="260"/>
      <c r="EAC498" s="260"/>
      <c r="EAD498" s="260"/>
      <c r="EAE498" s="260"/>
      <c r="EAF498" s="260"/>
      <c r="EAG498" s="260"/>
      <c r="EAH498" s="260"/>
      <c r="EAI498" s="260"/>
      <c r="EAJ498" s="260"/>
      <c r="EAK498" s="260"/>
      <c r="EAL498" s="260"/>
      <c r="EAM498" s="260"/>
      <c r="EAN498" s="260"/>
      <c r="EAO498" s="260"/>
      <c r="EAP498" s="260"/>
      <c r="EAQ498" s="260"/>
      <c r="EAR498" s="260"/>
      <c r="EAS498" s="260"/>
      <c r="EAT498" s="260"/>
      <c r="EAU498" s="260"/>
      <c r="EAV498" s="260"/>
      <c r="EAW498" s="260"/>
      <c r="EAX498" s="260"/>
      <c r="EAY498" s="260"/>
      <c r="EAZ498" s="260"/>
      <c r="EBA498" s="260"/>
      <c r="EBB498" s="260"/>
      <c r="EBC498" s="260"/>
      <c r="EBD498" s="260"/>
      <c r="EBE498" s="260"/>
      <c r="EBF498" s="260"/>
      <c r="EBG498" s="260"/>
      <c r="EBH498" s="260"/>
      <c r="EBI498" s="260"/>
      <c r="EBJ498" s="260"/>
      <c r="EBK498" s="260"/>
      <c r="EBL498" s="260"/>
      <c r="EBM498" s="260"/>
      <c r="EBN498" s="260"/>
      <c r="EBO498" s="260"/>
      <c r="EBP498" s="260"/>
      <c r="EBQ498" s="260"/>
      <c r="EBR498" s="260"/>
      <c r="EBS498" s="260"/>
      <c r="EBT498" s="260"/>
      <c r="EBU498" s="260"/>
      <c r="EBV498" s="260"/>
      <c r="EBW498" s="260"/>
      <c r="EBX498" s="260"/>
      <c r="EBY498" s="260"/>
      <c r="EBZ498" s="260"/>
      <c r="ECA498" s="260"/>
      <c r="ECB498" s="260"/>
      <c r="ECC498" s="260"/>
      <c r="ECD498" s="260"/>
      <c r="ECE498" s="260"/>
      <c r="ECF498" s="260"/>
      <c r="ECG498" s="260"/>
      <c r="ECH498" s="260"/>
      <c r="ECI498" s="260"/>
      <c r="ECJ498" s="260"/>
      <c r="ECK498" s="260"/>
      <c r="ECL498" s="260"/>
      <c r="ECM498" s="260"/>
      <c r="ECN498" s="260"/>
      <c r="ECO498" s="260"/>
      <c r="ECP498" s="260"/>
      <c r="ECQ498" s="260"/>
      <c r="ECR498" s="260"/>
      <c r="ECS498" s="260"/>
      <c r="ECT498" s="260"/>
      <c r="ECU498" s="260"/>
      <c r="ECV498" s="260"/>
      <c r="ECW498" s="260"/>
      <c r="ECX498" s="260"/>
      <c r="ECY498" s="260"/>
      <c r="ECZ498" s="260"/>
      <c r="EDA498" s="260"/>
      <c r="EDB498" s="260"/>
      <c r="EDC498" s="260"/>
      <c r="EDD498" s="260"/>
      <c r="EDE498" s="260"/>
      <c r="EDF498" s="260"/>
      <c r="EDG498" s="260"/>
      <c r="EDH498" s="260"/>
      <c r="EDI498" s="260"/>
      <c r="EDJ498" s="260"/>
      <c r="EDK498" s="260"/>
      <c r="EDL498" s="260"/>
      <c r="EDM498" s="260"/>
      <c r="EDN498" s="260"/>
      <c r="EDO498" s="260"/>
      <c r="EDP498" s="260"/>
      <c r="EDQ498" s="260"/>
      <c r="EDR498" s="260"/>
      <c r="EDS498" s="260"/>
      <c r="EDT498" s="260"/>
      <c r="EDU498" s="260"/>
      <c r="EDV498" s="260"/>
      <c r="EDW498" s="260"/>
      <c r="EDX498" s="260"/>
      <c r="EDY498" s="260"/>
      <c r="EDZ498" s="260"/>
      <c r="EEA498" s="260"/>
      <c r="EEB498" s="260"/>
      <c r="EEC498" s="260"/>
      <c r="EED498" s="260"/>
      <c r="EEE498" s="260"/>
      <c r="EEF498" s="260"/>
      <c r="EEG498" s="260"/>
      <c r="EEH498" s="260"/>
      <c r="EEI498" s="260"/>
      <c r="EEJ498" s="260"/>
      <c r="EEK498" s="260"/>
      <c r="EEL498" s="260"/>
      <c r="EEM498" s="260"/>
      <c r="EEN498" s="260"/>
      <c r="EEO498" s="260"/>
      <c r="EEP498" s="260"/>
      <c r="EEQ498" s="260"/>
      <c r="EER498" s="260"/>
      <c r="EES498" s="260"/>
      <c r="EET498" s="260"/>
      <c r="EEU498" s="260"/>
      <c r="EEV498" s="260"/>
      <c r="EEW498" s="260"/>
      <c r="EEX498" s="260"/>
      <c r="EEY498" s="260"/>
      <c r="EEZ498" s="260"/>
      <c r="EFA498" s="260"/>
      <c r="EFB498" s="260"/>
      <c r="EFC498" s="260"/>
      <c r="EFD498" s="260"/>
      <c r="EFE498" s="260"/>
      <c r="EFF498" s="260"/>
      <c r="EFG498" s="260"/>
      <c r="EFH498" s="260"/>
      <c r="EFI498" s="260"/>
      <c r="EFJ498" s="260"/>
      <c r="EFK498" s="260"/>
      <c r="EFL498" s="260"/>
      <c r="EFM498" s="260"/>
      <c r="EFN498" s="260"/>
      <c r="EFO498" s="260"/>
      <c r="EFP498" s="260"/>
      <c r="EFQ498" s="260"/>
      <c r="EFR498" s="260"/>
      <c r="EFS498" s="260"/>
      <c r="EFT498" s="260"/>
      <c r="EFU498" s="260"/>
      <c r="EFV498" s="260"/>
      <c r="EFW498" s="260"/>
      <c r="EFX498" s="260"/>
      <c r="EFY498" s="260"/>
      <c r="EFZ498" s="260"/>
      <c r="EGA498" s="260"/>
      <c r="EGB498" s="260"/>
      <c r="EGC498" s="260"/>
      <c r="EGD498" s="260"/>
      <c r="EGE498" s="260"/>
      <c r="EGF498" s="260"/>
      <c r="EGG498" s="260"/>
      <c r="EGH498" s="260"/>
      <c r="EGI498" s="260"/>
      <c r="EGJ498" s="260"/>
      <c r="EGK498" s="260"/>
      <c r="EGL498" s="260"/>
      <c r="EGM498" s="260"/>
      <c r="EGN498" s="260"/>
      <c r="EGO498" s="260"/>
      <c r="EGP498" s="260"/>
      <c r="EGQ498" s="260"/>
      <c r="EGR498" s="260"/>
      <c r="EGS498" s="260"/>
      <c r="EGT498" s="260"/>
      <c r="EGU498" s="260"/>
      <c r="EGV498" s="260"/>
      <c r="EGW498" s="260"/>
      <c r="EGX498" s="260"/>
      <c r="EGY498" s="260"/>
      <c r="EGZ498" s="260"/>
      <c r="EHA498" s="260"/>
      <c r="EHB498" s="260"/>
      <c r="EHC498" s="260"/>
      <c r="EHD498" s="260"/>
      <c r="EHE498" s="260"/>
      <c r="EHF498" s="260"/>
      <c r="EHG498" s="260"/>
      <c r="EHH498" s="260"/>
      <c r="EHI498" s="260"/>
      <c r="EHJ498" s="260"/>
      <c r="EHK498" s="260"/>
      <c r="EHL498" s="260"/>
      <c r="EHM498" s="260"/>
      <c r="EHN498" s="260"/>
      <c r="EHO498" s="260"/>
      <c r="EHP498" s="260"/>
      <c r="EHQ498" s="260"/>
      <c r="EHR498" s="260"/>
      <c r="EHS498" s="260"/>
      <c r="EHT498" s="260"/>
      <c r="EHU498" s="260"/>
      <c r="EHV498" s="260"/>
      <c r="EHW498" s="260"/>
      <c r="EHX498" s="260"/>
      <c r="EHY498" s="260"/>
      <c r="EHZ498" s="260"/>
      <c r="EIA498" s="260"/>
      <c r="EIB498" s="260"/>
      <c r="EIC498" s="260"/>
      <c r="EID498" s="260"/>
      <c r="EIE498" s="260"/>
      <c r="EIF498" s="260"/>
      <c r="EIG498" s="260"/>
      <c r="EIH498" s="260"/>
      <c r="EII498" s="260"/>
      <c r="EIJ498" s="260"/>
      <c r="EIK498" s="260"/>
      <c r="EIL498" s="260"/>
      <c r="EIM498" s="260"/>
      <c r="EIN498" s="260"/>
      <c r="EIO498" s="260"/>
      <c r="EIP498" s="260"/>
      <c r="EIQ498" s="260"/>
      <c r="EIR498" s="260"/>
      <c r="EIS498" s="260"/>
      <c r="EIT498" s="260"/>
      <c r="EIU498" s="260"/>
      <c r="EIV498" s="260"/>
      <c r="EIW498" s="260"/>
      <c r="EIX498" s="260"/>
      <c r="EIY498" s="260"/>
      <c r="EIZ498" s="260"/>
      <c r="EJA498" s="260"/>
      <c r="EJB498" s="260"/>
      <c r="EJC498" s="260"/>
      <c r="EJD498" s="260"/>
      <c r="EJE498" s="260"/>
      <c r="EJF498" s="260"/>
      <c r="EJG498" s="260"/>
      <c r="EJH498" s="260"/>
      <c r="EJI498" s="260"/>
      <c r="EJJ498" s="260"/>
      <c r="EJK498" s="260"/>
      <c r="EJL498" s="260"/>
      <c r="EJM498" s="260"/>
      <c r="EJN498" s="260"/>
      <c r="EJO498" s="260"/>
      <c r="EJP498" s="260"/>
      <c r="EJQ498" s="260"/>
      <c r="EJR498" s="260"/>
      <c r="EJS498" s="260"/>
      <c r="EJT498" s="260"/>
      <c r="EJU498" s="260"/>
      <c r="EJV498" s="260"/>
      <c r="EJW498" s="260"/>
      <c r="EJX498" s="260"/>
      <c r="EJY498" s="260"/>
      <c r="EJZ498" s="260"/>
      <c r="EKA498" s="260"/>
      <c r="EKB498" s="260"/>
      <c r="EKC498" s="260"/>
      <c r="EKD498" s="260"/>
      <c r="EKE498" s="260"/>
      <c r="EKF498" s="260"/>
      <c r="EKG498" s="260"/>
      <c r="EKH498" s="260"/>
      <c r="EKI498" s="260"/>
      <c r="EKJ498" s="260"/>
      <c r="EKK498" s="260"/>
      <c r="EKL498" s="260"/>
      <c r="EKM498" s="260"/>
      <c r="EKN498" s="260"/>
      <c r="EKO498" s="260"/>
      <c r="EKP498" s="260"/>
      <c r="EKQ498" s="260"/>
      <c r="EKR498" s="260"/>
      <c r="EKS498" s="260"/>
      <c r="EKT498" s="260"/>
      <c r="EKU498" s="260"/>
      <c r="EKV498" s="260"/>
      <c r="EKW498" s="260"/>
      <c r="EKX498" s="260"/>
      <c r="EKY498" s="260"/>
      <c r="EKZ498" s="260"/>
      <c r="ELA498" s="260"/>
      <c r="ELB498" s="260"/>
      <c r="ELC498" s="260"/>
      <c r="ELD498" s="260"/>
      <c r="ELE498" s="260"/>
      <c r="ELF498" s="260"/>
      <c r="ELG498" s="260"/>
      <c r="ELH498" s="260"/>
      <c r="ELI498" s="260"/>
      <c r="ELJ498" s="260"/>
      <c r="ELK498" s="260"/>
      <c r="ELL498" s="260"/>
      <c r="ELM498" s="260"/>
      <c r="ELN498" s="260"/>
      <c r="ELO498" s="260"/>
      <c r="ELP498" s="260"/>
      <c r="ELQ498" s="260"/>
      <c r="ELR498" s="260"/>
      <c r="ELS498" s="260"/>
      <c r="ELT498" s="260"/>
      <c r="ELU498" s="260"/>
      <c r="ELV498" s="260"/>
      <c r="ELW498" s="260"/>
      <c r="ELX498" s="260"/>
      <c r="ELY498" s="260"/>
      <c r="ELZ498" s="260"/>
      <c r="EMA498" s="260"/>
      <c r="EMB498" s="260"/>
      <c r="EMC498" s="260"/>
      <c r="EMD498" s="260"/>
      <c r="EME498" s="260"/>
      <c r="EMF498" s="260"/>
      <c r="EMG498" s="260"/>
      <c r="EMH498" s="260"/>
      <c r="EMI498" s="260"/>
      <c r="EMJ498" s="260"/>
      <c r="EMK498" s="260"/>
      <c r="EML498" s="260"/>
      <c r="EMM498" s="260"/>
      <c r="EMN498" s="260"/>
      <c r="EMO498" s="260"/>
      <c r="EMP498" s="260"/>
      <c r="EMQ498" s="260"/>
      <c r="EMR498" s="260"/>
      <c r="EMS498" s="260"/>
      <c r="EMT498" s="260"/>
      <c r="EMU498" s="260"/>
      <c r="EMV498" s="260"/>
      <c r="EMW498" s="260"/>
      <c r="EMX498" s="260"/>
      <c r="EMY498" s="260"/>
      <c r="EMZ498" s="260"/>
      <c r="ENA498" s="260"/>
      <c r="ENB498" s="260"/>
      <c r="ENC498" s="260"/>
      <c r="END498" s="260"/>
      <c r="ENE498" s="260"/>
      <c r="ENF498" s="260"/>
      <c r="ENG498" s="260"/>
      <c r="ENH498" s="260"/>
      <c r="ENI498" s="260"/>
      <c r="ENJ498" s="260"/>
      <c r="ENK498" s="260"/>
      <c r="ENL498" s="260"/>
      <c r="ENM498" s="260"/>
      <c r="ENN498" s="260"/>
      <c r="ENO498" s="260"/>
      <c r="ENP498" s="260"/>
      <c r="ENQ498" s="260"/>
      <c r="ENR498" s="260"/>
      <c r="ENS498" s="260"/>
      <c r="ENT498" s="260"/>
      <c r="ENU498" s="260"/>
      <c r="ENV498" s="260"/>
      <c r="ENW498" s="260"/>
      <c r="ENX498" s="260"/>
      <c r="ENY498" s="260"/>
      <c r="ENZ498" s="260"/>
      <c r="EOA498" s="260"/>
      <c r="EOB498" s="260"/>
      <c r="EOC498" s="260"/>
      <c r="EOD498" s="260"/>
      <c r="EOE498" s="260"/>
      <c r="EOF498" s="260"/>
      <c r="EOG498" s="260"/>
      <c r="EOH498" s="260"/>
      <c r="EOI498" s="260"/>
      <c r="EOJ498" s="260"/>
      <c r="EOK498" s="260"/>
      <c r="EOL498" s="260"/>
      <c r="EOM498" s="260"/>
      <c r="EON498" s="260"/>
      <c r="EOO498" s="260"/>
      <c r="EOP498" s="260"/>
      <c r="EOQ498" s="260"/>
      <c r="EOR498" s="260"/>
      <c r="EOS498" s="260"/>
      <c r="EOT498" s="260"/>
      <c r="EOU498" s="260"/>
      <c r="EOV498" s="260"/>
      <c r="EOW498" s="260"/>
      <c r="EOX498" s="260"/>
      <c r="EOY498" s="260"/>
      <c r="EOZ498" s="260"/>
      <c r="EPA498" s="260"/>
      <c r="EPB498" s="260"/>
      <c r="EPC498" s="260"/>
      <c r="EPD498" s="260"/>
      <c r="EPE498" s="260"/>
      <c r="EPF498" s="260"/>
      <c r="EPG498" s="260"/>
      <c r="EPH498" s="260"/>
      <c r="EPI498" s="260"/>
      <c r="EPJ498" s="260"/>
      <c r="EPK498" s="260"/>
      <c r="EPL498" s="260"/>
      <c r="EPM498" s="260"/>
      <c r="EPN498" s="260"/>
      <c r="EPO498" s="260"/>
      <c r="EPP498" s="260"/>
      <c r="EPQ498" s="260"/>
      <c r="EPR498" s="260"/>
      <c r="EPS498" s="260"/>
      <c r="EPT498" s="260"/>
      <c r="EPU498" s="260"/>
      <c r="EPV498" s="260"/>
      <c r="EPW498" s="260"/>
      <c r="EPX498" s="260"/>
      <c r="EPY498" s="260"/>
      <c r="EPZ498" s="260"/>
      <c r="EQA498" s="260"/>
      <c r="EQB498" s="260"/>
      <c r="EQC498" s="260"/>
      <c r="EQD498" s="260"/>
      <c r="EQE498" s="260"/>
      <c r="EQF498" s="260"/>
      <c r="EQG498" s="260"/>
      <c r="EQH498" s="260"/>
      <c r="EQI498" s="260"/>
      <c r="EQJ498" s="260"/>
      <c r="EQK498" s="260"/>
      <c r="EQL498" s="260"/>
      <c r="EQM498" s="260"/>
      <c r="EQN498" s="260"/>
      <c r="EQO498" s="260"/>
      <c r="EQP498" s="260"/>
      <c r="EQQ498" s="260"/>
      <c r="EQR498" s="260"/>
      <c r="EQS498" s="260"/>
      <c r="EQT498" s="260"/>
      <c r="EQU498" s="260"/>
      <c r="EQV498" s="260"/>
      <c r="EQW498" s="260"/>
      <c r="EQX498" s="260"/>
      <c r="EQY498" s="260"/>
      <c r="EQZ498" s="260"/>
      <c r="ERA498" s="260"/>
      <c r="ERB498" s="260"/>
      <c r="ERC498" s="260"/>
      <c r="ERD498" s="260"/>
      <c r="ERE498" s="260"/>
      <c r="ERF498" s="260"/>
      <c r="ERG498" s="260"/>
      <c r="ERH498" s="260"/>
      <c r="ERI498" s="260"/>
      <c r="ERJ498" s="260"/>
      <c r="ERK498" s="260"/>
      <c r="ERL498" s="260"/>
      <c r="ERM498" s="260"/>
      <c r="ERN498" s="260"/>
      <c r="ERO498" s="260"/>
      <c r="ERP498" s="260"/>
      <c r="ERQ498" s="260"/>
      <c r="ERR498" s="260"/>
      <c r="ERS498" s="260"/>
      <c r="ERT498" s="260"/>
      <c r="ERU498" s="260"/>
      <c r="ERV498" s="260"/>
      <c r="ERW498" s="260"/>
      <c r="ERX498" s="260"/>
      <c r="ERY498" s="260"/>
      <c r="ERZ498" s="260"/>
      <c r="ESA498" s="260"/>
      <c r="ESB498" s="260"/>
      <c r="ESC498" s="260"/>
      <c r="ESD498" s="260"/>
      <c r="ESE498" s="260"/>
      <c r="ESF498" s="260"/>
      <c r="ESG498" s="260"/>
      <c r="ESH498" s="260"/>
      <c r="ESI498" s="260"/>
      <c r="ESJ498" s="260"/>
      <c r="ESK498" s="260"/>
      <c r="ESL498" s="260"/>
      <c r="ESM498" s="260"/>
      <c r="ESN498" s="260"/>
      <c r="ESO498" s="260"/>
      <c r="ESP498" s="260"/>
      <c r="ESQ498" s="260"/>
      <c r="ESR498" s="260"/>
      <c r="ESS498" s="260"/>
      <c r="EST498" s="260"/>
      <c r="ESU498" s="260"/>
      <c r="ESV498" s="260"/>
      <c r="ESW498" s="260"/>
      <c r="ESX498" s="260"/>
      <c r="ESY498" s="260"/>
      <c r="ESZ498" s="260"/>
      <c r="ETA498" s="260"/>
      <c r="ETB498" s="260"/>
      <c r="ETC498" s="260"/>
      <c r="ETD498" s="260"/>
      <c r="ETE498" s="260"/>
      <c r="ETF498" s="260"/>
      <c r="ETG498" s="260"/>
      <c r="ETH498" s="260"/>
      <c r="ETI498" s="260"/>
      <c r="ETJ498" s="260"/>
      <c r="ETK498" s="260"/>
      <c r="ETL498" s="260"/>
      <c r="ETM498" s="260"/>
      <c r="ETN498" s="260"/>
      <c r="ETO498" s="260"/>
      <c r="ETP498" s="260"/>
      <c r="ETQ498" s="260"/>
      <c r="ETR498" s="260"/>
      <c r="ETS498" s="260"/>
      <c r="ETT498" s="260"/>
      <c r="ETU498" s="260"/>
      <c r="ETV498" s="260"/>
      <c r="ETW498" s="260"/>
      <c r="ETX498" s="260"/>
      <c r="ETY498" s="260"/>
      <c r="ETZ498" s="260"/>
      <c r="EUA498" s="260"/>
      <c r="EUB498" s="260"/>
      <c r="EUC498" s="260"/>
      <c r="EUD498" s="260"/>
      <c r="EUE498" s="260"/>
      <c r="EUF498" s="260"/>
      <c r="EUG498" s="260"/>
      <c r="EUH498" s="260"/>
      <c r="EUI498" s="260"/>
      <c r="EUJ498" s="260"/>
      <c r="EUK498" s="260"/>
      <c r="EUL498" s="260"/>
      <c r="EUM498" s="260"/>
      <c r="EUN498" s="260"/>
      <c r="EUO498" s="260"/>
      <c r="EUP498" s="260"/>
      <c r="EUQ498" s="260"/>
      <c r="EUR498" s="260"/>
      <c r="EUS498" s="260"/>
      <c r="EUT498" s="260"/>
      <c r="EUU498" s="260"/>
      <c r="EUV498" s="260"/>
      <c r="EUW498" s="260"/>
      <c r="EUX498" s="260"/>
      <c r="EUY498" s="260"/>
      <c r="EUZ498" s="260"/>
      <c r="EVA498" s="260"/>
      <c r="EVB498" s="260"/>
      <c r="EVC498" s="260"/>
      <c r="EVD498" s="260"/>
      <c r="EVE498" s="260"/>
      <c r="EVF498" s="260"/>
      <c r="EVG498" s="260"/>
      <c r="EVH498" s="260"/>
      <c r="EVI498" s="260"/>
      <c r="EVJ498" s="260"/>
      <c r="EVK498" s="260"/>
      <c r="EVL498" s="260"/>
      <c r="EVM498" s="260"/>
      <c r="EVN498" s="260"/>
      <c r="EVO498" s="260"/>
      <c r="EVP498" s="260"/>
      <c r="EVQ498" s="260"/>
      <c r="EVR498" s="260"/>
      <c r="EVS498" s="260"/>
      <c r="EVT498" s="260"/>
      <c r="EVU498" s="260"/>
      <c r="EVV498" s="260"/>
      <c r="EVW498" s="260"/>
      <c r="EVX498" s="260"/>
      <c r="EVY498" s="260"/>
      <c r="EVZ498" s="260"/>
      <c r="EWA498" s="260"/>
      <c r="EWB498" s="260"/>
      <c r="EWC498" s="260"/>
      <c r="EWD498" s="260"/>
      <c r="EWE498" s="260"/>
      <c r="EWF498" s="260"/>
      <c r="EWG498" s="260"/>
      <c r="EWH498" s="260"/>
      <c r="EWI498" s="260"/>
      <c r="EWJ498" s="260"/>
      <c r="EWK498" s="260"/>
      <c r="EWL498" s="260"/>
      <c r="EWM498" s="260"/>
      <c r="EWN498" s="260"/>
      <c r="EWO498" s="260"/>
      <c r="EWP498" s="260"/>
      <c r="EWQ498" s="260"/>
      <c r="EWR498" s="260"/>
      <c r="EWS498" s="260"/>
      <c r="EWT498" s="260"/>
      <c r="EWU498" s="260"/>
      <c r="EWV498" s="260"/>
      <c r="EWW498" s="260"/>
      <c r="EWX498" s="260"/>
      <c r="EWY498" s="260"/>
      <c r="EWZ498" s="260"/>
      <c r="EXA498" s="260"/>
      <c r="EXB498" s="260"/>
      <c r="EXC498" s="260"/>
      <c r="EXD498" s="260"/>
      <c r="EXE498" s="260"/>
      <c r="EXF498" s="260"/>
      <c r="EXG498" s="260"/>
      <c r="EXH498" s="260"/>
      <c r="EXI498" s="260"/>
      <c r="EXJ498" s="260"/>
      <c r="EXK498" s="260"/>
      <c r="EXL498" s="260"/>
      <c r="EXM498" s="260"/>
      <c r="EXN498" s="260"/>
      <c r="EXO498" s="260"/>
      <c r="EXP498" s="260"/>
      <c r="EXQ498" s="260"/>
      <c r="EXR498" s="260"/>
      <c r="EXS498" s="260"/>
      <c r="EXT498" s="260"/>
      <c r="EXU498" s="260"/>
      <c r="EXV498" s="260"/>
      <c r="EXW498" s="260"/>
      <c r="EXX498" s="260"/>
      <c r="EXY498" s="260"/>
      <c r="EXZ498" s="260"/>
      <c r="EYA498" s="260"/>
      <c r="EYB498" s="260"/>
      <c r="EYC498" s="260"/>
      <c r="EYD498" s="260"/>
      <c r="EYE498" s="260"/>
      <c r="EYF498" s="260"/>
      <c r="EYG498" s="260"/>
      <c r="EYH498" s="260"/>
      <c r="EYI498" s="260"/>
      <c r="EYJ498" s="260"/>
      <c r="EYK498" s="260"/>
      <c r="EYL498" s="260"/>
      <c r="EYM498" s="260"/>
      <c r="EYN498" s="260"/>
      <c r="EYO498" s="260"/>
      <c r="EYP498" s="260"/>
      <c r="EYQ498" s="260"/>
      <c r="EYR498" s="260"/>
      <c r="EYS498" s="260"/>
      <c r="EYT498" s="260"/>
      <c r="EYU498" s="260"/>
      <c r="EYV498" s="260"/>
      <c r="EYW498" s="260"/>
      <c r="EYX498" s="260"/>
      <c r="EYY498" s="260"/>
      <c r="EYZ498" s="260"/>
      <c r="EZA498" s="260"/>
      <c r="EZB498" s="260"/>
      <c r="EZC498" s="260"/>
      <c r="EZD498" s="260"/>
      <c r="EZE498" s="260"/>
      <c r="EZF498" s="260"/>
      <c r="EZG498" s="260"/>
      <c r="EZH498" s="260"/>
      <c r="EZI498" s="260"/>
      <c r="EZJ498" s="260"/>
      <c r="EZK498" s="260"/>
      <c r="EZL498" s="260"/>
      <c r="EZM498" s="260"/>
      <c r="EZN498" s="260"/>
      <c r="EZO498" s="260"/>
      <c r="EZP498" s="260"/>
      <c r="EZQ498" s="260"/>
      <c r="EZR498" s="260"/>
      <c r="EZS498" s="260"/>
      <c r="EZT498" s="260"/>
      <c r="EZU498" s="260"/>
      <c r="EZV498" s="260"/>
      <c r="EZW498" s="260"/>
      <c r="EZX498" s="260"/>
      <c r="EZY498" s="260"/>
      <c r="EZZ498" s="260"/>
      <c r="FAA498" s="260"/>
      <c r="FAB498" s="260"/>
      <c r="FAC498" s="260"/>
      <c r="FAD498" s="260"/>
      <c r="FAE498" s="260"/>
      <c r="FAF498" s="260"/>
      <c r="FAG498" s="260"/>
      <c r="FAH498" s="260"/>
      <c r="FAI498" s="260"/>
      <c r="FAJ498" s="260"/>
      <c r="FAK498" s="260"/>
      <c r="FAL498" s="260"/>
      <c r="FAM498" s="260"/>
      <c r="FAN498" s="260"/>
      <c r="FAO498" s="260"/>
      <c r="FAP498" s="260"/>
      <c r="FAQ498" s="260"/>
      <c r="FAR498" s="260"/>
      <c r="FAS498" s="260"/>
      <c r="FAT498" s="260"/>
      <c r="FAU498" s="260"/>
      <c r="FAV498" s="260"/>
      <c r="FAW498" s="260"/>
      <c r="FAX498" s="260"/>
      <c r="FAY498" s="260"/>
      <c r="FAZ498" s="260"/>
      <c r="FBA498" s="260"/>
      <c r="FBB498" s="260"/>
      <c r="FBC498" s="260"/>
      <c r="FBD498" s="260"/>
      <c r="FBE498" s="260"/>
      <c r="FBF498" s="260"/>
      <c r="FBG498" s="260"/>
      <c r="FBH498" s="260"/>
      <c r="FBI498" s="260"/>
      <c r="FBJ498" s="260"/>
      <c r="FBK498" s="260"/>
      <c r="FBL498" s="260"/>
      <c r="FBM498" s="260"/>
      <c r="FBN498" s="260"/>
      <c r="FBO498" s="260"/>
      <c r="FBP498" s="260"/>
      <c r="FBQ498" s="260"/>
      <c r="FBR498" s="260"/>
      <c r="FBS498" s="260"/>
      <c r="FBT498" s="260"/>
      <c r="FBU498" s="260"/>
      <c r="FBV498" s="260"/>
      <c r="FBW498" s="260"/>
      <c r="FBX498" s="260"/>
      <c r="FBY498" s="260"/>
      <c r="FBZ498" s="260"/>
      <c r="FCA498" s="260"/>
      <c r="FCB498" s="260"/>
      <c r="FCC498" s="260"/>
      <c r="FCD498" s="260"/>
      <c r="FCE498" s="260"/>
      <c r="FCF498" s="260"/>
      <c r="FCG498" s="260"/>
      <c r="FCH498" s="260"/>
      <c r="FCI498" s="260"/>
      <c r="FCJ498" s="260"/>
      <c r="FCK498" s="260"/>
      <c r="FCL498" s="260"/>
      <c r="FCM498" s="260"/>
      <c r="FCN498" s="260"/>
      <c r="FCO498" s="260"/>
      <c r="FCP498" s="260"/>
      <c r="FCQ498" s="260"/>
      <c r="FCR498" s="260"/>
      <c r="FCS498" s="260"/>
      <c r="FCT498" s="260"/>
      <c r="FCU498" s="260"/>
      <c r="FCV498" s="260"/>
      <c r="FCW498" s="260"/>
      <c r="FCX498" s="260"/>
      <c r="FCY498" s="260"/>
      <c r="FCZ498" s="260"/>
      <c r="FDA498" s="260"/>
      <c r="FDB498" s="260"/>
      <c r="FDC498" s="260"/>
      <c r="FDD498" s="260"/>
      <c r="FDE498" s="260"/>
      <c r="FDF498" s="260"/>
      <c r="FDG498" s="260"/>
      <c r="FDH498" s="260"/>
      <c r="FDI498" s="260"/>
      <c r="FDJ498" s="260"/>
      <c r="FDK498" s="260"/>
      <c r="FDL498" s="260"/>
      <c r="FDM498" s="260"/>
      <c r="FDN498" s="260"/>
      <c r="FDO498" s="260"/>
      <c r="FDP498" s="260"/>
      <c r="FDQ498" s="260"/>
      <c r="FDR498" s="260"/>
      <c r="FDS498" s="260"/>
      <c r="FDT498" s="260"/>
      <c r="FDU498" s="260"/>
      <c r="FDV498" s="260"/>
      <c r="FDW498" s="260"/>
      <c r="FDX498" s="260"/>
      <c r="FDY498" s="260"/>
      <c r="FDZ498" s="260"/>
      <c r="FEA498" s="260"/>
      <c r="FEB498" s="260"/>
      <c r="FEC498" s="260"/>
      <c r="FED498" s="260"/>
      <c r="FEE498" s="260"/>
      <c r="FEF498" s="260"/>
      <c r="FEG498" s="260"/>
      <c r="FEH498" s="260"/>
      <c r="FEI498" s="260"/>
      <c r="FEJ498" s="260"/>
      <c r="FEK498" s="260"/>
      <c r="FEL498" s="260"/>
      <c r="FEM498" s="260"/>
      <c r="FEN498" s="260"/>
      <c r="FEO498" s="260"/>
      <c r="FEP498" s="260"/>
      <c r="FEQ498" s="260"/>
      <c r="FER498" s="260"/>
      <c r="FES498" s="260"/>
      <c r="FET498" s="260"/>
      <c r="FEU498" s="260"/>
      <c r="FEV498" s="260"/>
      <c r="FEW498" s="260"/>
      <c r="FEX498" s="260"/>
      <c r="FEY498" s="260"/>
      <c r="FEZ498" s="260"/>
      <c r="FFA498" s="260"/>
      <c r="FFB498" s="260"/>
      <c r="FFC498" s="260"/>
      <c r="FFD498" s="260"/>
      <c r="FFE498" s="260"/>
      <c r="FFF498" s="260"/>
      <c r="FFG498" s="260"/>
      <c r="FFH498" s="260"/>
      <c r="FFI498" s="260"/>
      <c r="FFJ498" s="260"/>
      <c r="FFK498" s="260"/>
      <c r="FFL498" s="260"/>
      <c r="FFM498" s="260"/>
      <c r="FFN498" s="260"/>
      <c r="FFO498" s="260"/>
      <c r="FFP498" s="260"/>
      <c r="FFQ498" s="260"/>
      <c r="FFR498" s="260"/>
      <c r="FFS498" s="260"/>
      <c r="FFT498" s="260"/>
      <c r="FFU498" s="260"/>
      <c r="FFV498" s="260"/>
      <c r="FFW498" s="260"/>
      <c r="FFX498" s="260"/>
      <c r="FFY498" s="260"/>
      <c r="FFZ498" s="260"/>
      <c r="FGA498" s="260"/>
      <c r="FGB498" s="260"/>
      <c r="FGC498" s="260"/>
      <c r="FGD498" s="260"/>
      <c r="FGE498" s="260"/>
      <c r="FGF498" s="260"/>
      <c r="FGG498" s="260"/>
      <c r="FGH498" s="260"/>
      <c r="FGI498" s="260"/>
      <c r="FGJ498" s="260"/>
      <c r="FGK498" s="260"/>
      <c r="FGL498" s="260"/>
      <c r="FGM498" s="260"/>
      <c r="FGN498" s="260"/>
      <c r="FGO498" s="260"/>
      <c r="FGP498" s="260"/>
      <c r="FGQ498" s="260"/>
      <c r="FGR498" s="260"/>
      <c r="FGS498" s="260"/>
      <c r="FGT498" s="260"/>
      <c r="FGU498" s="260"/>
      <c r="FGV498" s="260"/>
      <c r="FGW498" s="260"/>
      <c r="FGX498" s="260"/>
      <c r="FGY498" s="260"/>
      <c r="FGZ498" s="260"/>
      <c r="FHA498" s="260"/>
      <c r="FHB498" s="260"/>
      <c r="FHC498" s="260"/>
      <c r="FHD498" s="260"/>
      <c r="FHE498" s="260"/>
      <c r="FHF498" s="260"/>
      <c r="FHG498" s="260"/>
      <c r="FHH498" s="260"/>
      <c r="FHI498" s="260"/>
      <c r="FHJ498" s="260"/>
      <c r="FHK498" s="260"/>
      <c r="FHL498" s="260"/>
      <c r="FHM498" s="260"/>
      <c r="FHN498" s="260"/>
      <c r="FHO498" s="260"/>
      <c r="FHP498" s="260"/>
      <c r="FHQ498" s="260"/>
      <c r="FHR498" s="260"/>
      <c r="FHS498" s="260"/>
      <c r="FHT498" s="260"/>
      <c r="FHU498" s="260"/>
      <c r="FHV498" s="260"/>
      <c r="FHW498" s="260"/>
      <c r="FHX498" s="260"/>
      <c r="FHY498" s="260"/>
      <c r="FHZ498" s="260"/>
      <c r="FIA498" s="260"/>
      <c r="FIB498" s="260"/>
      <c r="FIC498" s="260"/>
      <c r="FID498" s="260"/>
      <c r="FIE498" s="260"/>
      <c r="FIF498" s="260"/>
      <c r="FIG498" s="260"/>
      <c r="FIH498" s="260"/>
      <c r="FII498" s="260"/>
      <c r="FIJ498" s="260"/>
      <c r="FIK498" s="260"/>
      <c r="FIL498" s="260"/>
      <c r="FIM498" s="260"/>
      <c r="FIN498" s="260"/>
      <c r="FIO498" s="260"/>
      <c r="FIP498" s="260"/>
      <c r="FIQ498" s="260"/>
      <c r="FIR498" s="260"/>
      <c r="FIS498" s="260"/>
      <c r="FIT498" s="260"/>
      <c r="FIU498" s="260"/>
      <c r="FIV498" s="260"/>
      <c r="FIW498" s="260"/>
      <c r="FIX498" s="260"/>
      <c r="FIY498" s="260"/>
      <c r="FIZ498" s="260"/>
      <c r="FJA498" s="260"/>
      <c r="FJB498" s="260"/>
      <c r="FJC498" s="260"/>
      <c r="FJD498" s="260"/>
      <c r="FJE498" s="260"/>
      <c r="FJF498" s="260"/>
      <c r="FJG498" s="260"/>
      <c r="FJH498" s="260"/>
      <c r="FJI498" s="260"/>
      <c r="FJJ498" s="260"/>
      <c r="FJK498" s="260"/>
      <c r="FJL498" s="260"/>
      <c r="FJM498" s="260"/>
      <c r="FJN498" s="260"/>
      <c r="FJO498" s="260"/>
      <c r="FJP498" s="260"/>
      <c r="FJQ498" s="260"/>
      <c r="FJR498" s="260"/>
      <c r="FJS498" s="260"/>
      <c r="FJT498" s="260"/>
      <c r="FJU498" s="260"/>
      <c r="FJV498" s="260"/>
      <c r="FJW498" s="260"/>
      <c r="FJX498" s="260"/>
      <c r="FJY498" s="260"/>
      <c r="FJZ498" s="260"/>
      <c r="FKA498" s="260"/>
      <c r="FKB498" s="260"/>
      <c r="FKC498" s="260"/>
      <c r="FKD498" s="260"/>
      <c r="FKE498" s="260"/>
      <c r="FKF498" s="260"/>
      <c r="FKG498" s="260"/>
      <c r="FKH498" s="260"/>
      <c r="FKI498" s="260"/>
      <c r="FKJ498" s="260"/>
      <c r="FKK498" s="260"/>
      <c r="FKL498" s="260"/>
      <c r="FKM498" s="260"/>
      <c r="FKN498" s="260"/>
      <c r="FKO498" s="260"/>
      <c r="FKP498" s="260"/>
      <c r="FKQ498" s="260"/>
      <c r="FKR498" s="260"/>
      <c r="FKS498" s="260"/>
      <c r="FKT498" s="260"/>
      <c r="FKU498" s="260"/>
      <c r="FKV498" s="260"/>
      <c r="FKW498" s="260"/>
      <c r="FKX498" s="260"/>
      <c r="FKY498" s="260"/>
      <c r="FKZ498" s="260"/>
      <c r="FLA498" s="260"/>
      <c r="FLB498" s="260"/>
      <c r="FLC498" s="260"/>
      <c r="FLD498" s="260"/>
      <c r="FLE498" s="260"/>
      <c r="FLF498" s="260"/>
      <c r="FLG498" s="260"/>
      <c r="FLH498" s="260"/>
      <c r="FLI498" s="260"/>
      <c r="FLJ498" s="260"/>
      <c r="FLK498" s="260"/>
      <c r="FLL498" s="260"/>
      <c r="FLM498" s="260"/>
      <c r="FLN498" s="260"/>
      <c r="FLO498" s="260"/>
      <c r="FLP498" s="260"/>
      <c r="FLQ498" s="260"/>
      <c r="FLR498" s="260"/>
      <c r="FLS498" s="260"/>
      <c r="FLT498" s="260"/>
      <c r="FLU498" s="260"/>
      <c r="FLV498" s="260"/>
      <c r="FLW498" s="260"/>
      <c r="FLX498" s="260"/>
      <c r="FLY498" s="260"/>
      <c r="FLZ498" s="260"/>
      <c r="FMA498" s="260"/>
      <c r="FMB498" s="260"/>
      <c r="FMC498" s="260"/>
      <c r="FMD498" s="260"/>
      <c r="FME498" s="260"/>
      <c r="FMF498" s="260"/>
      <c r="FMG498" s="260"/>
      <c r="FMH498" s="260"/>
      <c r="FMI498" s="260"/>
      <c r="FMJ498" s="260"/>
      <c r="FMK498" s="260"/>
      <c r="FML498" s="260"/>
      <c r="FMM498" s="260"/>
      <c r="FMN498" s="260"/>
      <c r="FMO498" s="260"/>
      <c r="FMP498" s="260"/>
      <c r="FMQ498" s="260"/>
      <c r="FMR498" s="260"/>
      <c r="FMS498" s="260"/>
      <c r="FMT498" s="260"/>
      <c r="FMU498" s="260"/>
      <c r="FMV498" s="260"/>
      <c r="FMW498" s="260"/>
      <c r="FMX498" s="260"/>
      <c r="FMY498" s="260"/>
      <c r="FMZ498" s="260"/>
      <c r="FNA498" s="260"/>
      <c r="FNB498" s="260"/>
      <c r="FNC498" s="260"/>
      <c r="FND498" s="260"/>
      <c r="FNE498" s="260"/>
      <c r="FNF498" s="260"/>
      <c r="FNG498" s="260"/>
      <c r="FNH498" s="260"/>
      <c r="FNI498" s="260"/>
      <c r="FNJ498" s="260"/>
      <c r="FNK498" s="260"/>
      <c r="FNL498" s="260"/>
      <c r="FNM498" s="260"/>
      <c r="FNN498" s="260"/>
      <c r="FNO498" s="260"/>
      <c r="FNP498" s="260"/>
      <c r="FNQ498" s="260"/>
      <c r="FNR498" s="260"/>
      <c r="FNS498" s="260"/>
      <c r="FNT498" s="260"/>
      <c r="FNU498" s="260"/>
      <c r="FNV498" s="260"/>
      <c r="FNW498" s="260"/>
      <c r="FNX498" s="260"/>
      <c r="FNY498" s="260"/>
      <c r="FNZ498" s="260"/>
      <c r="FOA498" s="260"/>
      <c r="FOB498" s="260"/>
      <c r="FOC498" s="260"/>
      <c r="FOD498" s="260"/>
      <c r="FOE498" s="260"/>
      <c r="FOF498" s="260"/>
      <c r="FOG498" s="260"/>
      <c r="FOH498" s="260"/>
      <c r="FOI498" s="260"/>
      <c r="FOJ498" s="260"/>
      <c r="FOK498" s="260"/>
      <c r="FOL498" s="260"/>
      <c r="FOM498" s="260"/>
      <c r="FON498" s="260"/>
      <c r="FOO498" s="260"/>
      <c r="FOP498" s="260"/>
      <c r="FOQ498" s="260"/>
      <c r="FOR498" s="260"/>
      <c r="FOS498" s="260"/>
      <c r="FOT498" s="260"/>
      <c r="FOU498" s="260"/>
      <c r="FOV498" s="260"/>
      <c r="FOW498" s="260"/>
      <c r="FOX498" s="260"/>
      <c r="FOY498" s="260"/>
      <c r="FOZ498" s="260"/>
      <c r="FPA498" s="260"/>
      <c r="FPB498" s="260"/>
      <c r="FPC498" s="260"/>
      <c r="FPD498" s="260"/>
      <c r="FPE498" s="260"/>
      <c r="FPF498" s="260"/>
      <c r="FPG498" s="260"/>
      <c r="FPH498" s="260"/>
      <c r="FPI498" s="260"/>
      <c r="FPJ498" s="260"/>
      <c r="FPK498" s="260"/>
      <c r="FPL498" s="260"/>
      <c r="FPM498" s="260"/>
      <c r="FPN498" s="260"/>
      <c r="FPO498" s="260"/>
      <c r="FPP498" s="260"/>
      <c r="FPQ498" s="260"/>
      <c r="FPR498" s="260"/>
      <c r="FPS498" s="260"/>
      <c r="FPT498" s="260"/>
      <c r="FPU498" s="260"/>
      <c r="FPV498" s="260"/>
      <c r="FPW498" s="260"/>
      <c r="FPX498" s="260"/>
      <c r="FPY498" s="260"/>
      <c r="FPZ498" s="260"/>
      <c r="FQA498" s="260"/>
      <c r="FQB498" s="260"/>
      <c r="FQC498" s="260"/>
      <c r="FQD498" s="260"/>
      <c r="FQE498" s="260"/>
      <c r="FQF498" s="260"/>
      <c r="FQG498" s="260"/>
      <c r="FQH498" s="260"/>
      <c r="FQI498" s="260"/>
      <c r="FQJ498" s="260"/>
      <c r="FQK498" s="260"/>
      <c r="FQL498" s="260"/>
      <c r="FQM498" s="260"/>
      <c r="FQN498" s="260"/>
      <c r="FQO498" s="260"/>
      <c r="FQP498" s="260"/>
      <c r="FQQ498" s="260"/>
      <c r="FQR498" s="260"/>
      <c r="FQS498" s="260"/>
      <c r="FQT498" s="260"/>
      <c r="FQU498" s="260"/>
      <c r="FQV498" s="260"/>
      <c r="FQW498" s="260"/>
      <c r="FQX498" s="260"/>
      <c r="FQY498" s="260"/>
      <c r="FQZ498" s="260"/>
      <c r="FRA498" s="260"/>
      <c r="FRB498" s="260"/>
      <c r="FRC498" s="260"/>
      <c r="FRD498" s="260"/>
      <c r="FRE498" s="260"/>
      <c r="FRF498" s="260"/>
      <c r="FRG498" s="260"/>
      <c r="FRH498" s="260"/>
      <c r="FRI498" s="260"/>
      <c r="FRJ498" s="260"/>
      <c r="FRK498" s="260"/>
      <c r="FRL498" s="260"/>
      <c r="FRM498" s="260"/>
      <c r="FRN498" s="260"/>
      <c r="FRO498" s="260"/>
      <c r="FRP498" s="260"/>
      <c r="FRQ498" s="260"/>
      <c r="FRR498" s="260"/>
      <c r="FRS498" s="260"/>
      <c r="FRT498" s="260"/>
      <c r="FRU498" s="260"/>
      <c r="FRV498" s="260"/>
      <c r="FRW498" s="260"/>
      <c r="FRX498" s="260"/>
      <c r="FRY498" s="260"/>
      <c r="FRZ498" s="260"/>
      <c r="FSA498" s="260"/>
      <c r="FSB498" s="260"/>
      <c r="FSC498" s="260"/>
      <c r="FSD498" s="260"/>
      <c r="FSE498" s="260"/>
      <c r="FSF498" s="260"/>
      <c r="FSG498" s="260"/>
      <c r="FSH498" s="260"/>
      <c r="FSI498" s="260"/>
      <c r="FSJ498" s="260"/>
      <c r="FSK498" s="260"/>
      <c r="FSL498" s="260"/>
      <c r="FSM498" s="260"/>
      <c r="FSN498" s="260"/>
      <c r="FSO498" s="260"/>
      <c r="FSP498" s="260"/>
      <c r="FSQ498" s="260"/>
      <c r="FSR498" s="260"/>
      <c r="FSS498" s="260"/>
      <c r="FST498" s="260"/>
      <c r="FSU498" s="260"/>
      <c r="FSV498" s="260"/>
      <c r="FSW498" s="260"/>
      <c r="FSX498" s="260"/>
      <c r="FSY498" s="260"/>
      <c r="FSZ498" s="260"/>
      <c r="FTA498" s="260"/>
      <c r="FTB498" s="260"/>
      <c r="FTC498" s="260"/>
      <c r="FTD498" s="260"/>
      <c r="FTE498" s="260"/>
      <c r="FTF498" s="260"/>
      <c r="FTG498" s="260"/>
      <c r="FTH498" s="260"/>
      <c r="FTI498" s="260"/>
      <c r="FTJ498" s="260"/>
      <c r="FTK498" s="260"/>
      <c r="FTL498" s="260"/>
      <c r="FTM498" s="260"/>
      <c r="FTN498" s="260"/>
      <c r="FTO498" s="260"/>
      <c r="FTP498" s="260"/>
      <c r="FTQ498" s="260"/>
      <c r="FTR498" s="260"/>
      <c r="FTS498" s="260"/>
      <c r="FTT498" s="260"/>
      <c r="FTU498" s="260"/>
      <c r="FTV498" s="260"/>
      <c r="FTW498" s="260"/>
      <c r="FTX498" s="260"/>
      <c r="FTY498" s="260"/>
      <c r="FTZ498" s="260"/>
      <c r="FUA498" s="260"/>
      <c r="FUB498" s="260"/>
      <c r="FUC498" s="260"/>
      <c r="FUD498" s="260"/>
      <c r="FUE498" s="260"/>
      <c r="FUF498" s="260"/>
      <c r="FUG498" s="260"/>
      <c r="FUH498" s="260"/>
      <c r="FUI498" s="260"/>
      <c r="FUJ498" s="260"/>
      <c r="FUK498" s="260"/>
      <c r="FUL498" s="260"/>
      <c r="FUM498" s="260"/>
      <c r="FUN498" s="260"/>
      <c r="FUO498" s="260"/>
      <c r="FUP498" s="260"/>
      <c r="FUQ498" s="260"/>
      <c r="FUR498" s="260"/>
      <c r="FUS498" s="260"/>
      <c r="FUT498" s="260"/>
      <c r="FUU498" s="260"/>
      <c r="FUV498" s="260"/>
      <c r="FUW498" s="260"/>
      <c r="FUX498" s="260"/>
      <c r="FUY498" s="260"/>
      <c r="FUZ498" s="260"/>
      <c r="FVA498" s="260"/>
      <c r="FVB498" s="260"/>
      <c r="FVC498" s="260"/>
      <c r="FVD498" s="260"/>
      <c r="FVE498" s="260"/>
      <c r="FVF498" s="260"/>
      <c r="FVG498" s="260"/>
      <c r="FVH498" s="260"/>
      <c r="FVI498" s="260"/>
      <c r="FVJ498" s="260"/>
      <c r="FVK498" s="260"/>
      <c r="FVL498" s="260"/>
      <c r="FVM498" s="260"/>
      <c r="FVN498" s="260"/>
      <c r="FVO498" s="260"/>
      <c r="FVP498" s="260"/>
      <c r="FVQ498" s="260"/>
      <c r="FVR498" s="260"/>
      <c r="FVS498" s="260"/>
      <c r="FVT498" s="260"/>
      <c r="FVU498" s="260"/>
      <c r="FVV498" s="260"/>
      <c r="FVW498" s="260"/>
      <c r="FVX498" s="260"/>
      <c r="FVY498" s="260"/>
      <c r="FVZ498" s="260"/>
      <c r="FWA498" s="260"/>
      <c r="FWB498" s="260"/>
      <c r="FWC498" s="260"/>
      <c r="FWD498" s="260"/>
      <c r="FWE498" s="260"/>
      <c r="FWF498" s="260"/>
      <c r="FWG498" s="260"/>
      <c r="FWH498" s="260"/>
      <c r="FWI498" s="260"/>
      <c r="FWJ498" s="260"/>
      <c r="FWK498" s="260"/>
      <c r="FWL498" s="260"/>
      <c r="FWM498" s="260"/>
      <c r="FWN498" s="260"/>
      <c r="FWO498" s="260"/>
      <c r="FWP498" s="260"/>
      <c r="FWQ498" s="260"/>
      <c r="FWR498" s="260"/>
      <c r="FWS498" s="260"/>
      <c r="FWT498" s="260"/>
      <c r="FWU498" s="260"/>
      <c r="FWV498" s="260"/>
      <c r="FWW498" s="260"/>
      <c r="FWX498" s="260"/>
      <c r="FWY498" s="260"/>
      <c r="FWZ498" s="260"/>
      <c r="FXA498" s="260"/>
      <c r="FXB498" s="260"/>
      <c r="FXC498" s="260"/>
      <c r="FXD498" s="260"/>
      <c r="FXE498" s="260"/>
      <c r="FXF498" s="260"/>
      <c r="FXG498" s="260"/>
      <c r="FXH498" s="260"/>
      <c r="FXI498" s="260"/>
      <c r="FXJ498" s="260"/>
      <c r="FXK498" s="260"/>
      <c r="FXL498" s="260"/>
      <c r="FXM498" s="260"/>
      <c r="FXN498" s="260"/>
      <c r="FXO498" s="260"/>
      <c r="FXP498" s="260"/>
      <c r="FXQ498" s="260"/>
      <c r="FXR498" s="260"/>
      <c r="FXS498" s="260"/>
      <c r="FXT498" s="260"/>
      <c r="FXU498" s="260"/>
      <c r="FXV498" s="260"/>
      <c r="FXW498" s="260"/>
      <c r="FXX498" s="260"/>
      <c r="FXY498" s="260"/>
      <c r="FXZ498" s="260"/>
      <c r="FYA498" s="260"/>
      <c r="FYB498" s="260"/>
      <c r="FYC498" s="260"/>
      <c r="FYD498" s="260"/>
      <c r="FYE498" s="260"/>
      <c r="FYF498" s="260"/>
      <c r="FYG498" s="260"/>
      <c r="FYH498" s="260"/>
      <c r="FYI498" s="260"/>
      <c r="FYJ498" s="260"/>
      <c r="FYK498" s="260"/>
      <c r="FYL498" s="260"/>
      <c r="FYM498" s="260"/>
      <c r="FYN498" s="260"/>
      <c r="FYO498" s="260"/>
      <c r="FYP498" s="260"/>
      <c r="FYQ498" s="260"/>
      <c r="FYR498" s="260"/>
      <c r="FYS498" s="260"/>
      <c r="FYT498" s="260"/>
      <c r="FYU498" s="260"/>
      <c r="FYV498" s="260"/>
      <c r="FYW498" s="260"/>
      <c r="FYX498" s="260"/>
      <c r="FYY498" s="260"/>
      <c r="FYZ498" s="260"/>
      <c r="FZA498" s="260"/>
      <c r="FZB498" s="260"/>
      <c r="FZC498" s="260"/>
      <c r="FZD498" s="260"/>
      <c r="FZE498" s="260"/>
      <c r="FZF498" s="260"/>
      <c r="FZG498" s="260"/>
      <c r="FZH498" s="260"/>
      <c r="FZI498" s="260"/>
      <c r="FZJ498" s="260"/>
      <c r="FZK498" s="260"/>
      <c r="FZL498" s="260"/>
      <c r="FZM498" s="260"/>
      <c r="FZN498" s="260"/>
      <c r="FZO498" s="260"/>
      <c r="FZP498" s="260"/>
      <c r="FZQ498" s="260"/>
      <c r="FZR498" s="260"/>
      <c r="FZS498" s="260"/>
      <c r="FZT498" s="260"/>
      <c r="FZU498" s="260"/>
      <c r="FZV498" s="260"/>
      <c r="FZW498" s="260"/>
      <c r="FZX498" s="260"/>
      <c r="FZY498" s="260"/>
      <c r="FZZ498" s="260"/>
      <c r="GAA498" s="260"/>
      <c r="GAB498" s="260"/>
      <c r="GAC498" s="260"/>
      <c r="GAD498" s="260"/>
      <c r="GAE498" s="260"/>
      <c r="GAF498" s="260"/>
      <c r="GAG498" s="260"/>
      <c r="GAH498" s="260"/>
      <c r="GAI498" s="260"/>
      <c r="GAJ498" s="260"/>
      <c r="GAK498" s="260"/>
      <c r="GAL498" s="260"/>
      <c r="GAM498" s="260"/>
      <c r="GAN498" s="260"/>
      <c r="GAO498" s="260"/>
      <c r="GAP498" s="260"/>
      <c r="GAQ498" s="260"/>
      <c r="GAR498" s="260"/>
      <c r="GAS498" s="260"/>
      <c r="GAT498" s="260"/>
      <c r="GAU498" s="260"/>
      <c r="GAV498" s="260"/>
      <c r="GAW498" s="260"/>
      <c r="GAX498" s="260"/>
      <c r="GAY498" s="260"/>
      <c r="GAZ498" s="260"/>
      <c r="GBA498" s="260"/>
      <c r="GBB498" s="260"/>
      <c r="GBC498" s="260"/>
      <c r="GBD498" s="260"/>
      <c r="GBE498" s="260"/>
      <c r="GBF498" s="260"/>
      <c r="GBG498" s="260"/>
      <c r="GBH498" s="260"/>
      <c r="GBI498" s="260"/>
      <c r="GBJ498" s="260"/>
      <c r="GBK498" s="260"/>
      <c r="GBL498" s="260"/>
      <c r="GBM498" s="260"/>
      <c r="GBN498" s="260"/>
      <c r="GBO498" s="260"/>
      <c r="GBP498" s="260"/>
      <c r="GBQ498" s="260"/>
      <c r="GBR498" s="260"/>
      <c r="GBS498" s="260"/>
      <c r="GBT498" s="260"/>
      <c r="GBU498" s="260"/>
      <c r="GBV498" s="260"/>
      <c r="GBW498" s="260"/>
      <c r="GBX498" s="260"/>
      <c r="GBY498" s="260"/>
      <c r="GBZ498" s="260"/>
      <c r="GCA498" s="260"/>
      <c r="GCB498" s="260"/>
      <c r="GCC498" s="260"/>
      <c r="GCD498" s="260"/>
      <c r="GCE498" s="260"/>
      <c r="GCF498" s="260"/>
      <c r="GCG498" s="260"/>
      <c r="GCH498" s="260"/>
      <c r="GCI498" s="260"/>
      <c r="GCJ498" s="260"/>
      <c r="GCK498" s="260"/>
      <c r="GCL498" s="260"/>
      <c r="GCM498" s="260"/>
      <c r="GCN498" s="260"/>
      <c r="GCO498" s="260"/>
      <c r="GCP498" s="260"/>
      <c r="GCQ498" s="260"/>
      <c r="GCR498" s="260"/>
      <c r="GCS498" s="260"/>
      <c r="GCT498" s="260"/>
      <c r="GCU498" s="260"/>
      <c r="GCV498" s="260"/>
      <c r="GCW498" s="260"/>
      <c r="GCX498" s="260"/>
      <c r="GCY498" s="260"/>
      <c r="GCZ498" s="260"/>
      <c r="GDA498" s="260"/>
      <c r="GDB498" s="260"/>
      <c r="GDC498" s="260"/>
      <c r="GDD498" s="260"/>
      <c r="GDE498" s="260"/>
      <c r="GDF498" s="260"/>
      <c r="GDG498" s="260"/>
      <c r="GDH498" s="260"/>
      <c r="GDI498" s="260"/>
      <c r="GDJ498" s="260"/>
      <c r="GDK498" s="260"/>
      <c r="GDL498" s="260"/>
      <c r="GDM498" s="260"/>
      <c r="GDN498" s="260"/>
      <c r="GDO498" s="260"/>
      <c r="GDP498" s="260"/>
      <c r="GDQ498" s="260"/>
      <c r="GDR498" s="260"/>
      <c r="GDS498" s="260"/>
      <c r="GDT498" s="260"/>
      <c r="GDU498" s="260"/>
      <c r="GDV498" s="260"/>
      <c r="GDW498" s="260"/>
      <c r="GDX498" s="260"/>
      <c r="GDY498" s="260"/>
      <c r="GDZ498" s="260"/>
      <c r="GEA498" s="260"/>
      <c r="GEB498" s="260"/>
      <c r="GEC498" s="260"/>
      <c r="GED498" s="260"/>
      <c r="GEE498" s="260"/>
      <c r="GEF498" s="260"/>
      <c r="GEG498" s="260"/>
      <c r="GEH498" s="260"/>
      <c r="GEI498" s="260"/>
      <c r="GEJ498" s="260"/>
      <c r="GEK498" s="260"/>
      <c r="GEL498" s="260"/>
      <c r="GEM498" s="260"/>
      <c r="GEN498" s="260"/>
      <c r="GEO498" s="260"/>
      <c r="GEP498" s="260"/>
      <c r="GEQ498" s="260"/>
      <c r="GER498" s="260"/>
      <c r="GES498" s="260"/>
      <c r="GET498" s="260"/>
      <c r="GEU498" s="260"/>
      <c r="GEV498" s="260"/>
      <c r="GEW498" s="260"/>
      <c r="GEX498" s="260"/>
      <c r="GEY498" s="260"/>
      <c r="GEZ498" s="260"/>
      <c r="GFA498" s="260"/>
      <c r="GFB498" s="260"/>
      <c r="GFC498" s="260"/>
      <c r="GFD498" s="260"/>
      <c r="GFE498" s="260"/>
      <c r="GFF498" s="260"/>
      <c r="GFG498" s="260"/>
      <c r="GFH498" s="260"/>
      <c r="GFI498" s="260"/>
      <c r="GFJ498" s="260"/>
      <c r="GFK498" s="260"/>
      <c r="GFL498" s="260"/>
      <c r="GFM498" s="260"/>
      <c r="GFN498" s="260"/>
      <c r="GFO498" s="260"/>
      <c r="GFP498" s="260"/>
      <c r="GFQ498" s="260"/>
      <c r="GFR498" s="260"/>
      <c r="GFS498" s="260"/>
      <c r="GFT498" s="260"/>
      <c r="GFU498" s="260"/>
      <c r="GFV498" s="260"/>
      <c r="GFW498" s="260"/>
      <c r="GFX498" s="260"/>
      <c r="GFY498" s="260"/>
      <c r="GFZ498" s="260"/>
      <c r="GGA498" s="260"/>
      <c r="GGB498" s="260"/>
      <c r="GGC498" s="260"/>
      <c r="GGD498" s="260"/>
      <c r="GGE498" s="260"/>
      <c r="GGF498" s="260"/>
      <c r="GGG498" s="260"/>
      <c r="GGH498" s="260"/>
      <c r="GGI498" s="260"/>
      <c r="GGJ498" s="260"/>
      <c r="GGK498" s="260"/>
      <c r="GGL498" s="260"/>
      <c r="GGM498" s="260"/>
      <c r="GGN498" s="260"/>
      <c r="GGO498" s="260"/>
      <c r="GGP498" s="260"/>
      <c r="GGQ498" s="260"/>
      <c r="GGR498" s="260"/>
      <c r="GGS498" s="260"/>
      <c r="GGT498" s="260"/>
      <c r="GGU498" s="260"/>
      <c r="GGV498" s="260"/>
      <c r="GGW498" s="260"/>
      <c r="GGX498" s="260"/>
      <c r="GGY498" s="260"/>
      <c r="GGZ498" s="260"/>
      <c r="GHA498" s="260"/>
      <c r="GHB498" s="260"/>
      <c r="GHC498" s="260"/>
      <c r="GHD498" s="260"/>
      <c r="GHE498" s="260"/>
      <c r="GHF498" s="260"/>
      <c r="GHG498" s="260"/>
      <c r="GHH498" s="260"/>
      <c r="GHI498" s="260"/>
      <c r="GHJ498" s="260"/>
      <c r="GHK498" s="260"/>
      <c r="GHL498" s="260"/>
      <c r="GHM498" s="260"/>
      <c r="GHN498" s="260"/>
      <c r="GHO498" s="260"/>
      <c r="GHP498" s="260"/>
      <c r="GHQ498" s="260"/>
      <c r="GHR498" s="260"/>
      <c r="GHS498" s="260"/>
      <c r="GHT498" s="260"/>
      <c r="GHU498" s="260"/>
      <c r="GHV498" s="260"/>
      <c r="GHW498" s="260"/>
      <c r="GHX498" s="260"/>
      <c r="GHY498" s="260"/>
      <c r="GHZ498" s="260"/>
      <c r="GIA498" s="260"/>
      <c r="GIB498" s="260"/>
      <c r="GIC498" s="260"/>
      <c r="GID498" s="260"/>
      <c r="GIE498" s="260"/>
      <c r="GIF498" s="260"/>
      <c r="GIG498" s="260"/>
      <c r="GIH498" s="260"/>
      <c r="GII498" s="260"/>
      <c r="GIJ498" s="260"/>
      <c r="GIK498" s="260"/>
      <c r="GIL498" s="260"/>
      <c r="GIM498" s="260"/>
      <c r="GIN498" s="260"/>
      <c r="GIO498" s="260"/>
      <c r="GIP498" s="260"/>
      <c r="GIQ498" s="260"/>
      <c r="GIR498" s="260"/>
      <c r="GIS498" s="260"/>
      <c r="GIT498" s="260"/>
      <c r="GIU498" s="260"/>
      <c r="GIV498" s="260"/>
      <c r="GIW498" s="260"/>
      <c r="GIX498" s="260"/>
      <c r="GIY498" s="260"/>
      <c r="GIZ498" s="260"/>
      <c r="GJA498" s="260"/>
      <c r="GJB498" s="260"/>
      <c r="GJC498" s="260"/>
      <c r="GJD498" s="260"/>
      <c r="GJE498" s="260"/>
      <c r="GJF498" s="260"/>
      <c r="GJG498" s="260"/>
      <c r="GJH498" s="260"/>
      <c r="GJI498" s="260"/>
      <c r="GJJ498" s="260"/>
      <c r="GJK498" s="260"/>
      <c r="GJL498" s="260"/>
      <c r="GJM498" s="260"/>
      <c r="GJN498" s="260"/>
      <c r="GJO498" s="260"/>
      <c r="GJP498" s="260"/>
      <c r="GJQ498" s="260"/>
      <c r="GJR498" s="260"/>
      <c r="GJS498" s="260"/>
      <c r="GJT498" s="260"/>
      <c r="GJU498" s="260"/>
      <c r="GJV498" s="260"/>
      <c r="GJW498" s="260"/>
      <c r="GJX498" s="260"/>
      <c r="GJY498" s="260"/>
      <c r="GJZ498" s="260"/>
      <c r="GKA498" s="260"/>
      <c r="GKB498" s="260"/>
      <c r="GKC498" s="260"/>
      <c r="GKD498" s="260"/>
      <c r="GKE498" s="260"/>
      <c r="GKF498" s="260"/>
      <c r="GKG498" s="260"/>
      <c r="GKH498" s="260"/>
      <c r="GKI498" s="260"/>
      <c r="GKJ498" s="260"/>
      <c r="GKK498" s="260"/>
      <c r="GKL498" s="260"/>
      <c r="GKM498" s="260"/>
      <c r="GKN498" s="260"/>
      <c r="GKO498" s="260"/>
      <c r="GKP498" s="260"/>
      <c r="GKQ498" s="260"/>
      <c r="GKR498" s="260"/>
      <c r="GKS498" s="260"/>
      <c r="GKT498" s="260"/>
      <c r="GKU498" s="260"/>
      <c r="GKV498" s="260"/>
      <c r="GKW498" s="260"/>
      <c r="GKX498" s="260"/>
      <c r="GKY498" s="260"/>
      <c r="GKZ498" s="260"/>
      <c r="GLA498" s="260"/>
      <c r="GLB498" s="260"/>
      <c r="GLC498" s="260"/>
      <c r="GLD498" s="260"/>
      <c r="GLE498" s="260"/>
      <c r="GLF498" s="260"/>
      <c r="GLG498" s="260"/>
      <c r="GLH498" s="260"/>
      <c r="GLI498" s="260"/>
      <c r="GLJ498" s="260"/>
      <c r="GLK498" s="260"/>
      <c r="GLL498" s="260"/>
      <c r="GLM498" s="260"/>
      <c r="GLN498" s="260"/>
      <c r="GLO498" s="260"/>
      <c r="GLP498" s="260"/>
      <c r="GLQ498" s="260"/>
      <c r="GLR498" s="260"/>
      <c r="GLS498" s="260"/>
      <c r="GLT498" s="260"/>
      <c r="GLU498" s="260"/>
      <c r="GLV498" s="260"/>
      <c r="GLW498" s="260"/>
      <c r="GLX498" s="260"/>
      <c r="GLY498" s="260"/>
      <c r="GLZ498" s="260"/>
      <c r="GMA498" s="260"/>
      <c r="GMB498" s="260"/>
      <c r="GMC498" s="260"/>
      <c r="GMD498" s="260"/>
      <c r="GME498" s="260"/>
      <c r="GMF498" s="260"/>
      <c r="GMG498" s="260"/>
      <c r="GMH498" s="260"/>
      <c r="GMI498" s="260"/>
      <c r="GMJ498" s="260"/>
      <c r="GMK498" s="260"/>
      <c r="GML498" s="260"/>
      <c r="GMM498" s="260"/>
      <c r="GMN498" s="260"/>
      <c r="GMO498" s="260"/>
      <c r="GMP498" s="260"/>
      <c r="GMQ498" s="260"/>
      <c r="GMR498" s="260"/>
      <c r="GMS498" s="260"/>
      <c r="GMT498" s="260"/>
      <c r="GMU498" s="260"/>
      <c r="GMV498" s="260"/>
      <c r="GMW498" s="260"/>
      <c r="GMX498" s="260"/>
      <c r="GMY498" s="260"/>
      <c r="GMZ498" s="260"/>
      <c r="GNA498" s="260"/>
      <c r="GNB498" s="260"/>
      <c r="GNC498" s="260"/>
      <c r="GND498" s="260"/>
      <c r="GNE498" s="260"/>
      <c r="GNF498" s="260"/>
      <c r="GNG498" s="260"/>
      <c r="GNH498" s="260"/>
      <c r="GNI498" s="260"/>
      <c r="GNJ498" s="260"/>
      <c r="GNK498" s="260"/>
      <c r="GNL498" s="260"/>
      <c r="GNM498" s="260"/>
      <c r="GNN498" s="260"/>
      <c r="GNO498" s="260"/>
      <c r="GNP498" s="260"/>
      <c r="GNQ498" s="260"/>
      <c r="GNR498" s="260"/>
      <c r="GNS498" s="260"/>
      <c r="GNT498" s="260"/>
      <c r="GNU498" s="260"/>
      <c r="GNV498" s="260"/>
      <c r="GNW498" s="260"/>
      <c r="GNX498" s="260"/>
      <c r="GNY498" s="260"/>
      <c r="GNZ498" s="260"/>
      <c r="GOA498" s="260"/>
      <c r="GOB498" s="260"/>
      <c r="GOC498" s="260"/>
      <c r="GOD498" s="260"/>
      <c r="GOE498" s="260"/>
      <c r="GOF498" s="260"/>
      <c r="GOG498" s="260"/>
      <c r="GOH498" s="260"/>
      <c r="GOI498" s="260"/>
      <c r="GOJ498" s="260"/>
      <c r="GOK498" s="260"/>
      <c r="GOL498" s="260"/>
      <c r="GOM498" s="260"/>
      <c r="GON498" s="260"/>
      <c r="GOO498" s="260"/>
      <c r="GOP498" s="260"/>
      <c r="GOQ498" s="260"/>
      <c r="GOR498" s="260"/>
      <c r="GOS498" s="260"/>
      <c r="GOT498" s="260"/>
      <c r="GOU498" s="260"/>
      <c r="GOV498" s="260"/>
      <c r="GOW498" s="260"/>
      <c r="GOX498" s="260"/>
      <c r="GOY498" s="260"/>
      <c r="GOZ498" s="260"/>
      <c r="GPA498" s="260"/>
      <c r="GPB498" s="260"/>
      <c r="GPC498" s="260"/>
      <c r="GPD498" s="260"/>
      <c r="GPE498" s="260"/>
      <c r="GPF498" s="260"/>
      <c r="GPG498" s="260"/>
      <c r="GPH498" s="260"/>
      <c r="GPI498" s="260"/>
      <c r="GPJ498" s="260"/>
      <c r="GPK498" s="260"/>
      <c r="GPL498" s="260"/>
      <c r="GPM498" s="260"/>
      <c r="GPN498" s="260"/>
      <c r="GPO498" s="260"/>
      <c r="GPP498" s="260"/>
      <c r="GPQ498" s="260"/>
      <c r="GPR498" s="260"/>
      <c r="GPS498" s="260"/>
      <c r="GPT498" s="260"/>
      <c r="GPU498" s="260"/>
      <c r="GPV498" s="260"/>
      <c r="GPW498" s="260"/>
      <c r="GPX498" s="260"/>
      <c r="GPY498" s="260"/>
      <c r="GPZ498" s="260"/>
      <c r="GQA498" s="260"/>
      <c r="GQB498" s="260"/>
      <c r="GQC498" s="260"/>
      <c r="GQD498" s="260"/>
      <c r="GQE498" s="260"/>
      <c r="GQF498" s="260"/>
      <c r="GQG498" s="260"/>
      <c r="GQH498" s="260"/>
      <c r="GQI498" s="260"/>
      <c r="GQJ498" s="260"/>
      <c r="GQK498" s="260"/>
      <c r="GQL498" s="260"/>
      <c r="GQM498" s="260"/>
      <c r="GQN498" s="260"/>
      <c r="GQO498" s="260"/>
      <c r="GQP498" s="260"/>
      <c r="GQQ498" s="260"/>
      <c r="GQR498" s="260"/>
      <c r="GQS498" s="260"/>
      <c r="GQT498" s="260"/>
      <c r="GQU498" s="260"/>
      <c r="GQV498" s="260"/>
      <c r="GQW498" s="260"/>
      <c r="GQX498" s="260"/>
      <c r="GQY498" s="260"/>
      <c r="GQZ498" s="260"/>
      <c r="GRA498" s="260"/>
      <c r="GRB498" s="260"/>
      <c r="GRC498" s="260"/>
      <c r="GRD498" s="260"/>
      <c r="GRE498" s="260"/>
      <c r="GRF498" s="260"/>
      <c r="GRG498" s="260"/>
      <c r="GRH498" s="260"/>
      <c r="GRI498" s="260"/>
      <c r="GRJ498" s="260"/>
      <c r="GRK498" s="260"/>
      <c r="GRL498" s="260"/>
      <c r="GRM498" s="260"/>
      <c r="GRN498" s="260"/>
      <c r="GRO498" s="260"/>
      <c r="GRP498" s="260"/>
      <c r="GRQ498" s="260"/>
      <c r="GRR498" s="260"/>
      <c r="GRS498" s="260"/>
      <c r="GRT498" s="260"/>
      <c r="GRU498" s="260"/>
      <c r="GRV498" s="260"/>
      <c r="GRW498" s="260"/>
      <c r="GRX498" s="260"/>
      <c r="GRY498" s="260"/>
      <c r="GRZ498" s="260"/>
      <c r="GSA498" s="260"/>
      <c r="GSB498" s="260"/>
      <c r="GSC498" s="260"/>
      <c r="GSD498" s="260"/>
      <c r="GSE498" s="260"/>
      <c r="GSF498" s="260"/>
      <c r="GSG498" s="260"/>
      <c r="GSH498" s="260"/>
      <c r="GSI498" s="260"/>
      <c r="GSJ498" s="260"/>
      <c r="GSK498" s="260"/>
      <c r="GSL498" s="260"/>
      <c r="GSM498" s="260"/>
      <c r="GSN498" s="260"/>
      <c r="GSO498" s="260"/>
      <c r="GSP498" s="260"/>
      <c r="GSQ498" s="260"/>
      <c r="GSR498" s="260"/>
      <c r="GSS498" s="260"/>
      <c r="GST498" s="260"/>
      <c r="GSU498" s="260"/>
      <c r="GSV498" s="260"/>
      <c r="GSW498" s="260"/>
      <c r="GSX498" s="260"/>
      <c r="GSY498" s="260"/>
      <c r="GSZ498" s="260"/>
      <c r="GTA498" s="260"/>
      <c r="GTB498" s="260"/>
      <c r="GTC498" s="260"/>
      <c r="GTD498" s="260"/>
      <c r="GTE498" s="260"/>
      <c r="GTF498" s="260"/>
      <c r="GTG498" s="260"/>
      <c r="GTH498" s="260"/>
      <c r="GTI498" s="260"/>
      <c r="GTJ498" s="260"/>
      <c r="GTK498" s="260"/>
      <c r="GTL498" s="260"/>
      <c r="GTM498" s="260"/>
      <c r="GTN498" s="260"/>
      <c r="GTO498" s="260"/>
      <c r="GTP498" s="260"/>
      <c r="GTQ498" s="260"/>
      <c r="GTR498" s="260"/>
      <c r="GTS498" s="260"/>
      <c r="GTT498" s="260"/>
      <c r="GTU498" s="260"/>
      <c r="GTV498" s="260"/>
      <c r="GTW498" s="260"/>
      <c r="GTX498" s="260"/>
      <c r="GTY498" s="260"/>
      <c r="GTZ498" s="260"/>
      <c r="GUA498" s="260"/>
      <c r="GUB498" s="260"/>
      <c r="GUC498" s="260"/>
      <c r="GUD498" s="260"/>
      <c r="GUE498" s="260"/>
      <c r="GUF498" s="260"/>
      <c r="GUG498" s="260"/>
      <c r="GUH498" s="260"/>
      <c r="GUI498" s="260"/>
      <c r="GUJ498" s="260"/>
      <c r="GUK498" s="260"/>
      <c r="GUL498" s="260"/>
      <c r="GUM498" s="260"/>
      <c r="GUN498" s="260"/>
      <c r="GUO498" s="260"/>
      <c r="GUP498" s="260"/>
      <c r="GUQ498" s="260"/>
      <c r="GUR498" s="260"/>
      <c r="GUS498" s="260"/>
      <c r="GUT498" s="260"/>
      <c r="GUU498" s="260"/>
      <c r="GUV498" s="260"/>
      <c r="GUW498" s="260"/>
      <c r="GUX498" s="260"/>
      <c r="GUY498" s="260"/>
      <c r="GUZ498" s="260"/>
      <c r="GVA498" s="260"/>
      <c r="GVB498" s="260"/>
      <c r="GVC498" s="260"/>
      <c r="GVD498" s="260"/>
      <c r="GVE498" s="260"/>
      <c r="GVF498" s="260"/>
      <c r="GVG498" s="260"/>
      <c r="GVH498" s="260"/>
      <c r="GVI498" s="260"/>
      <c r="GVJ498" s="260"/>
      <c r="GVK498" s="260"/>
      <c r="GVL498" s="260"/>
      <c r="GVM498" s="260"/>
      <c r="GVN498" s="260"/>
      <c r="GVO498" s="260"/>
      <c r="GVP498" s="260"/>
      <c r="GVQ498" s="260"/>
      <c r="GVR498" s="260"/>
      <c r="GVS498" s="260"/>
      <c r="GVT498" s="260"/>
      <c r="GVU498" s="260"/>
      <c r="GVV498" s="260"/>
      <c r="GVW498" s="260"/>
      <c r="GVX498" s="260"/>
      <c r="GVY498" s="260"/>
      <c r="GVZ498" s="260"/>
      <c r="GWA498" s="260"/>
      <c r="GWB498" s="260"/>
      <c r="GWC498" s="260"/>
      <c r="GWD498" s="260"/>
      <c r="GWE498" s="260"/>
      <c r="GWF498" s="260"/>
      <c r="GWG498" s="260"/>
      <c r="GWH498" s="260"/>
      <c r="GWI498" s="260"/>
      <c r="GWJ498" s="260"/>
      <c r="GWK498" s="260"/>
      <c r="GWL498" s="260"/>
      <c r="GWM498" s="260"/>
      <c r="GWN498" s="260"/>
      <c r="GWO498" s="260"/>
      <c r="GWP498" s="260"/>
      <c r="GWQ498" s="260"/>
      <c r="GWR498" s="260"/>
      <c r="GWS498" s="260"/>
      <c r="GWT498" s="260"/>
      <c r="GWU498" s="260"/>
      <c r="GWV498" s="260"/>
      <c r="GWW498" s="260"/>
      <c r="GWX498" s="260"/>
      <c r="GWY498" s="260"/>
      <c r="GWZ498" s="260"/>
      <c r="GXA498" s="260"/>
      <c r="GXB498" s="260"/>
      <c r="GXC498" s="260"/>
      <c r="GXD498" s="260"/>
      <c r="GXE498" s="260"/>
      <c r="GXF498" s="260"/>
      <c r="GXG498" s="260"/>
      <c r="GXH498" s="260"/>
      <c r="GXI498" s="260"/>
      <c r="GXJ498" s="260"/>
      <c r="GXK498" s="260"/>
      <c r="GXL498" s="260"/>
      <c r="GXM498" s="260"/>
      <c r="GXN498" s="260"/>
      <c r="GXO498" s="260"/>
      <c r="GXP498" s="260"/>
      <c r="GXQ498" s="260"/>
      <c r="GXR498" s="260"/>
      <c r="GXS498" s="260"/>
      <c r="GXT498" s="260"/>
      <c r="GXU498" s="260"/>
      <c r="GXV498" s="260"/>
      <c r="GXW498" s="260"/>
      <c r="GXX498" s="260"/>
      <c r="GXY498" s="260"/>
      <c r="GXZ498" s="260"/>
      <c r="GYA498" s="260"/>
      <c r="GYB498" s="260"/>
      <c r="GYC498" s="260"/>
      <c r="GYD498" s="260"/>
      <c r="GYE498" s="260"/>
      <c r="GYF498" s="260"/>
      <c r="GYG498" s="260"/>
      <c r="GYH498" s="260"/>
      <c r="GYI498" s="260"/>
      <c r="GYJ498" s="260"/>
      <c r="GYK498" s="260"/>
      <c r="GYL498" s="260"/>
      <c r="GYM498" s="260"/>
      <c r="GYN498" s="260"/>
      <c r="GYO498" s="260"/>
      <c r="GYP498" s="260"/>
      <c r="GYQ498" s="260"/>
      <c r="GYR498" s="260"/>
      <c r="GYS498" s="260"/>
      <c r="GYT498" s="260"/>
      <c r="GYU498" s="260"/>
      <c r="GYV498" s="260"/>
      <c r="GYW498" s="260"/>
      <c r="GYX498" s="260"/>
      <c r="GYY498" s="260"/>
      <c r="GYZ498" s="260"/>
      <c r="GZA498" s="260"/>
      <c r="GZB498" s="260"/>
      <c r="GZC498" s="260"/>
      <c r="GZD498" s="260"/>
      <c r="GZE498" s="260"/>
      <c r="GZF498" s="260"/>
      <c r="GZG498" s="260"/>
      <c r="GZH498" s="260"/>
      <c r="GZI498" s="260"/>
      <c r="GZJ498" s="260"/>
      <c r="GZK498" s="260"/>
      <c r="GZL498" s="260"/>
      <c r="GZM498" s="260"/>
      <c r="GZN498" s="260"/>
      <c r="GZO498" s="260"/>
      <c r="GZP498" s="260"/>
      <c r="GZQ498" s="260"/>
      <c r="GZR498" s="260"/>
      <c r="GZS498" s="260"/>
      <c r="GZT498" s="260"/>
      <c r="GZU498" s="260"/>
      <c r="GZV498" s="260"/>
      <c r="GZW498" s="260"/>
      <c r="GZX498" s="260"/>
      <c r="GZY498" s="260"/>
      <c r="GZZ498" s="260"/>
      <c r="HAA498" s="260"/>
      <c r="HAB498" s="260"/>
      <c r="HAC498" s="260"/>
      <c r="HAD498" s="260"/>
      <c r="HAE498" s="260"/>
      <c r="HAF498" s="260"/>
      <c r="HAG498" s="260"/>
      <c r="HAH498" s="260"/>
      <c r="HAI498" s="260"/>
      <c r="HAJ498" s="260"/>
      <c r="HAK498" s="260"/>
      <c r="HAL498" s="260"/>
      <c r="HAM498" s="260"/>
      <c r="HAN498" s="260"/>
      <c r="HAO498" s="260"/>
      <c r="HAP498" s="260"/>
      <c r="HAQ498" s="260"/>
      <c r="HAR498" s="260"/>
      <c r="HAS498" s="260"/>
      <c r="HAT498" s="260"/>
      <c r="HAU498" s="260"/>
      <c r="HAV498" s="260"/>
      <c r="HAW498" s="260"/>
      <c r="HAX498" s="260"/>
      <c r="HAY498" s="260"/>
      <c r="HAZ498" s="260"/>
      <c r="HBA498" s="260"/>
      <c r="HBB498" s="260"/>
      <c r="HBC498" s="260"/>
      <c r="HBD498" s="260"/>
      <c r="HBE498" s="260"/>
      <c r="HBF498" s="260"/>
      <c r="HBG498" s="260"/>
      <c r="HBH498" s="260"/>
      <c r="HBI498" s="260"/>
      <c r="HBJ498" s="260"/>
      <c r="HBK498" s="260"/>
      <c r="HBL498" s="260"/>
      <c r="HBM498" s="260"/>
      <c r="HBN498" s="260"/>
      <c r="HBO498" s="260"/>
      <c r="HBP498" s="260"/>
      <c r="HBQ498" s="260"/>
      <c r="HBR498" s="260"/>
      <c r="HBS498" s="260"/>
      <c r="HBT498" s="260"/>
      <c r="HBU498" s="260"/>
      <c r="HBV498" s="260"/>
      <c r="HBW498" s="260"/>
      <c r="HBX498" s="260"/>
      <c r="HBY498" s="260"/>
      <c r="HBZ498" s="260"/>
      <c r="HCA498" s="260"/>
      <c r="HCB498" s="260"/>
      <c r="HCC498" s="260"/>
      <c r="HCD498" s="260"/>
      <c r="HCE498" s="260"/>
      <c r="HCF498" s="260"/>
      <c r="HCG498" s="260"/>
      <c r="HCH498" s="260"/>
      <c r="HCI498" s="260"/>
      <c r="HCJ498" s="260"/>
      <c r="HCK498" s="260"/>
      <c r="HCL498" s="260"/>
      <c r="HCM498" s="260"/>
      <c r="HCN498" s="260"/>
      <c r="HCO498" s="260"/>
      <c r="HCP498" s="260"/>
      <c r="HCQ498" s="260"/>
      <c r="HCR498" s="260"/>
      <c r="HCS498" s="260"/>
      <c r="HCT498" s="260"/>
      <c r="HCU498" s="260"/>
      <c r="HCV498" s="260"/>
      <c r="HCW498" s="260"/>
      <c r="HCX498" s="260"/>
      <c r="HCY498" s="260"/>
      <c r="HCZ498" s="260"/>
      <c r="HDA498" s="260"/>
      <c r="HDB498" s="260"/>
      <c r="HDC498" s="260"/>
      <c r="HDD498" s="260"/>
      <c r="HDE498" s="260"/>
      <c r="HDF498" s="260"/>
      <c r="HDG498" s="260"/>
      <c r="HDH498" s="260"/>
      <c r="HDI498" s="260"/>
      <c r="HDJ498" s="260"/>
      <c r="HDK498" s="260"/>
      <c r="HDL498" s="260"/>
      <c r="HDM498" s="260"/>
      <c r="HDN498" s="260"/>
      <c r="HDO498" s="260"/>
      <c r="HDP498" s="260"/>
      <c r="HDQ498" s="260"/>
      <c r="HDR498" s="260"/>
      <c r="HDS498" s="260"/>
      <c r="HDT498" s="260"/>
      <c r="HDU498" s="260"/>
      <c r="HDV498" s="260"/>
      <c r="HDW498" s="260"/>
      <c r="HDX498" s="260"/>
      <c r="HDY498" s="260"/>
      <c r="HDZ498" s="260"/>
      <c r="HEA498" s="260"/>
      <c r="HEB498" s="260"/>
      <c r="HEC498" s="260"/>
      <c r="HED498" s="260"/>
      <c r="HEE498" s="260"/>
      <c r="HEF498" s="260"/>
      <c r="HEG498" s="260"/>
      <c r="HEH498" s="260"/>
      <c r="HEI498" s="260"/>
      <c r="HEJ498" s="260"/>
      <c r="HEK498" s="260"/>
      <c r="HEL498" s="260"/>
      <c r="HEM498" s="260"/>
      <c r="HEN498" s="260"/>
      <c r="HEO498" s="260"/>
      <c r="HEP498" s="260"/>
      <c r="HEQ498" s="260"/>
      <c r="HER498" s="260"/>
      <c r="HES498" s="260"/>
      <c r="HET498" s="260"/>
      <c r="HEU498" s="260"/>
      <c r="HEV498" s="260"/>
      <c r="HEW498" s="260"/>
      <c r="HEX498" s="260"/>
      <c r="HEY498" s="260"/>
      <c r="HEZ498" s="260"/>
      <c r="HFA498" s="260"/>
      <c r="HFB498" s="260"/>
      <c r="HFC498" s="260"/>
      <c r="HFD498" s="260"/>
      <c r="HFE498" s="260"/>
      <c r="HFF498" s="260"/>
      <c r="HFG498" s="260"/>
      <c r="HFH498" s="260"/>
      <c r="HFI498" s="260"/>
      <c r="HFJ498" s="260"/>
      <c r="HFK498" s="260"/>
      <c r="HFL498" s="260"/>
      <c r="HFM498" s="260"/>
      <c r="HFN498" s="260"/>
      <c r="HFO498" s="260"/>
      <c r="HFP498" s="260"/>
      <c r="HFQ498" s="260"/>
      <c r="HFR498" s="260"/>
      <c r="HFS498" s="260"/>
      <c r="HFT498" s="260"/>
      <c r="HFU498" s="260"/>
      <c r="HFV498" s="260"/>
      <c r="HFW498" s="260"/>
      <c r="HFX498" s="260"/>
      <c r="HFY498" s="260"/>
      <c r="HFZ498" s="260"/>
      <c r="HGA498" s="260"/>
      <c r="HGB498" s="260"/>
      <c r="HGC498" s="260"/>
      <c r="HGD498" s="260"/>
      <c r="HGE498" s="260"/>
      <c r="HGF498" s="260"/>
      <c r="HGG498" s="260"/>
      <c r="HGH498" s="260"/>
      <c r="HGI498" s="260"/>
      <c r="HGJ498" s="260"/>
      <c r="HGK498" s="260"/>
      <c r="HGL498" s="260"/>
      <c r="HGM498" s="260"/>
      <c r="HGN498" s="260"/>
      <c r="HGO498" s="260"/>
      <c r="HGP498" s="260"/>
      <c r="HGQ498" s="260"/>
      <c r="HGR498" s="260"/>
      <c r="HGS498" s="260"/>
      <c r="HGT498" s="260"/>
      <c r="HGU498" s="260"/>
      <c r="HGV498" s="260"/>
      <c r="HGW498" s="260"/>
      <c r="HGX498" s="260"/>
      <c r="HGY498" s="260"/>
      <c r="HGZ498" s="260"/>
      <c r="HHA498" s="260"/>
      <c r="HHB498" s="260"/>
      <c r="HHC498" s="260"/>
      <c r="HHD498" s="260"/>
      <c r="HHE498" s="260"/>
      <c r="HHF498" s="260"/>
      <c r="HHG498" s="260"/>
      <c r="HHH498" s="260"/>
      <c r="HHI498" s="260"/>
      <c r="HHJ498" s="260"/>
      <c r="HHK498" s="260"/>
      <c r="HHL498" s="260"/>
      <c r="HHM498" s="260"/>
      <c r="HHN498" s="260"/>
      <c r="HHO498" s="260"/>
      <c r="HHP498" s="260"/>
      <c r="HHQ498" s="260"/>
      <c r="HHR498" s="260"/>
      <c r="HHS498" s="260"/>
      <c r="HHT498" s="260"/>
      <c r="HHU498" s="260"/>
      <c r="HHV498" s="260"/>
      <c r="HHW498" s="260"/>
      <c r="HHX498" s="260"/>
      <c r="HHY498" s="260"/>
      <c r="HHZ498" s="260"/>
      <c r="HIA498" s="260"/>
      <c r="HIB498" s="260"/>
      <c r="HIC498" s="260"/>
      <c r="HID498" s="260"/>
      <c r="HIE498" s="260"/>
      <c r="HIF498" s="260"/>
      <c r="HIG498" s="260"/>
      <c r="HIH498" s="260"/>
      <c r="HII498" s="260"/>
      <c r="HIJ498" s="260"/>
      <c r="HIK498" s="260"/>
      <c r="HIL498" s="260"/>
      <c r="HIM498" s="260"/>
      <c r="HIN498" s="260"/>
      <c r="HIO498" s="260"/>
      <c r="HIP498" s="260"/>
      <c r="HIQ498" s="260"/>
      <c r="HIR498" s="260"/>
      <c r="HIS498" s="260"/>
      <c r="HIT498" s="260"/>
      <c r="HIU498" s="260"/>
      <c r="HIV498" s="260"/>
      <c r="HIW498" s="260"/>
      <c r="HIX498" s="260"/>
      <c r="HIY498" s="260"/>
      <c r="HIZ498" s="260"/>
      <c r="HJA498" s="260"/>
      <c r="HJB498" s="260"/>
      <c r="HJC498" s="260"/>
      <c r="HJD498" s="260"/>
      <c r="HJE498" s="260"/>
      <c r="HJF498" s="260"/>
      <c r="HJG498" s="260"/>
      <c r="HJH498" s="260"/>
      <c r="HJI498" s="260"/>
      <c r="HJJ498" s="260"/>
      <c r="HJK498" s="260"/>
      <c r="HJL498" s="260"/>
      <c r="HJM498" s="260"/>
      <c r="HJN498" s="260"/>
      <c r="HJO498" s="260"/>
      <c r="HJP498" s="260"/>
      <c r="HJQ498" s="260"/>
      <c r="HJR498" s="260"/>
      <c r="HJS498" s="260"/>
      <c r="HJT498" s="260"/>
      <c r="HJU498" s="260"/>
      <c r="HJV498" s="260"/>
      <c r="HJW498" s="260"/>
      <c r="HJX498" s="260"/>
      <c r="HJY498" s="260"/>
      <c r="HJZ498" s="260"/>
      <c r="HKA498" s="260"/>
      <c r="HKB498" s="260"/>
      <c r="HKC498" s="260"/>
      <c r="HKD498" s="260"/>
      <c r="HKE498" s="260"/>
      <c r="HKF498" s="260"/>
      <c r="HKG498" s="260"/>
      <c r="HKH498" s="260"/>
      <c r="HKI498" s="260"/>
      <c r="HKJ498" s="260"/>
      <c r="HKK498" s="260"/>
      <c r="HKL498" s="260"/>
      <c r="HKM498" s="260"/>
      <c r="HKN498" s="260"/>
      <c r="HKO498" s="260"/>
      <c r="HKP498" s="260"/>
      <c r="HKQ498" s="260"/>
      <c r="HKR498" s="260"/>
      <c r="HKS498" s="260"/>
      <c r="HKT498" s="260"/>
      <c r="HKU498" s="260"/>
      <c r="HKV498" s="260"/>
      <c r="HKW498" s="260"/>
      <c r="HKX498" s="260"/>
      <c r="HKY498" s="260"/>
      <c r="HKZ498" s="260"/>
      <c r="HLA498" s="260"/>
      <c r="HLB498" s="260"/>
      <c r="HLC498" s="260"/>
      <c r="HLD498" s="260"/>
      <c r="HLE498" s="260"/>
      <c r="HLF498" s="260"/>
      <c r="HLG498" s="260"/>
      <c r="HLH498" s="260"/>
      <c r="HLI498" s="260"/>
      <c r="HLJ498" s="260"/>
      <c r="HLK498" s="260"/>
      <c r="HLL498" s="260"/>
      <c r="HLM498" s="260"/>
      <c r="HLN498" s="260"/>
      <c r="HLO498" s="260"/>
      <c r="HLP498" s="260"/>
      <c r="HLQ498" s="260"/>
      <c r="HLR498" s="260"/>
      <c r="HLS498" s="260"/>
      <c r="HLT498" s="260"/>
      <c r="HLU498" s="260"/>
      <c r="HLV498" s="260"/>
      <c r="HLW498" s="260"/>
      <c r="HLX498" s="260"/>
      <c r="HLY498" s="260"/>
      <c r="HLZ498" s="260"/>
      <c r="HMA498" s="260"/>
      <c r="HMB498" s="260"/>
      <c r="HMC498" s="260"/>
      <c r="HMD498" s="260"/>
      <c r="HME498" s="260"/>
      <c r="HMF498" s="260"/>
      <c r="HMG498" s="260"/>
      <c r="HMH498" s="260"/>
      <c r="HMI498" s="260"/>
      <c r="HMJ498" s="260"/>
      <c r="HMK498" s="260"/>
      <c r="HML498" s="260"/>
      <c r="HMM498" s="260"/>
      <c r="HMN498" s="260"/>
      <c r="HMO498" s="260"/>
      <c r="HMP498" s="260"/>
      <c r="HMQ498" s="260"/>
      <c r="HMR498" s="260"/>
      <c r="HMS498" s="260"/>
      <c r="HMT498" s="260"/>
      <c r="HMU498" s="260"/>
      <c r="HMV498" s="260"/>
      <c r="HMW498" s="260"/>
      <c r="HMX498" s="260"/>
      <c r="HMY498" s="260"/>
      <c r="HMZ498" s="260"/>
      <c r="HNA498" s="260"/>
      <c r="HNB498" s="260"/>
      <c r="HNC498" s="260"/>
      <c r="HND498" s="260"/>
      <c r="HNE498" s="260"/>
      <c r="HNF498" s="260"/>
      <c r="HNG498" s="260"/>
      <c r="HNH498" s="260"/>
      <c r="HNI498" s="260"/>
      <c r="HNJ498" s="260"/>
      <c r="HNK498" s="260"/>
      <c r="HNL498" s="260"/>
      <c r="HNM498" s="260"/>
      <c r="HNN498" s="260"/>
      <c r="HNO498" s="260"/>
      <c r="HNP498" s="260"/>
      <c r="HNQ498" s="260"/>
      <c r="HNR498" s="260"/>
      <c r="HNS498" s="260"/>
      <c r="HNT498" s="260"/>
      <c r="HNU498" s="260"/>
      <c r="HNV498" s="260"/>
      <c r="HNW498" s="260"/>
      <c r="HNX498" s="260"/>
      <c r="HNY498" s="260"/>
      <c r="HNZ498" s="260"/>
      <c r="HOA498" s="260"/>
      <c r="HOB498" s="260"/>
      <c r="HOC498" s="260"/>
      <c r="HOD498" s="260"/>
      <c r="HOE498" s="260"/>
      <c r="HOF498" s="260"/>
      <c r="HOG498" s="260"/>
      <c r="HOH498" s="260"/>
      <c r="HOI498" s="260"/>
      <c r="HOJ498" s="260"/>
      <c r="HOK498" s="260"/>
      <c r="HOL498" s="260"/>
      <c r="HOM498" s="260"/>
      <c r="HON498" s="260"/>
      <c r="HOO498" s="260"/>
      <c r="HOP498" s="260"/>
      <c r="HOQ498" s="260"/>
      <c r="HOR498" s="260"/>
      <c r="HOS498" s="260"/>
      <c r="HOT498" s="260"/>
      <c r="HOU498" s="260"/>
      <c r="HOV498" s="260"/>
      <c r="HOW498" s="260"/>
      <c r="HOX498" s="260"/>
      <c r="HOY498" s="260"/>
      <c r="HOZ498" s="260"/>
      <c r="HPA498" s="260"/>
      <c r="HPB498" s="260"/>
      <c r="HPC498" s="260"/>
      <c r="HPD498" s="260"/>
      <c r="HPE498" s="260"/>
      <c r="HPF498" s="260"/>
      <c r="HPG498" s="260"/>
      <c r="HPH498" s="260"/>
      <c r="HPI498" s="260"/>
      <c r="HPJ498" s="260"/>
      <c r="HPK498" s="260"/>
      <c r="HPL498" s="260"/>
      <c r="HPM498" s="260"/>
      <c r="HPN498" s="260"/>
      <c r="HPO498" s="260"/>
      <c r="HPP498" s="260"/>
      <c r="HPQ498" s="260"/>
      <c r="HPR498" s="260"/>
      <c r="HPS498" s="260"/>
      <c r="HPT498" s="260"/>
      <c r="HPU498" s="260"/>
      <c r="HPV498" s="260"/>
      <c r="HPW498" s="260"/>
      <c r="HPX498" s="260"/>
      <c r="HPY498" s="260"/>
      <c r="HPZ498" s="260"/>
      <c r="HQA498" s="260"/>
      <c r="HQB498" s="260"/>
      <c r="HQC498" s="260"/>
      <c r="HQD498" s="260"/>
      <c r="HQE498" s="260"/>
      <c r="HQF498" s="260"/>
      <c r="HQG498" s="260"/>
      <c r="HQH498" s="260"/>
      <c r="HQI498" s="260"/>
      <c r="HQJ498" s="260"/>
      <c r="HQK498" s="260"/>
      <c r="HQL498" s="260"/>
      <c r="HQM498" s="260"/>
      <c r="HQN498" s="260"/>
      <c r="HQO498" s="260"/>
      <c r="HQP498" s="260"/>
      <c r="HQQ498" s="260"/>
      <c r="HQR498" s="260"/>
      <c r="HQS498" s="260"/>
      <c r="HQT498" s="260"/>
      <c r="HQU498" s="260"/>
      <c r="HQV498" s="260"/>
      <c r="HQW498" s="260"/>
      <c r="HQX498" s="260"/>
      <c r="HQY498" s="260"/>
      <c r="HQZ498" s="260"/>
      <c r="HRA498" s="260"/>
      <c r="HRB498" s="260"/>
      <c r="HRC498" s="260"/>
      <c r="HRD498" s="260"/>
      <c r="HRE498" s="260"/>
      <c r="HRF498" s="260"/>
      <c r="HRG498" s="260"/>
      <c r="HRH498" s="260"/>
      <c r="HRI498" s="260"/>
      <c r="HRJ498" s="260"/>
      <c r="HRK498" s="260"/>
      <c r="HRL498" s="260"/>
      <c r="HRM498" s="260"/>
      <c r="HRN498" s="260"/>
      <c r="HRO498" s="260"/>
      <c r="HRP498" s="260"/>
      <c r="HRQ498" s="260"/>
      <c r="HRR498" s="260"/>
      <c r="HRS498" s="260"/>
      <c r="HRT498" s="260"/>
      <c r="HRU498" s="260"/>
      <c r="HRV498" s="260"/>
      <c r="HRW498" s="260"/>
      <c r="HRX498" s="260"/>
      <c r="HRY498" s="260"/>
      <c r="HRZ498" s="260"/>
      <c r="HSA498" s="260"/>
      <c r="HSB498" s="260"/>
      <c r="HSC498" s="260"/>
      <c r="HSD498" s="260"/>
      <c r="HSE498" s="260"/>
      <c r="HSF498" s="260"/>
      <c r="HSG498" s="260"/>
      <c r="HSH498" s="260"/>
      <c r="HSI498" s="260"/>
      <c r="HSJ498" s="260"/>
      <c r="HSK498" s="260"/>
      <c r="HSL498" s="260"/>
      <c r="HSM498" s="260"/>
      <c r="HSN498" s="260"/>
      <c r="HSO498" s="260"/>
      <c r="HSP498" s="260"/>
      <c r="HSQ498" s="260"/>
      <c r="HSR498" s="260"/>
      <c r="HSS498" s="260"/>
      <c r="HST498" s="260"/>
      <c r="HSU498" s="260"/>
      <c r="HSV498" s="260"/>
      <c r="HSW498" s="260"/>
      <c r="HSX498" s="260"/>
      <c r="HSY498" s="260"/>
      <c r="HSZ498" s="260"/>
      <c r="HTA498" s="260"/>
      <c r="HTB498" s="260"/>
      <c r="HTC498" s="260"/>
      <c r="HTD498" s="260"/>
      <c r="HTE498" s="260"/>
      <c r="HTF498" s="260"/>
      <c r="HTG498" s="260"/>
      <c r="HTH498" s="260"/>
      <c r="HTI498" s="260"/>
      <c r="HTJ498" s="260"/>
      <c r="HTK498" s="260"/>
      <c r="HTL498" s="260"/>
      <c r="HTM498" s="260"/>
      <c r="HTN498" s="260"/>
      <c r="HTO498" s="260"/>
      <c r="HTP498" s="260"/>
      <c r="HTQ498" s="260"/>
      <c r="HTR498" s="260"/>
      <c r="HTS498" s="260"/>
      <c r="HTT498" s="260"/>
      <c r="HTU498" s="260"/>
      <c r="HTV498" s="260"/>
      <c r="HTW498" s="260"/>
      <c r="HTX498" s="260"/>
      <c r="HTY498" s="260"/>
      <c r="HTZ498" s="260"/>
      <c r="HUA498" s="260"/>
      <c r="HUB498" s="260"/>
      <c r="HUC498" s="260"/>
      <c r="HUD498" s="260"/>
      <c r="HUE498" s="260"/>
      <c r="HUF498" s="260"/>
      <c r="HUG498" s="260"/>
      <c r="HUH498" s="260"/>
      <c r="HUI498" s="260"/>
      <c r="HUJ498" s="260"/>
      <c r="HUK498" s="260"/>
      <c r="HUL498" s="260"/>
      <c r="HUM498" s="260"/>
      <c r="HUN498" s="260"/>
      <c r="HUO498" s="260"/>
      <c r="HUP498" s="260"/>
      <c r="HUQ498" s="260"/>
      <c r="HUR498" s="260"/>
      <c r="HUS498" s="260"/>
      <c r="HUT498" s="260"/>
      <c r="HUU498" s="260"/>
      <c r="HUV498" s="260"/>
      <c r="HUW498" s="260"/>
      <c r="HUX498" s="260"/>
      <c r="HUY498" s="260"/>
      <c r="HUZ498" s="260"/>
      <c r="HVA498" s="260"/>
      <c r="HVB498" s="260"/>
      <c r="HVC498" s="260"/>
      <c r="HVD498" s="260"/>
      <c r="HVE498" s="260"/>
      <c r="HVF498" s="260"/>
      <c r="HVG498" s="260"/>
      <c r="HVH498" s="260"/>
      <c r="HVI498" s="260"/>
      <c r="HVJ498" s="260"/>
      <c r="HVK498" s="260"/>
      <c r="HVL498" s="260"/>
      <c r="HVM498" s="260"/>
      <c r="HVN498" s="260"/>
      <c r="HVO498" s="260"/>
      <c r="HVP498" s="260"/>
      <c r="HVQ498" s="260"/>
      <c r="HVR498" s="260"/>
      <c r="HVS498" s="260"/>
      <c r="HVT498" s="260"/>
      <c r="HVU498" s="260"/>
      <c r="HVV498" s="260"/>
      <c r="HVW498" s="260"/>
      <c r="HVX498" s="260"/>
      <c r="HVY498" s="260"/>
      <c r="HVZ498" s="260"/>
      <c r="HWA498" s="260"/>
      <c r="HWB498" s="260"/>
      <c r="HWC498" s="260"/>
      <c r="HWD498" s="260"/>
      <c r="HWE498" s="260"/>
      <c r="HWF498" s="260"/>
      <c r="HWG498" s="260"/>
      <c r="HWH498" s="260"/>
      <c r="HWI498" s="260"/>
      <c r="HWJ498" s="260"/>
      <c r="HWK498" s="260"/>
      <c r="HWL498" s="260"/>
      <c r="HWM498" s="260"/>
      <c r="HWN498" s="260"/>
      <c r="HWO498" s="260"/>
      <c r="HWP498" s="260"/>
      <c r="HWQ498" s="260"/>
      <c r="HWR498" s="260"/>
      <c r="HWS498" s="260"/>
      <c r="HWT498" s="260"/>
      <c r="HWU498" s="260"/>
      <c r="HWV498" s="260"/>
      <c r="HWW498" s="260"/>
      <c r="HWX498" s="260"/>
      <c r="HWY498" s="260"/>
      <c r="HWZ498" s="260"/>
      <c r="HXA498" s="260"/>
      <c r="HXB498" s="260"/>
      <c r="HXC498" s="260"/>
      <c r="HXD498" s="260"/>
      <c r="HXE498" s="260"/>
      <c r="HXF498" s="260"/>
      <c r="HXG498" s="260"/>
      <c r="HXH498" s="260"/>
      <c r="HXI498" s="260"/>
      <c r="HXJ498" s="260"/>
      <c r="HXK498" s="260"/>
      <c r="HXL498" s="260"/>
      <c r="HXM498" s="260"/>
      <c r="HXN498" s="260"/>
      <c r="HXO498" s="260"/>
      <c r="HXP498" s="260"/>
      <c r="HXQ498" s="260"/>
      <c r="HXR498" s="260"/>
      <c r="HXS498" s="260"/>
      <c r="HXT498" s="260"/>
      <c r="HXU498" s="260"/>
      <c r="HXV498" s="260"/>
      <c r="HXW498" s="260"/>
      <c r="HXX498" s="260"/>
      <c r="HXY498" s="260"/>
      <c r="HXZ498" s="260"/>
      <c r="HYA498" s="260"/>
      <c r="HYB498" s="260"/>
      <c r="HYC498" s="260"/>
      <c r="HYD498" s="260"/>
      <c r="HYE498" s="260"/>
      <c r="HYF498" s="260"/>
      <c r="HYG498" s="260"/>
      <c r="HYH498" s="260"/>
      <c r="HYI498" s="260"/>
      <c r="HYJ498" s="260"/>
      <c r="HYK498" s="260"/>
      <c r="HYL498" s="260"/>
      <c r="HYM498" s="260"/>
      <c r="HYN498" s="260"/>
      <c r="HYO498" s="260"/>
      <c r="HYP498" s="260"/>
      <c r="HYQ498" s="260"/>
      <c r="HYR498" s="260"/>
      <c r="HYS498" s="260"/>
      <c r="HYT498" s="260"/>
      <c r="HYU498" s="260"/>
      <c r="HYV498" s="260"/>
      <c r="HYW498" s="260"/>
      <c r="HYX498" s="260"/>
      <c r="HYY498" s="260"/>
      <c r="HYZ498" s="260"/>
      <c r="HZA498" s="260"/>
      <c r="HZB498" s="260"/>
      <c r="HZC498" s="260"/>
      <c r="HZD498" s="260"/>
      <c r="HZE498" s="260"/>
      <c r="HZF498" s="260"/>
      <c r="HZG498" s="260"/>
      <c r="HZH498" s="260"/>
      <c r="HZI498" s="260"/>
      <c r="HZJ498" s="260"/>
      <c r="HZK498" s="260"/>
      <c r="HZL498" s="260"/>
      <c r="HZM498" s="260"/>
      <c r="HZN498" s="260"/>
      <c r="HZO498" s="260"/>
      <c r="HZP498" s="260"/>
      <c r="HZQ498" s="260"/>
      <c r="HZR498" s="260"/>
      <c r="HZS498" s="260"/>
      <c r="HZT498" s="260"/>
      <c r="HZU498" s="260"/>
      <c r="HZV498" s="260"/>
      <c r="HZW498" s="260"/>
      <c r="HZX498" s="260"/>
      <c r="HZY498" s="260"/>
      <c r="HZZ498" s="260"/>
      <c r="IAA498" s="260"/>
      <c r="IAB498" s="260"/>
      <c r="IAC498" s="260"/>
      <c r="IAD498" s="260"/>
      <c r="IAE498" s="260"/>
      <c r="IAF498" s="260"/>
      <c r="IAG498" s="260"/>
      <c r="IAH498" s="260"/>
      <c r="IAI498" s="260"/>
      <c r="IAJ498" s="260"/>
      <c r="IAK498" s="260"/>
      <c r="IAL498" s="260"/>
      <c r="IAM498" s="260"/>
      <c r="IAN498" s="260"/>
      <c r="IAO498" s="260"/>
      <c r="IAP498" s="260"/>
      <c r="IAQ498" s="260"/>
      <c r="IAR498" s="260"/>
      <c r="IAS498" s="260"/>
      <c r="IAT498" s="260"/>
      <c r="IAU498" s="260"/>
      <c r="IAV498" s="260"/>
      <c r="IAW498" s="260"/>
      <c r="IAX498" s="260"/>
      <c r="IAY498" s="260"/>
      <c r="IAZ498" s="260"/>
      <c r="IBA498" s="260"/>
      <c r="IBB498" s="260"/>
      <c r="IBC498" s="260"/>
      <c r="IBD498" s="260"/>
      <c r="IBE498" s="260"/>
      <c r="IBF498" s="260"/>
      <c r="IBG498" s="260"/>
      <c r="IBH498" s="260"/>
      <c r="IBI498" s="260"/>
      <c r="IBJ498" s="260"/>
      <c r="IBK498" s="260"/>
      <c r="IBL498" s="260"/>
      <c r="IBM498" s="260"/>
      <c r="IBN498" s="260"/>
      <c r="IBO498" s="260"/>
      <c r="IBP498" s="260"/>
      <c r="IBQ498" s="260"/>
      <c r="IBR498" s="260"/>
      <c r="IBS498" s="260"/>
      <c r="IBT498" s="260"/>
      <c r="IBU498" s="260"/>
      <c r="IBV498" s="260"/>
      <c r="IBW498" s="260"/>
      <c r="IBX498" s="260"/>
      <c r="IBY498" s="260"/>
      <c r="IBZ498" s="260"/>
      <c r="ICA498" s="260"/>
      <c r="ICB498" s="260"/>
      <c r="ICC498" s="260"/>
      <c r="ICD498" s="260"/>
      <c r="ICE498" s="260"/>
      <c r="ICF498" s="260"/>
      <c r="ICG498" s="260"/>
      <c r="ICH498" s="260"/>
      <c r="ICI498" s="260"/>
      <c r="ICJ498" s="260"/>
      <c r="ICK498" s="260"/>
      <c r="ICL498" s="260"/>
      <c r="ICM498" s="260"/>
      <c r="ICN498" s="260"/>
      <c r="ICO498" s="260"/>
      <c r="ICP498" s="260"/>
      <c r="ICQ498" s="260"/>
      <c r="ICR498" s="260"/>
      <c r="ICS498" s="260"/>
      <c r="ICT498" s="260"/>
      <c r="ICU498" s="260"/>
      <c r="ICV498" s="260"/>
      <c r="ICW498" s="260"/>
      <c r="ICX498" s="260"/>
      <c r="ICY498" s="260"/>
      <c r="ICZ498" s="260"/>
      <c r="IDA498" s="260"/>
      <c r="IDB498" s="260"/>
      <c r="IDC498" s="260"/>
      <c r="IDD498" s="260"/>
      <c r="IDE498" s="260"/>
      <c r="IDF498" s="260"/>
      <c r="IDG498" s="260"/>
      <c r="IDH498" s="260"/>
      <c r="IDI498" s="260"/>
      <c r="IDJ498" s="260"/>
      <c r="IDK498" s="260"/>
      <c r="IDL498" s="260"/>
      <c r="IDM498" s="260"/>
      <c r="IDN498" s="260"/>
      <c r="IDO498" s="260"/>
      <c r="IDP498" s="260"/>
      <c r="IDQ498" s="260"/>
      <c r="IDR498" s="260"/>
      <c r="IDS498" s="260"/>
      <c r="IDT498" s="260"/>
      <c r="IDU498" s="260"/>
      <c r="IDV498" s="260"/>
      <c r="IDW498" s="260"/>
      <c r="IDX498" s="260"/>
      <c r="IDY498" s="260"/>
      <c r="IDZ498" s="260"/>
      <c r="IEA498" s="260"/>
      <c r="IEB498" s="260"/>
      <c r="IEC498" s="260"/>
      <c r="IED498" s="260"/>
      <c r="IEE498" s="260"/>
      <c r="IEF498" s="260"/>
      <c r="IEG498" s="260"/>
      <c r="IEH498" s="260"/>
      <c r="IEI498" s="260"/>
      <c r="IEJ498" s="260"/>
      <c r="IEK498" s="260"/>
      <c r="IEL498" s="260"/>
      <c r="IEM498" s="260"/>
      <c r="IEN498" s="260"/>
      <c r="IEO498" s="260"/>
      <c r="IEP498" s="260"/>
      <c r="IEQ498" s="260"/>
      <c r="IER498" s="260"/>
      <c r="IES498" s="260"/>
      <c r="IET498" s="260"/>
      <c r="IEU498" s="260"/>
      <c r="IEV498" s="260"/>
      <c r="IEW498" s="260"/>
      <c r="IEX498" s="260"/>
      <c r="IEY498" s="260"/>
      <c r="IEZ498" s="260"/>
      <c r="IFA498" s="260"/>
      <c r="IFB498" s="260"/>
      <c r="IFC498" s="260"/>
      <c r="IFD498" s="260"/>
      <c r="IFE498" s="260"/>
      <c r="IFF498" s="260"/>
      <c r="IFG498" s="260"/>
      <c r="IFH498" s="260"/>
      <c r="IFI498" s="260"/>
      <c r="IFJ498" s="260"/>
      <c r="IFK498" s="260"/>
      <c r="IFL498" s="260"/>
      <c r="IFM498" s="260"/>
      <c r="IFN498" s="260"/>
      <c r="IFO498" s="260"/>
      <c r="IFP498" s="260"/>
      <c r="IFQ498" s="260"/>
      <c r="IFR498" s="260"/>
      <c r="IFS498" s="260"/>
      <c r="IFT498" s="260"/>
      <c r="IFU498" s="260"/>
      <c r="IFV498" s="260"/>
      <c r="IFW498" s="260"/>
      <c r="IFX498" s="260"/>
      <c r="IFY498" s="260"/>
      <c r="IFZ498" s="260"/>
      <c r="IGA498" s="260"/>
      <c r="IGB498" s="260"/>
      <c r="IGC498" s="260"/>
      <c r="IGD498" s="260"/>
      <c r="IGE498" s="260"/>
      <c r="IGF498" s="260"/>
      <c r="IGG498" s="260"/>
      <c r="IGH498" s="260"/>
      <c r="IGI498" s="260"/>
      <c r="IGJ498" s="260"/>
      <c r="IGK498" s="260"/>
      <c r="IGL498" s="260"/>
      <c r="IGM498" s="260"/>
      <c r="IGN498" s="260"/>
      <c r="IGO498" s="260"/>
      <c r="IGP498" s="260"/>
      <c r="IGQ498" s="260"/>
      <c r="IGR498" s="260"/>
      <c r="IGS498" s="260"/>
      <c r="IGT498" s="260"/>
      <c r="IGU498" s="260"/>
      <c r="IGV498" s="260"/>
      <c r="IGW498" s="260"/>
      <c r="IGX498" s="260"/>
      <c r="IGY498" s="260"/>
      <c r="IGZ498" s="260"/>
      <c r="IHA498" s="260"/>
      <c r="IHB498" s="260"/>
      <c r="IHC498" s="260"/>
      <c r="IHD498" s="260"/>
      <c r="IHE498" s="260"/>
      <c r="IHF498" s="260"/>
      <c r="IHG498" s="260"/>
      <c r="IHH498" s="260"/>
      <c r="IHI498" s="260"/>
      <c r="IHJ498" s="260"/>
      <c r="IHK498" s="260"/>
      <c r="IHL498" s="260"/>
      <c r="IHM498" s="260"/>
      <c r="IHN498" s="260"/>
      <c r="IHO498" s="260"/>
      <c r="IHP498" s="260"/>
      <c r="IHQ498" s="260"/>
      <c r="IHR498" s="260"/>
      <c r="IHS498" s="260"/>
      <c r="IHT498" s="260"/>
      <c r="IHU498" s="260"/>
      <c r="IHV498" s="260"/>
      <c r="IHW498" s="260"/>
      <c r="IHX498" s="260"/>
      <c r="IHY498" s="260"/>
      <c r="IHZ498" s="260"/>
      <c r="IIA498" s="260"/>
      <c r="IIB498" s="260"/>
      <c r="IIC498" s="260"/>
      <c r="IID498" s="260"/>
      <c r="IIE498" s="260"/>
      <c r="IIF498" s="260"/>
      <c r="IIG498" s="260"/>
      <c r="IIH498" s="260"/>
      <c r="III498" s="260"/>
      <c r="IIJ498" s="260"/>
      <c r="IIK498" s="260"/>
      <c r="IIL498" s="260"/>
      <c r="IIM498" s="260"/>
      <c r="IIN498" s="260"/>
      <c r="IIO498" s="260"/>
      <c r="IIP498" s="260"/>
      <c r="IIQ498" s="260"/>
      <c r="IIR498" s="260"/>
      <c r="IIS498" s="260"/>
      <c r="IIT498" s="260"/>
      <c r="IIU498" s="260"/>
      <c r="IIV498" s="260"/>
      <c r="IIW498" s="260"/>
      <c r="IIX498" s="260"/>
      <c r="IIY498" s="260"/>
      <c r="IIZ498" s="260"/>
      <c r="IJA498" s="260"/>
      <c r="IJB498" s="260"/>
      <c r="IJC498" s="260"/>
      <c r="IJD498" s="260"/>
      <c r="IJE498" s="260"/>
      <c r="IJF498" s="260"/>
      <c r="IJG498" s="260"/>
      <c r="IJH498" s="260"/>
      <c r="IJI498" s="260"/>
      <c r="IJJ498" s="260"/>
      <c r="IJK498" s="260"/>
      <c r="IJL498" s="260"/>
      <c r="IJM498" s="260"/>
      <c r="IJN498" s="260"/>
      <c r="IJO498" s="260"/>
      <c r="IJP498" s="260"/>
      <c r="IJQ498" s="260"/>
      <c r="IJR498" s="260"/>
      <c r="IJS498" s="260"/>
      <c r="IJT498" s="260"/>
      <c r="IJU498" s="260"/>
      <c r="IJV498" s="260"/>
      <c r="IJW498" s="260"/>
      <c r="IJX498" s="260"/>
      <c r="IJY498" s="260"/>
      <c r="IJZ498" s="260"/>
      <c r="IKA498" s="260"/>
      <c r="IKB498" s="260"/>
      <c r="IKC498" s="260"/>
      <c r="IKD498" s="260"/>
      <c r="IKE498" s="260"/>
      <c r="IKF498" s="260"/>
      <c r="IKG498" s="260"/>
      <c r="IKH498" s="260"/>
      <c r="IKI498" s="260"/>
      <c r="IKJ498" s="260"/>
      <c r="IKK498" s="260"/>
      <c r="IKL498" s="260"/>
      <c r="IKM498" s="260"/>
      <c r="IKN498" s="260"/>
      <c r="IKO498" s="260"/>
      <c r="IKP498" s="260"/>
      <c r="IKQ498" s="260"/>
      <c r="IKR498" s="260"/>
      <c r="IKS498" s="260"/>
      <c r="IKT498" s="260"/>
      <c r="IKU498" s="260"/>
      <c r="IKV498" s="260"/>
      <c r="IKW498" s="260"/>
      <c r="IKX498" s="260"/>
      <c r="IKY498" s="260"/>
      <c r="IKZ498" s="260"/>
      <c r="ILA498" s="260"/>
      <c r="ILB498" s="260"/>
      <c r="ILC498" s="260"/>
      <c r="ILD498" s="260"/>
      <c r="ILE498" s="260"/>
      <c r="ILF498" s="260"/>
      <c r="ILG498" s="260"/>
      <c r="ILH498" s="260"/>
      <c r="ILI498" s="260"/>
      <c r="ILJ498" s="260"/>
      <c r="ILK498" s="260"/>
      <c r="ILL498" s="260"/>
      <c r="ILM498" s="260"/>
      <c r="ILN498" s="260"/>
      <c r="ILO498" s="260"/>
      <c r="ILP498" s="260"/>
      <c r="ILQ498" s="260"/>
      <c r="ILR498" s="260"/>
      <c r="ILS498" s="260"/>
      <c r="ILT498" s="260"/>
      <c r="ILU498" s="260"/>
      <c r="ILV498" s="260"/>
      <c r="ILW498" s="260"/>
      <c r="ILX498" s="260"/>
      <c r="ILY498" s="260"/>
      <c r="ILZ498" s="260"/>
      <c r="IMA498" s="260"/>
      <c r="IMB498" s="260"/>
      <c r="IMC498" s="260"/>
      <c r="IMD498" s="260"/>
      <c r="IME498" s="260"/>
      <c r="IMF498" s="260"/>
      <c r="IMG498" s="260"/>
      <c r="IMH498" s="260"/>
      <c r="IMI498" s="260"/>
      <c r="IMJ498" s="260"/>
      <c r="IMK498" s="260"/>
      <c r="IML498" s="260"/>
      <c r="IMM498" s="260"/>
      <c r="IMN498" s="260"/>
      <c r="IMO498" s="260"/>
      <c r="IMP498" s="260"/>
      <c r="IMQ498" s="260"/>
      <c r="IMR498" s="260"/>
      <c r="IMS498" s="260"/>
      <c r="IMT498" s="260"/>
      <c r="IMU498" s="260"/>
      <c r="IMV498" s="260"/>
      <c r="IMW498" s="260"/>
      <c r="IMX498" s="260"/>
      <c r="IMY498" s="260"/>
      <c r="IMZ498" s="260"/>
      <c r="INA498" s="260"/>
      <c r="INB498" s="260"/>
      <c r="INC498" s="260"/>
      <c r="IND498" s="260"/>
      <c r="INE498" s="260"/>
      <c r="INF498" s="260"/>
      <c r="ING498" s="260"/>
      <c r="INH498" s="260"/>
      <c r="INI498" s="260"/>
      <c r="INJ498" s="260"/>
      <c r="INK498" s="260"/>
      <c r="INL498" s="260"/>
      <c r="INM498" s="260"/>
      <c r="INN498" s="260"/>
      <c r="INO498" s="260"/>
      <c r="INP498" s="260"/>
      <c r="INQ498" s="260"/>
      <c r="INR498" s="260"/>
      <c r="INS498" s="260"/>
      <c r="INT498" s="260"/>
      <c r="INU498" s="260"/>
      <c r="INV498" s="260"/>
      <c r="INW498" s="260"/>
      <c r="INX498" s="260"/>
      <c r="INY498" s="260"/>
      <c r="INZ498" s="260"/>
      <c r="IOA498" s="260"/>
      <c r="IOB498" s="260"/>
      <c r="IOC498" s="260"/>
      <c r="IOD498" s="260"/>
      <c r="IOE498" s="260"/>
      <c r="IOF498" s="260"/>
      <c r="IOG498" s="260"/>
      <c r="IOH498" s="260"/>
      <c r="IOI498" s="260"/>
      <c r="IOJ498" s="260"/>
      <c r="IOK498" s="260"/>
      <c r="IOL498" s="260"/>
      <c r="IOM498" s="260"/>
      <c r="ION498" s="260"/>
      <c r="IOO498" s="260"/>
      <c r="IOP498" s="260"/>
      <c r="IOQ498" s="260"/>
      <c r="IOR498" s="260"/>
      <c r="IOS498" s="260"/>
      <c r="IOT498" s="260"/>
      <c r="IOU498" s="260"/>
      <c r="IOV498" s="260"/>
      <c r="IOW498" s="260"/>
      <c r="IOX498" s="260"/>
      <c r="IOY498" s="260"/>
      <c r="IOZ498" s="260"/>
      <c r="IPA498" s="260"/>
      <c r="IPB498" s="260"/>
      <c r="IPC498" s="260"/>
      <c r="IPD498" s="260"/>
      <c r="IPE498" s="260"/>
      <c r="IPF498" s="260"/>
      <c r="IPG498" s="260"/>
      <c r="IPH498" s="260"/>
      <c r="IPI498" s="260"/>
      <c r="IPJ498" s="260"/>
      <c r="IPK498" s="260"/>
      <c r="IPL498" s="260"/>
      <c r="IPM498" s="260"/>
      <c r="IPN498" s="260"/>
      <c r="IPO498" s="260"/>
      <c r="IPP498" s="260"/>
      <c r="IPQ498" s="260"/>
      <c r="IPR498" s="260"/>
      <c r="IPS498" s="260"/>
      <c r="IPT498" s="260"/>
      <c r="IPU498" s="260"/>
      <c r="IPV498" s="260"/>
      <c r="IPW498" s="260"/>
      <c r="IPX498" s="260"/>
      <c r="IPY498" s="260"/>
      <c r="IPZ498" s="260"/>
      <c r="IQA498" s="260"/>
      <c r="IQB498" s="260"/>
      <c r="IQC498" s="260"/>
      <c r="IQD498" s="260"/>
      <c r="IQE498" s="260"/>
      <c r="IQF498" s="260"/>
      <c r="IQG498" s="260"/>
      <c r="IQH498" s="260"/>
      <c r="IQI498" s="260"/>
      <c r="IQJ498" s="260"/>
      <c r="IQK498" s="260"/>
      <c r="IQL498" s="260"/>
      <c r="IQM498" s="260"/>
      <c r="IQN498" s="260"/>
      <c r="IQO498" s="260"/>
      <c r="IQP498" s="260"/>
      <c r="IQQ498" s="260"/>
      <c r="IQR498" s="260"/>
      <c r="IQS498" s="260"/>
      <c r="IQT498" s="260"/>
      <c r="IQU498" s="260"/>
      <c r="IQV498" s="260"/>
      <c r="IQW498" s="260"/>
      <c r="IQX498" s="260"/>
      <c r="IQY498" s="260"/>
      <c r="IQZ498" s="260"/>
      <c r="IRA498" s="260"/>
      <c r="IRB498" s="260"/>
      <c r="IRC498" s="260"/>
      <c r="IRD498" s="260"/>
      <c r="IRE498" s="260"/>
      <c r="IRF498" s="260"/>
      <c r="IRG498" s="260"/>
      <c r="IRH498" s="260"/>
      <c r="IRI498" s="260"/>
      <c r="IRJ498" s="260"/>
      <c r="IRK498" s="260"/>
      <c r="IRL498" s="260"/>
      <c r="IRM498" s="260"/>
      <c r="IRN498" s="260"/>
      <c r="IRO498" s="260"/>
      <c r="IRP498" s="260"/>
      <c r="IRQ498" s="260"/>
      <c r="IRR498" s="260"/>
      <c r="IRS498" s="260"/>
      <c r="IRT498" s="260"/>
      <c r="IRU498" s="260"/>
      <c r="IRV498" s="260"/>
      <c r="IRW498" s="260"/>
      <c r="IRX498" s="260"/>
      <c r="IRY498" s="260"/>
      <c r="IRZ498" s="260"/>
      <c r="ISA498" s="260"/>
      <c r="ISB498" s="260"/>
      <c r="ISC498" s="260"/>
      <c r="ISD498" s="260"/>
      <c r="ISE498" s="260"/>
      <c r="ISF498" s="260"/>
      <c r="ISG498" s="260"/>
      <c r="ISH498" s="260"/>
      <c r="ISI498" s="260"/>
      <c r="ISJ498" s="260"/>
      <c r="ISK498" s="260"/>
      <c r="ISL498" s="260"/>
      <c r="ISM498" s="260"/>
      <c r="ISN498" s="260"/>
      <c r="ISO498" s="260"/>
      <c r="ISP498" s="260"/>
      <c r="ISQ498" s="260"/>
      <c r="ISR498" s="260"/>
      <c r="ISS498" s="260"/>
      <c r="IST498" s="260"/>
      <c r="ISU498" s="260"/>
      <c r="ISV498" s="260"/>
      <c r="ISW498" s="260"/>
      <c r="ISX498" s="260"/>
      <c r="ISY498" s="260"/>
      <c r="ISZ498" s="260"/>
      <c r="ITA498" s="260"/>
      <c r="ITB498" s="260"/>
      <c r="ITC498" s="260"/>
      <c r="ITD498" s="260"/>
      <c r="ITE498" s="260"/>
      <c r="ITF498" s="260"/>
      <c r="ITG498" s="260"/>
      <c r="ITH498" s="260"/>
      <c r="ITI498" s="260"/>
      <c r="ITJ498" s="260"/>
      <c r="ITK498" s="260"/>
      <c r="ITL498" s="260"/>
      <c r="ITM498" s="260"/>
      <c r="ITN498" s="260"/>
      <c r="ITO498" s="260"/>
      <c r="ITP498" s="260"/>
      <c r="ITQ498" s="260"/>
      <c r="ITR498" s="260"/>
      <c r="ITS498" s="260"/>
      <c r="ITT498" s="260"/>
      <c r="ITU498" s="260"/>
      <c r="ITV498" s="260"/>
      <c r="ITW498" s="260"/>
      <c r="ITX498" s="260"/>
      <c r="ITY498" s="260"/>
      <c r="ITZ498" s="260"/>
      <c r="IUA498" s="260"/>
      <c r="IUB498" s="260"/>
      <c r="IUC498" s="260"/>
      <c r="IUD498" s="260"/>
      <c r="IUE498" s="260"/>
      <c r="IUF498" s="260"/>
      <c r="IUG498" s="260"/>
      <c r="IUH498" s="260"/>
      <c r="IUI498" s="260"/>
      <c r="IUJ498" s="260"/>
      <c r="IUK498" s="260"/>
      <c r="IUL498" s="260"/>
      <c r="IUM498" s="260"/>
      <c r="IUN498" s="260"/>
      <c r="IUO498" s="260"/>
      <c r="IUP498" s="260"/>
      <c r="IUQ498" s="260"/>
      <c r="IUR498" s="260"/>
      <c r="IUS498" s="260"/>
      <c r="IUT498" s="260"/>
      <c r="IUU498" s="260"/>
      <c r="IUV498" s="260"/>
      <c r="IUW498" s="260"/>
      <c r="IUX498" s="260"/>
      <c r="IUY498" s="260"/>
      <c r="IUZ498" s="260"/>
      <c r="IVA498" s="260"/>
      <c r="IVB498" s="260"/>
      <c r="IVC498" s="260"/>
      <c r="IVD498" s="260"/>
      <c r="IVE498" s="260"/>
      <c r="IVF498" s="260"/>
      <c r="IVG498" s="260"/>
      <c r="IVH498" s="260"/>
      <c r="IVI498" s="260"/>
      <c r="IVJ498" s="260"/>
      <c r="IVK498" s="260"/>
      <c r="IVL498" s="260"/>
      <c r="IVM498" s="260"/>
      <c r="IVN498" s="260"/>
      <c r="IVO498" s="260"/>
      <c r="IVP498" s="260"/>
      <c r="IVQ498" s="260"/>
      <c r="IVR498" s="260"/>
      <c r="IVS498" s="260"/>
      <c r="IVT498" s="260"/>
      <c r="IVU498" s="260"/>
      <c r="IVV498" s="260"/>
      <c r="IVW498" s="260"/>
      <c r="IVX498" s="260"/>
      <c r="IVY498" s="260"/>
      <c r="IVZ498" s="260"/>
      <c r="IWA498" s="260"/>
      <c r="IWB498" s="260"/>
      <c r="IWC498" s="260"/>
      <c r="IWD498" s="260"/>
      <c r="IWE498" s="260"/>
      <c r="IWF498" s="260"/>
      <c r="IWG498" s="260"/>
      <c r="IWH498" s="260"/>
      <c r="IWI498" s="260"/>
      <c r="IWJ498" s="260"/>
      <c r="IWK498" s="260"/>
      <c r="IWL498" s="260"/>
      <c r="IWM498" s="260"/>
      <c r="IWN498" s="260"/>
      <c r="IWO498" s="260"/>
      <c r="IWP498" s="260"/>
      <c r="IWQ498" s="260"/>
      <c r="IWR498" s="260"/>
      <c r="IWS498" s="260"/>
      <c r="IWT498" s="260"/>
      <c r="IWU498" s="260"/>
      <c r="IWV498" s="260"/>
      <c r="IWW498" s="260"/>
      <c r="IWX498" s="260"/>
      <c r="IWY498" s="260"/>
      <c r="IWZ498" s="260"/>
      <c r="IXA498" s="260"/>
      <c r="IXB498" s="260"/>
      <c r="IXC498" s="260"/>
      <c r="IXD498" s="260"/>
      <c r="IXE498" s="260"/>
      <c r="IXF498" s="260"/>
      <c r="IXG498" s="260"/>
      <c r="IXH498" s="260"/>
      <c r="IXI498" s="260"/>
      <c r="IXJ498" s="260"/>
      <c r="IXK498" s="260"/>
      <c r="IXL498" s="260"/>
      <c r="IXM498" s="260"/>
      <c r="IXN498" s="260"/>
      <c r="IXO498" s="260"/>
      <c r="IXP498" s="260"/>
      <c r="IXQ498" s="260"/>
      <c r="IXR498" s="260"/>
      <c r="IXS498" s="260"/>
      <c r="IXT498" s="260"/>
      <c r="IXU498" s="260"/>
      <c r="IXV498" s="260"/>
      <c r="IXW498" s="260"/>
      <c r="IXX498" s="260"/>
      <c r="IXY498" s="260"/>
      <c r="IXZ498" s="260"/>
      <c r="IYA498" s="260"/>
      <c r="IYB498" s="260"/>
      <c r="IYC498" s="260"/>
      <c r="IYD498" s="260"/>
      <c r="IYE498" s="260"/>
      <c r="IYF498" s="260"/>
      <c r="IYG498" s="260"/>
      <c r="IYH498" s="260"/>
      <c r="IYI498" s="260"/>
      <c r="IYJ498" s="260"/>
      <c r="IYK498" s="260"/>
      <c r="IYL498" s="260"/>
      <c r="IYM498" s="260"/>
      <c r="IYN498" s="260"/>
      <c r="IYO498" s="260"/>
      <c r="IYP498" s="260"/>
      <c r="IYQ498" s="260"/>
      <c r="IYR498" s="260"/>
      <c r="IYS498" s="260"/>
      <c r="IYT498" s="260"/>
      <c r="IYU498" s="260"/>
      <c r="IYV498" s="260"/>
      <c r="IYW498" s="260"/>
      <c r="IYX498" s="260"/>
      <c r="IYY498" s="260"/>
      <c r="IYZ498" s="260"/>
      <c r="IZA498" s="260"/>
      <c r="IZB498" s="260"/>
      <c r="IZC498" s="260"/>
      <c r="IZD498" s="260"/>
      <c r="IZE498" s="260"/>
      <c r="IZF498" s="260"/>
      <c r="IZG498" s="260"/>
      <c r="IZH498" s="260"/>
      <c r="IZI498" s="260"/>
      <c r="IZJ498" s="260"/>
      <c r="IZK498" s="260"/>
      <c r="IZL498" s="260"/>
      <c r="IZM498" s="260"/>
      <c r="IZN498" s="260"/>
      <c r="IZO498" s="260"/>
      <c r="IZP498" s="260"/>
      <c r="IZQ498" s="260"/>
      <c r="IZR498" s="260"/>
      <c r="IZS498" s="260"/>
      <c r="IZT498" s="260"/>
      <c r="IZU498" s="260"/>
      <c r="IZV498" s="260"/>
      <c r="IZW498" s="260"/>
      <c r="IZX498" s="260"/>
      <c r="IZY498" s="260"/>
      <c r="IZZ498" s="260"/>
      <c r="JAA498" s="260"/>
      <c r="JAB498" s="260"/>
      <c r="JAC498" s="260"/>
      <c r="JAD498" s="260"/>
      <c r="JAE498" s="260"/>
      <c r="JAF498" s="260"/>
      <c r="JAG498" s="260"/>
      <c r="JAH498" s="260"/>
      <c r="JAI498" s="260"/>
      <c r="JAJ498" s="260"/>
      <c r="JAK498" s="260"/>
      <c r="JAL498" s="260"/>
      <c r="JAM498" s="260"/>
      <c r="JAN498" s="260"/>
      <c r="JAO498" s="260"/>
      <c r="JAP498" s="260"/>
      <c r="JAQ498" s="260"/>
      <c r="JAR498" s="260"/>
      <c r="JAS498" s="260"/>
      <c r="JAT498" s="260"/>
      <c r="JAU498" s="260"/>
      <c r="JAV498" s="260"/>
      <c r="JAW498" s="260"/>
      <c r="JAX498" s="260"/>
      <c r="JAY498" s="260"/>
      <c r="JAZ498" s="260"/>
      <c r="JBA498" s="260"/>
      <c r="JBB498" s="260"/>
      <c r="JBC498" s="260"/>
      <c r="JBD498" s="260"/>
      <c r="JBE498" s="260"/>
      <c r="JBF498" s="260"/>
      <c r="JBG498" s="260"/>
      <c r="JBH498" s="260"/>
      <c r="JBI498" s="260"/>
      <c r="JBJ498" s="260"/>
      <c r="JBK498" s="260"/>
      <c r="JBL498" s="260"/>
      <c r="JBM498" s="260"/>
      <c r="JBN498" s="260"/>
      <c r="JBO498" s="260"/>
      <c r="JBP498" s="260"/>
      <c r="JBQ498" s="260"/>
      <c r="JBR498" s="260"/>
      <c r="JBS498" s="260"/>
      <c r="JBT498" s="260"/>
      <c r="JBU498" s="260"/>
      <c r="JBV498" s="260"/>
      <c r="JBW498" s="260"/>
      <c r="JBX498" s="260"/>
      <c r="JBY498" s="260"/>
      <c r="JBZ498" s="260"/>
      <c r="JCA498" s="260"/>
      <c r="JCB498" s="260"/>
      <c r="JCC498" s="260"/>
      <c r="JCD498" s="260"/>
      <c r="JCE498" s="260"/>
      <c r="JCF498" s="260"/>
      <c r="JCG498" s="260"/>
      <c r="JCH498" s="260"/>
      <c r="JCI498" s="260"/>
      <c r="JCJ498" s="260"/>
      <c r="JCK498" s="260"/>
      <c r="JCL498" s="260"/>
      <c r="JCM498" s="260"/>
      <c r="JCN498" s="260"/>
      <c r="JCO498" s="260"/>
      <c r="JCP498" s="260"/>
      <c r="JCQ498" s="260"/>
      <c r="JCR498" s="260"/>
      <c r="JCS498" s="260"/>
      <c r="JCT498" s="260"/>
      <c r="JCU498" s="260"/>
      <c r="JCV498" s="260"/>
      <c r="JCW498" s="260"/>
      <c r="JCX498" s="260"/>
      <c r="JCY498" s="260"/>
      <c r="JCZ498" s="260"/>
      <c r="JDA498" s="260"/>
      <c r="JDB498" s="260"/>
      <c r="JDC498" s="260"/>
      <c r="JDD498" s="260"/>
      <c r="JDE498" s="260"/>
      <c r="JDF498" s="260"/>
      <c r="JDG498" s="260"/>
      <c r="JDH498" s="260"/>
      <c r="JDI498" s="260"/>
      <c r="JDJ498" s="260"/>
      <c r="JDK498" s="260"/>
      <c r="JDL498" s="260"/>
      <c r="JDM498" s="260"/>
      <c r="JDN498" s="260"/>
      <c r="JDO498" s="260"/>
      <c r="JDP498" s="260"/>
      <c r="JDQ498" s="260"/>
      <c r="JDR498" s="260"/>
      <c r="JDS498" s="260"/>
      <c r="JDT498" s="260"/>
      <c r="JDU498" s="260"/>
      <c r="JDV498" s="260"/>
      <c r="JDW498" s="260"/>
      <c r="JDX498" s="260"/>
      <c r="JDY498" s="260"/>
      <c r="JDZ498" s="260"/>
      <c r="JEA498" s="260"/>
      <c r="JEB498" s="260"/>
      <c r="JEC498" s="260"/>
      <c r="JED498" s="260"/>
      <c r="JEE498" s="260"/>
      <c r="JEF498" s="260"/>
      <c r="JEG498" s="260"/>
      <c r="JEH498" s="260"/>
      <c r="JEI498" s="260"/>
      <c r="JEJ498" s="260"/>
      <c r="JEK498" s="260"/>
      <c r="JEL498" s="260"/>
      <c r="JEM498" s="260"/>
      <c r="JEN498" s="260"/>
      <c r="JEO498" s="260"/>
      <c r="JEP498" s="260"/>
      <c r="JEQ498" s="260"/>
      <c r="JER498" s="260"/>
      <c r="JES498" s="260"/>
      <c r="JET498" s="260"/>
      <c r="JEU498" s="260"/>
      <c r="JEV498" s="260"/>
      <c r="JEW498" s="260"/>
      <c r="JEX498" s="260"/>
      <c r="JEY498" s="260"/>
      <c r="JEZ498" s="260"/>
      <c r="JFA498" s="260"/>
      <c r="JFB498" s="260"/>
      <c r="JFC498" s="260"/>
      <c r="JFD498" s="260"/>
      <c r="JFE498" s="260"/>
      <c r="JFF498" s="260"/>
      <c r="JFG498" s="260"/>
      <c r="JFH498" s="260"/>
      <c r="JFI498" s="260"/>
      <c r="JFJ498" s="260"/>
      <c r="JFK498" s="260"/>
      <c r="JFL498" s="260"/>
      <c r="JFM498" s="260"/>
      <c r="JFN498" s="260"/>
      <c r="JFO498" s="260"/>
      <c r="JFP498" s="260"/>
      <c r="JFQ498" s="260"/>
      <c r="JFR498" s="260"/>
      <c r="JFS498" s="260"/>
      <c r="JFT498" s="260"/>
      <c r="JFU498" s="260"/>
      <c r="JFV498" s="260"/>
      <c r="JFW498" s="260"/>
      <c r="JFX498" s="260"/>
      <c r="JFY498" s="260"/>
      <c r="JFZ498" s="260"/>
      <c r="JGA498" s="260"/>
      <c r="JGB498" s="260"/>
      <c r="JGC498" s="260"/>
      <c r="JGD498" s="260"/>
      <c r="JGE498" s="260"/>
      <c r="JGF498" s="260"/>
      <c r="JGG498" s="260"/>
      <c r="JGH498" s="260"/>
      <c r="JGI498" s="260"/>
      <c r="JGJ498" s="260"/>
      <c r="JGK498" s="260"/>
      <c r="JGL498" s="260"/>
      <c r="JGM498" s="260"/>
      <c r="JGN498" s="260"/>
      <c r="JGO498" s="260"/>
      <c r="JGP498" s="260"/>
      <c r="JGQ498" s="260"/>
      <c r="JGR498" s="260"/>
      <c r="JGS498" s="260"/>
      <c r="JGT498" s="260"/>
      <c r="JGU498" s="260"/>
      <c r="JGV498" s="260"/>
      <c r="JGW498" s="260"/>
      <c r="JGX498" s="260"/>
      <c r="JGY498" s="260"/>
      <c r="JGZ498" s="260"/>
      <c r="JHA498" s="260"/>
      <c r="JHB498" s="260"/>
      <c r="JHC498" s="260"/>
      <c r="JHD498" s="260"/>
      <c r="JHE498" s="260"/>
      <c r="JHF498" s="260"/>
      <c r="JHG498" s="260"/>
      <c r="JHH498" s="260"/>
      <c r="JHI498" s="260"/>
      <c r="JHJ498" s="260"/>
      <c r="JHK498" s="260"/>
      <c r="JHL498" s="260"/>
      <c r="JHM498" s="260"/>
      <c r="JHN498" s="260"/>
      <c r="JHO498" s="260"/>
      <c r="JHP498" s="260"/>
      <c r="JHQ498" s="260"/>
      <c r="JHR498" s="260"/>
      <c r="JHS498" s="260"/>
      <c r="JHT498" s="260"/>
      <c r="JHU498" s="260"/>
      <c r="JHV498" s="260"/>
      <c r="JHW498" s="260"/>
      <c r="JHX498" s="260"/>
      <c r="JHY498" s="260"/>
      <c r="JHZ498" s="260"/>
      <c r="JIA498" s="260"/>
      <c r="JIB498" s="260"/>
      <c r="JIC498" s="260"/>
      <c r="JID498" s="260"/>
      <c r="JIE498" s="260"/>
      <c r="JIF498" s="260"/>
      <c r="JIG498" s="260"/>
      <c r="JIH498" s="260"/>
      <c r="JII498" s="260"/>
      <c r="JIJ498" s="260"/>
      <c r="JIK498" s="260"/>
      <c r="JIL498" s="260"/>
      <c r="JIM498" s="260"/>
      <c r="JIN498" s="260"/>
      <c r="JIO498" s="260"/>
      <c r="JIP498" s="260"/>
      <c r="JIQ498" s="260"/>
      <c r="JIR498" s="260"/>
      <c r="JIS498" s="260"/>
      <c r="JIT498" s="260"/>
      <c r="JIU498" s="260"/>
      <c r="JIV498" s="260"/>
      <c r="JIW498" s="260"/>
      <c r="JIX498" s="260"/>
      <c r="JIY498" s="260"/>
      <c r="JIZ498" s="260"/>
      <c r="JJA498" s="260"/>
      <c r="JJB498" s="260"/>
      <c r="JJC498" s="260"/>
      <c r="JJD498" s="260"/>
      <c r="JJE498" s="260"/>
      <c r="JJF498" s="260"/>
      <c r="JJG498" s="260"/>
      <c r="JJH498" s="260"/>
      <c r="JJI498" s="260"/>
      <c r="JJJ498" s="260"/>
      <c r="JJK498" s="260"/>
      <c r="JJL498" s="260"/>
      <c r="JJM498" s="260"/>
      <c r="JJN498" s="260"/>
      <c r="JJO498" s="260"/>
      <c r="JJP498" s="260"/>
      <c r="JJQ498" s="260"/>
      <c r="JJR498" s="260"/>
      <c r="JJS498" s="260"/>
      <c r="JJT498" s="260"/>
      <c r="JJU498" s="260"/>
      <c r="JJV498" s="260"/>
      <c r="JJW498" s="260"/>
      <c r="JJX498" s="260"/>
      <c r="JJY498" s="260"/>
      <c r="JJZ498" s="260"/>
      <c r="JKA498" s="260"/>
      <c r="JKB498" s="260"/>
      <c r="JKC498" s="260"/>
      <c r="JKD498" s="260"/>
      <c r="JKE498" s="260"/>
      <c r="JKF498" s="260"/>
      <c r="JKG498" s="260"/>
      <c r="JKH498" s="260"/>
      <c r="JKI498" s="260"/>
      <c r="JKJ498" s="260"/>
      <c r="JKK498" s="260"/>
      <c r="JKL498" s="260"/>
      <c r="JKM498" s="260"/>
      <c r="JKN498" s="260"/>
      <c r="JKO498" s="260"/>
      <c r="JKP498" s="260"/>
      <c r="JKQ498" s="260"/>
      <c r="JKR498" s="260"/>
      <c r="JKS498" s="260"/>
      <c r="JKT498" s="260"/>
      <c r="JKU498" s="260"/>
      <c r="JKV498" s="260"/>
      <c r="JKW498" s="260"/>
      <c r="JKX498" s="260"/>
      <c r="JKY498" s="260"/>
      <c r="JKZ498" s="260"/>
      <c r="JLA498" s="260"/>
      <c r="JLB498" s="260"/>
      <c r="JLC498" s="260"/>
      <c r="JLD498" s="260"/>
      <c r="JLE498" s="260"/>
      <c r="JLF498" s="260"/>
      <c r="JLG498" s="260"/>
      <c r="JLH498" s="260"/>
      <c r="JLI498" s="260"/>
      <c r="JLJ498" s="260"/>
      <c r="JLK498" s="260"/>
      <c r="JLL498" s="260"/>
      <c r="JLM498" s="260"/>
      <c r="JLN498" s="260"/>
      <c r="JLO498" s="260"/>
      <c r="JLP498" s="260"/>
      <c r="JLQ498" s="260"/>
      <c r="JLR498" s="260"/>
      <c r="JLS498" s="260"/>
      <c r="JLT498" s="260"/>
      <c r="JLU498" s="260"/>
      <c r="JLV498" s="260"/>
      <c r="JLW498" s="260"/>
      <c r="JLX498" s="260"/>
      <c r="JLY498" s="260"/>
      <c r="JLZ498" s="260"/>
      <c r="JMA498" s="260"/>
      <c r="JMB498" s="260"/>
      <c r="JMC498" s="260"/>
      <c r="JMD498" s="260"/>
      <c r="JME498" s="260"/>
      <c r="JMF498" s="260"/>
      <c r="JMG498" s="260"/>
      <c r="JMH498" s="260"/>
      <c r="JMI498" s="260"/>
      <c r="JMJ498" s="260"/>
      <c r="JMK498" s="260"/>
      <c r="JML498" s="260"/>
      <c r="JMM498" s="260"/>
      <c r="JMN498" s="260"/>
      <c r="JMO498" s="260"/>
      <c r="JMP498" s="260"/>
      <c r="JMQ498" s="260"/>
      <c r="JMR498" s="260"/>
      <c r="JMS498" s="260"/>
      <c r="JMT498" s="260"/>
      <c r="JMU498" s="260"/>
      <c r="JMV498" s="260"/>
      <c r="JMW498" s="260"/>
      <c r="JMX498" s="260"/>
      <c r="JMY498" s="260"/>
      <c r="JMZ498" s="260"/>
      <c r="JNA498" s="260"/>
      <c r="JNB498" s="260"/>
      <c r="JNC498" s="260"/>
      <c r="JND498" s="260"/>
      <c r="JNE498" s="260"/>
      <c r="JNF498" s="260"/>
      <c r="JNG498" s="260"/>
      <c r="JNH498" s="260"/>
      <c r="JNI498" s="260"/>
      <c r="JNJ498" s="260"/>
      <c r="JNK498" s="260"/>
      <c r="JNL498" s="260"/>
      <c r="JNM498" s="260"/>
      <c r="JNN498" s="260"/>
      <c r="JNO498" s="260"/>
      <c r="JNP498" s="260"/>
      <c r="JNQ498" s="260"/>
      <c r="JNR498" s="260"/>
      <c r="JNS498" s="260"/>
      <c r="JNT498" s="260"/>
      <c r="JNU498" s="260"/>
      <c r="JNV498" s="260"/>
      <c r="JNW498" s="260"/>
      <c r="JNX498" s="260"/>
      <c r="JNY498" s="260"/>
      <c r="JNZ498" s="260"/>
      <c r="JOA498" s="260"/>
      <c r="JOB498" s="260"/>
      <c r="JOC498" s="260"/>
      <c r="JOD498" s="260"/>
      <c r="JOE498" s="260"/>
      <c r="JOF498" s="260"/>
      <c r="JOG498" s="260"/>
      <c r="JOH498" s="260"/>
      <c r="JOI498" s="260"/>
      <c r="JOJ498" s="260"/>
      <c r="JOK498" s="260"/>
      <c r="JOL498" s="260"/>
      <c r="JOM498" s="260"/>
      <c r="JON498" s="260"/>
      <c r="JOO498" s="260"/>
      <c r="JOP498" s="260"/>
      <c r="JOQ498" s="260"/>
      <c r="JOR498" s="260"/>
      <c r="JOS498" s="260"/>
      <c r="JOT498" s="260"/>
      <c r="JOU498" s="260"/>
      <c r="JOV498" s="260"/>
      <c r="JOW498" s="260"/>
      <c r="JOX498" s="260"/>
      <c r="JOY498" s="260"/>
      <c r="JOZ498" s="260"/>
      <c r="JPA498" s="260"/>
      <c r="JPB498" s="260"/>
      <c r="JPC498" s="260"/>
      <c r="JPD498" s="260"/>
      <c r="JPE498" s="260"/>
      <c r="JPF498" s="260"/>
      <c r="JPG498" s="260"/>
      <c r="JPH498" s="260"/>
      <c r="JPI498" s="260"/>
      <c r="JPJ498" s="260"/>
      <c r="JPK498" s="260"/>
      <c r="JPL498" s="260"/>
      <c r="JPM498" s="260"/>
      <c r="JPN498" s="260"/>
      <c r="JPO498" s="260"/>
      <c r="JPP498" s="260"/>
      <c r="JPQ498" s="260"/>
      <c r="JPR498" s="260"/>
      <c r="JPS498" s="260"/>
      <c r="JPT498" s="260"/>
      <c r="JPU498" s="260"/>
      <c r="JPV498" s="260"/>
      <c r="JPW498" s="260"/>
      <c r="JPX498" s="260"/>
      <c r="JPY498" s="260"/>
      <c r="JPZ498" s="260"/>
      <c r="JQA498" s="260"/>
      <c r="JQB498" s="260"/>
      <c r="JQC498" s="260"/>
      <c r="JQD498" s="260"/>
      <c r="JQE498" s="260"/>
      <c r="JQF498" s="260"/>
      <c r="JQG498" s="260"/>
      <c r="JQH498" s="260"/>
      <c r="JQI498" s="260"/>
      <c r="JQJ498" s="260"/>
      <c r="JQK498" s="260"/>
      <c r="JQL498" s="260"/>
      <c r="JQM498" s="260"/>
      <c r="JQN498" s="260"/>
      <c r="JQO498" s="260"/>
      <c r="JQP498" s="260"/>
      <c r="JQQ498" s="260"/>
      <c r="JQR498" s="260"/>
      <c r="JQS498" s="260"/>
      <c r="JQT498" s="260"/>
      <c r="JQU498" s="260"/>
      <c r="JQV498" s="260"/>
      <c r="JQW498" s="260"/>
      <c r="JQX498" s="260"/>
      <c r="JQY498" s="260"/>
      <c r="JQZ498" s="260"/>
      <c r="JRA498" s="260"/>
      <c r="JRB498" s="260"/>
      <c r="JRC498" s="260"/>
      <c r="JRD498" s="260"/>
      <c r="JRE498" s="260"/>
      <c r="JRF498" s="260"/>
      <c r="JRG498" s="260"/>
      <c r="JRH498" s="260"/>
      <c r="JRI498" s="260"/>
      <c r="JRJ498" s="260"/>
      <c r="JRK498" s="260"/>
      <c r="JRL498" s="260"/>
      <c r="JRM498" s="260"/>
      <c r="JRN498" s="260"/>
      <c r="JRO498" s="260"/>
      <c r="JRP498" s="260"/>
      <c r="JRQ498" s="260"/>
      <c r="JRR498" s="260"/>
      <c r="JRS498" s="260"/>
      <c r="JRT498" s="260"/>
      <c r="JRU498" s="260"/>
      <c r="JRV498" s="260"/>
      <c r="JRW498" s="260"/>
      <c r="JRX498" s="260"/>
      <c r="JRY498" s="260"/>
      <c r="JRZ498" s="260"/>
      <c r="JSA498" s="260"/>
      <c r="JSB498" s="260"/>
      <c r="JSC498" s="260"/>
      <c r="JSD498" s="260"/>
      <c r="JSE498" s="260"/>
      <c r="JSF498" s="260"/>
      <c r="JSG498" s="260"/>
      <c r="JSH498" s="260"/>
      <c r="JSI498" s="260"/>
      <c r="JSJ498" s="260"/>
      <c r="JSK498" s="260"/>
      <c r="JSL498" s="260"/>
      <c r="JSM498" s="260"/>
      <c r="JSN498" s="260"/>
      <c r="JSO498" s="260"/>
      <c r="JSP498" s="260"/>
      <c r="JSQ498" s="260"/>
      <c r="JSR498" s="260"/>
      <c r="JSS498" s="260"/>
      <c r="JST498" s="260"/>
      <c r="JSU498" s="260"/>
      <c r="JSV498" s="260"/>
      <c r="JSW498" s="260"/>
      <c r="JSX498" s="260"/>
      <c r="JSY498" s="260"/>
      <c r="JSZ498" s="260"/>
      <c r="JTA498" s="260"/>
      <c r="JTB498" s="260"/>
      <c r="JTC498" s="260"/>
      <c r="JTD498" s="260"/>
      <c r="JTE498" s="260"/>
      <c r="JTF498" s="260"/>
      <c r="JTG498" s="260"/>
      <c r="JTH498" s="260"/>
      <c r="JTI498" s="260"/>
      <c r="JTJ498" s="260"/>
      <c r="JTK498" s="260"/>
      <c r="JTL498" s="260"/>
      <c r="JTM498" s="260"/>
      <c r="JTN498" s="260"/>
      <c r="JTO498" s="260"/>
      <c r="JTP498" s="260"/>
      <c r="JTQ498" s="260"/>
      <c r="JTR498" s="260"/>
      <c r="JTS498" s="260"/>
      <c r="JTT498" s="260"/>
      <c r="JTU498" s="260"/>
      <c r="JTV498" s="260"/>
      <c r="JTW498" s="260"/>
      <c r="JTX498" s="260"/>
      <c r="JTY498" s="260"/>
      <c r="JTZ498" s="260"/>
      <c r="JUA498" s="260"/>
      <c r="JUB498" s="260"/>
      <c r="JUC498" s="260"/>
      <c r="JUD498" s="260"/>
      <c r="JUE498" s="260"/>
      <c r="JUF498" s="260"/>
      <c r="JUG498" s="260"/>
      <c r="JUH498" s="260"/>
      <c r="JUI498" s="260"/>
      <c r="JUJ498" s="260"/>
      <c r="JUK498" s="260"/>
      <c r="JUL498" s="260"/>
      <c r="JUM498" s="260"/>
      <c r="JUN498" s="260"/>
      <c r="JUO498" s="260"/>
      <c r="JUP498" s="260"/>
      <c r="JUQ498" s="260"/>
      <c r="JUR498" s="260"/>
      <c r="JUS498" s="260"/>
      <c r="JUT498" s="260"/>
      <c r="JUU498" s="260"/>
      <c r="JUV498" s="260"/>
      <c r="JUW498" s="260"/>
      <c r="JUX498" s="260"/>
      <c r="JUY498" s="260"/>
      <c r="JUZ498" s="260"/>
      <c r="JVA498" s="260"/>
      <c r="JVB498" s="260"/>
      <c r="JVC498" s="260"/>
      <c r="JVD498" s="260"/>
      <c r="JVE498" s="260"/>
      <c r="JVF498" s="260"/>
      <c r="JVG498" s="260"/>
      <c r="JVH498" s="260"/>
      <c r="JVI498" s="260"/>
      <c r="JVJ498" s="260"/>
      <c r="JVK498" s="260"/>
      <c r="JVL498" s="260"/>
      <c r="JVM498" s="260"/>
      <c r="JVN498" s="260"/>
      <c r="JVO498" s="260"/>
      <c r="JVP498" s="260"/>
      <c r="JVQ498" s="260"/>
      <c r="JVR498" s="260"/>
      <c r="JVS498" s="260"/>
      <c r="JVT498" s="260"/>
      <c r="JVU498" s="260"/>
      <c r="JVV498" s="260"/>
      <c r="JVW498" s="260"/>
      <c r="JVX498" s="260"/>
      <c r="JVY498" s="260"/>
      <c r="JVZ498" s="260"/>
      <c r="JWA498" s="260"/>
      <c r="JWB498" s="260"/>
      <c r="JWC498" s="260"/>
      <c r="JWD498" s="260"/>
      <c r="JWE498" s="260"/>
      <c r="JWF498" s="260"/>
      <c r="JWG498" s="260"/>
      <c r="JWH498" s="260"/>
      <c r="JWI498" s="260"/>
      <c r="JWJ498" s="260"/>
      <c r="JWK498" s="260"/>
      <c r="JWL498" s="260"/>
      <c r="JWM498" s="260"/>
      <c r="JWN498" s="260"/>
      <c r="JWO498" s="260"/>
      <c r="JWP498" s="260"/>
      <c r="JWQ498" s="260"/>
      <c r="JWR498" s="260"/>
      <c r="JWS498" s="260"/>
      <c r="JWT498" s="260"/>
      <c r="JWU498" s="260"/>
      <c r="JWV498" s="260"/>
      <c r="JWW498" s="260"/>
      <c r="JWX498" s="260"/>
      <c r="JWY498" s="260"/>
      <c r="JWZ498" s="260"/>
      <c r="JXA498" s="260"/>
      <c r="JXB498" s="260"/>
      <c r="JXC498" s="260"/>
      <c r="JXD498" s="260"/>
      <c r="JXE498" s="260"/>
      <c r="JXF498" s="260"/>
      <c r="JXG498" s="260"/>
      <c r="JXH498" s="260"/>
      <c r="JXI498" s="260"/>
      <c r="JXJ498" s="260"/>
      <c r="JXK498" s="260"/>
      <c r="JXL498" s="260"/>
      <c r="JXM498" s="260"/>
      <c r="JXN498" s="260"/>
      <c r="JXO498" s="260"/>
      <c r="JXP498" s="260"/>
      <c r="JXQ498" s="260"/>
      <c r="JXR498" s="260"/>
      <c r="JXS498" s="260"/>
      <c r="JXT498" s="260"/>
      <c r="JXU498" s="260"/>
      <c r="JXV498" s="260"/>
      <c r="JXW498" s="260"/>
      <c r="JXX498" s="260"/>
      <c r="JXY498" s="260"/>
      <c r="JXZ498" s="260"/>
      <c r="JYA498" s="260"/>
      <c r="JYB498" s="260"/>
      <c r="JYC498" s="260"/>
      <c r="JYD498" s="260"/>
      <c r="JYE498" s="260"/>
      <c r="JYF498" s="260"/>
      <c r="JYG498" s="260"/>
      <c r="JYH498" s="260"/>
      <c r="JYI498" s="260"/>
      <c r="JYJ498" s="260"/>
      <c r="JYK498" s="260"/>
      <c r="JYL498" s="260"/>
      <c r="JYM498" s="260"/>
      <c r="JYN498" s="260"/>
      <c r="JYO498" s="260"/>
      <c r="JYP498" s="260"/>
      <c r="JYQ498" s="260"/>
      <c r="JYR498" s="260"/>
      <c r="JYS498" s="260"/>
      <c r="JYT498" s="260"/>
      <c r="JYU498" s="260"/>
      <c r="JYV498" s="260"/>
      <c r="JYW498" s="260"/>
      <c r="JYX498" s="260"/>
      <c r="JYY498" s="260"/>
      <c r="JYZ498" s="260"/>
      <c r="JZA498" s="260"/>
      <c r="JZB498" s="260"/>
      <c r="JZC498" s="260"/>
      <c r="JZD498" s="260"/>
      <c r="JZE498" s="260"/>
      <c r="JZF498" s="260"/>
      <c r="JZG498" s="260"/>
      <c r="JZH498" s="260"/>
      <c r="JZI498" s="260"/>
      <c r="JZJ498" s="260"/>
      <c r="JZK498" s="260"/>
      <c r="JZL498" s="260"/>
      <c r="JZM498" s="260"/>
      <c r="JZN498" s="260"/>
      <c r="JZO498" s="260"/>
      <c r="JZP498" s="260"/>
      <c r="JZQ498" s="260"/>
      <c r="JZR498" s="260"/>
      <c r="JZS498" s="260"/>
      <c r="JZT498" s="260"/>
      <c r="JZU498" s="260"/>
      <c r="JZV498" s="260"/>
      <c r="JZW498" s="260"/>
      <c r="JZX498" s="260"/>
      <c r="JZY498" s="260"/>
      <c r="JZZ498" s="260"/>
      <c r="KAA498" s="260"/>
      <c r="KAB498" s="260"/>
      <c r="KAC498" s="260"/>
      <c r="KAD498" s="260"/>
      <c r="KAE498" s="260"/>
      <c r="KAF498" s="260"/>
      <c r="KAG498" s="260"/>
      <c r="KAH498" s="260"/>
      <c r="KAI498" s="260"/>
      <c r="KAJ498" s="260"/>
      <c r="KAK498" s="260"/>
      <c r="KAL498" s="260"/>
      <c r="KAM498" s="260"/>
      <c r="KAN498" s="260"/>
      <c r="KAO498" s="260"/>
      <c r="KAP498" s="260"/>
      <c r="KAQ498" s="260"/>
      <c r="KAR498" s="260"/>
      <c r="KAS498" s="260"/>
      <c r="KAT498" s="260"/>
      <c r="KAU498" s="260"/>
      <c r="KAV498" s="260"/>
      <c r="KAW498" s="260"/>
      <c r="KAX498" s="260"/>
      <c r="KAY498" s="260"/>
      <c r="KAZ498" s="260"/>
      <c r="KBA498" s="260"/>
      <c r="KBB498" s="260"/>
      <c r="KBC498" s="260"/>
      <c r="KBD498" s="260"/>
      <c r="KBE498" s="260"/>
      <c r="KBF498" s="260"/>
      <c r="KBG498" s="260"/>
      <c r="KBH498" s="260"/>
      <c r="KBI498" s="260"/>
      <c r="KBJ498" s="260"/>
      <c r="KBK498" s="260"/>
      <c r="KBL498" s="260"/>
      <c r="KBM498" s="260"/>
      <c r="KBN498" s="260"/>
      <c r="KBO498" s="260"/>
      <c r="KBP498" s="260"/>
      <c r="KBQ498" s="260"/>
      <c r="KBR498" s="260"/>
      <c r="KBS498" s="260"/>
      <c r="KBT498" s="260"/>
      <c r="KBU498" s="260"/>
      <c r="KBV498" s="260"/>
      <c r="KBW498" s="260"/>
      <c r="KBX498" s="260"/>
      <c r="KBY498" s="260"/>
      <c r="KBZ498" s="260"/>
      <c r="KCA498" s="260"/>
      <c r="KCB498" s="260"/>
      <c r="KCC498" s="260"/>
      <c r="KCD498" s="260"/>
      <c r="KCE498" s="260"/>
      <c r="KCF498" s="260"/>
      <c r="KCG498" s="260"/>
      <c r="KCH498" s="260"/>
      <c r="KCI498" s="260"/>
      <c r="KCJ498" s="260"/>
      <c r="KCK498" s="260"/>
      <c r="KCL498" s="260"/>
      <c r="KCM498" s="260"/>
      <c r="KCN498" s="260"/>
      <c r="KCO498" s="260"/>
      <c r="KCP498" s="260"/>
      <c r="KCQ498" s="260"/>
      <c r="KCR498" s="260"/>
      <c r="KCS498" s="260"/>
      <c r="KCT498" s="260"/>
      <c r="KCU498" s="260"/>
      <c r="KCV498" s="260"/>
      <c r="KCW498" s="260"/>
      <c r="KCX498" s="260"/>
      <c r="KCY498" s="260"/>
      <c r="KCZ498" s="260"/>
      <c r="KDA498" s="260"/>
      <c r="KDB498" s="260"/>
      <c r="KDC498" s="260"/>
      <c r="KDD498" s="260"/>
      <c r="KDE498" s="260"/>
      <c r="KDF498" s="260"/>
      <c r="KDG498" s="260"/>
      <c r="KDH498" s="260"/>
      <c r="KDI498" s="260"/>
      <c r="KDJ498" s="260"/>
      <c r="KDK498" s="260"/>
      <c r="KDL498" s="260"/>
      <c r="KDM498" s="260"/>
      <c r="KDN498" s="260"/>
      <c r="KDO498" s="260"/>
      <c r="KDP498" s="260"/>
      <c r="KDQ498" s="260"/>
      <c r="KDR498" s="260"/>
      <c r="KDS498" s="260"/>
      <c r="KDT498" s="260"/>
      <c r="KDU498" s="260"/>
      <c r="KDV498" s="260"/>
      <c r="KDW498" s="260"/>
      <c r="KDX498" s="260"/>
      <c r="KDY498" s="260"/>
      <c r="KDZ498" s="260"/>
      <c r="KEA498" s="260"/>
      <c r="KEB498" s="260"/>
      <c r="KEC498" s="260"/>
      <c r="KED498" s="260"/>
      <c r="KEE498" s="260"/>
      <c r="KEF498" s="260"/>
      <c r="KEG498" s="260"/>
      <c r="KEH498" s="260"/>
      <c r="KEI498" s="260"/>
      <c r="KEJ498" s="260"/>
      <c r="KEK498" s="260"/>
      <c r="KEL498" s="260"/>
      <c r="KEM498" s="260"/>
      <c r="KEN498" s="260"/>
      <c r="KEO498" s="260"/>
      <c r="KEP498" s="260"/>
      <c r="KEQ498" s="260"/>
      <c r="KER498" s="260"/>
      <c r="KES498" s="260"/>
      <c r="KET498" s="260"/>
      <c r="KEU498" s="260"/>
      <c r="KEV498" s="260"/>
      <c r="KEW498" s="260"/>
      <c r="KEX498" s="260"/>
      <c r="KEY498" s="260"/>
      <c r="KEZ498" s="260"/>
      <c r="KFA498" s="260"/>
      <c r="KFB498" s="260"/>
      <c r="KFC498" s="260"/>
      <c r="KFD498" s="260"/>
      <c r="KFE498" s="260"/>
      <c r="KFF498" s="260"/>
      <c r="KFG498" s="260"/>
      <c r="KFH498" s="260"/>
      <c r="KFI498" s="260"/>
      <c r="KFJ498" s="260"/>
      <c r="KFK498" s="260"/>
      <c r="KFL498" s="260"/>
      <c r="KFM498" s="260"/>
      <c r="KFN498" s="260"/>
      <c r="KFO498" s="260"/>
      <c r="KFP498" s="260"/>
      <c r="KFQ498" s="260"/>
      <c r="KFR498" s="260"/>
      <c r="KFS498" s="260"/>
      <c r="KFT498" s="260"/>
      <c r="KFU498" s="260"/>
      <c r="KFV498" s="260"/>
      <c r="KFW498" s="260"/>
      <c r="KFX498" s="260"/>
      <c r="KFY498" s="260"/>
      <c r="KFZ498" s="260"/>
      <c r="KGA498" s="260"/>
      <c r="KGB498" s="260"/>
      <c r="KGC498" s="260"/>
      <c r="KGD498" s="260"/>
      <c r="KGE498" s="260"/>
      <c r="KGF498" s="260"/>
      <c r="KGG498" s="260"/>
      <c r="KGH498" s="260"/>
      <c r="KGI498" s="260"/>
      <c r="KGJ498" s="260"/>
      <c r="KGK498" s="260"/>
      <c r="KGL498" s="260"/>
      <c r="KGM498" s="260"/>
      <c r="KGN498" s="260"/>
      <c r="KGO498" s="260"/>
      <c r="KGP498" s="260"/>
      <c r="KGQ498" s="260"/>
      <c r="KGR498" s="260"/>
      <c r="KGS498" s="260"/>
      <c r="KGT498" s="260"/>
      <c r="KGU498" s="260"/>
      <c r="KGV498" s="260"/>
      <c r="KGW498" s="260"/>
      <c r="KGX498" s="260"/>
      <c r="KGY498" s="260"/>
      <c r="KGZ498" s="260"/>
      <c r="KHA498" s="260"/>
      <c r="KHB498" s="260"/>
      <c r="KHC498" s="260"/>
      <c r="KHD498" s="260"/>
      <c r="KHE498" s="260"/>
      <c r="KHF498" s="260"/>
      <c r="KHG498" s="260"/>
      <c r="KHH498" s="260"/>
      <c r="KHI498" s="260"/>
      <c r="KHJ498" s="260"/>
      <c r="KHK498" s="260"/>
      <c r="KHL498" s="260"/>
      <c r="KHM498" s="260"/>
      <c r="KHN498" s="260"/>
      <c r="KHO498" s="260"/>
      <c r="KHP498" s="260"/>
      <c r="KHQ498" s="260"/>
      <c r="KHR498" s="260"/>
      <c r="KHS498" s="260"/>
      <c r="KHT498" s="260"/>
      <c r="KHU498" s="260"/>
      <c r="KHV498" s="260"/>
      <c r="KHW498" s="260"/>
      <c r="KHX498" s="260"/>
      <c r="KHY498" s="260"/>
      <c r="KHZ498" s="260"/>
      <c r="KIA498" s="260"/>
      <c r="KIB498" s="260"/>
      <c r="KIC498" s="260"/>
      <c r="KID498" s="260"/>
      <c r="KIE498" s="260"/>
      <c r="KIF498" s="260"/>
      <c r="KIG498" s="260"/>
      <c r="KIH498" s="260"/>
      <c r="KII498" s="260"/>
      <c r="KIJ498" s="260"/>
      <c r="KIK498" s="260"/>
      <c r="KIL498" s="260"/>
      <c r="KIM498" s="260"/>
      <c r="KIN498" s="260"/>
      <c r="KIO498" s="260"/>
      <c r="KIP498" s="260"/>
      <c r="KIQ498" s="260"/>
      <c r="KIR498" s="260"/>
      <c r="KIS498" s="260"/>
      <c r="KIT498" s="260"/>
      <c r="KIU498" s="260"/>
      <c r="KIV498" s="260"/>
      <c r="KIW498" s="260"/>
      <c r="KIX498" s="260"/>
      <c r="KIY498" s="260"/>
      <c r="KIZ498" s="260"/>
      <c r="KJA498" s="260"/>
      <c r="KJB498" s="260"/>
      <c r="KJC498" s="260"/>
      <c r="KJD498" s="260"/>
      <c r="KJE498" s="260"/>
      <c r="KJF498" s="260"/>
      <c r="KJG498" s="260"/>
      <c r="KJH498" s="260"/>
      <c r="KJI498" s="260"/>
      <c r="KJJ498" s="260"/>
      <c r="KJK498" s="260"/>
      <c r="KJL498" s="260"/>
      <c r="KJM498" s="260"/>
      <c r="KJN498" s="260"/>
      <c r="KJO498" s="260"/>
      <c r="KJP498" s="260"/>
      <c r="KJQ498" s="260"/>
      <c r="KJR498" s="260"/>
      <c r="KJS498" s="260"/>
      <c r="KJT498" s="260"/>
      <c r="KJU498" s="260"/>
      <c r="KJV498" s="260"/>
      <c r="KJW498" s="260"/>
      <c r="KJX498" s="260"/>
      <c r="KJY498" s="260"/>
      <c r="KJZ498" s="260"/>
      <c r="KKA498" s="260"/>
      <c r="KKB498" s="260"/>
      <c r="KKC498" s="260"/>
      <c r="KKD498" s="260"/>
      <c r="KKE498" s="260"/>
      <c r="KKF498" s="260"/>
      <c r="KKG498" s="260"/>
      <c r="KKH498" s="260"/>
      <c r="KKI498" s="260"/>
      <c r="KKJ498" s="260"/>
      <c r="KKK498" s="260"/>
      <c r="KKL498" s="260"/>
      <c r="KKM498" s="260"/>
      <c r="KKN498" s="260"/>
      <c r="KKO498" s="260"/>
      <c r="KKP498" s="260"/>
      <c r="KKQ498" s="260"/>
      <c r="KKR498" s="260"/>
      <c r="KKS498" s="260"/>
      <c r="KKT498" s="260"/>
      <c r="KKU498" s="260"/>
      <c r="KKV498" s="260"/>
      <c r="KKW498" s="260"/>
      <c r="KKX498" s="260"/>
      <c r="KKY498" s="260"/>
      <c r="KKZ498" s="260"/>
      <c r="KLA498" s="260"/>
      <c r="KLB498" s="260"/>
      <c r="KLC498" s="260"/>
      <c r="KLD498" s="260"/>
      <c r="KLE498" s="260"/>
      <c r="KLF498" s="260"/>
      <c r="KLG498" s="260"/>
      <c r="KLH498" s="260"/>
      <c r="KLI498" s="260"/>
      <c r="KLJ498" s="260"/>
      <c r="KLK498" s="260"/>
      <c r="KLL498" s="260"/>
      <c r="KLM498" s="260"/>
      <c r="KLN498" s="260"/>
      <c r="KLO498" s="260"/>
      <c r="KLP498" s="260"/>
      <c r="KLQ498" s="260"/>
      <c r="KLR498" s="260"/>
      <c r="KLS498" s="260"/>
      <c r="KLT498" s="260"/>
      <c r="KLU498" s="260"/>
      <c r="KLV498" s="260"/>
      <c r="KLW498" s="260"/>
      <c r="KLX498" s="260"/>
      <c r="KLY498" s="260"/>
      <c r="KLZ498" s="260"/>
      <c r="KMA498" s="260"/>
      <c r="KMB498" s="260"/>
      <c r="KMC498" s="260"/>
      <c r="KMD498" s="260"/>
      <c r="KME498" s="260"/>
      <c r="KMF498" s="260"/>
      <c r="KMG498" s="260"/>
      <c r="KMH498" s="260"/>
      <c r="KMI498" s="260"/>
      <c r="KMJ498" s="260"/>
      <c r="KMK498" s="260"/>
      <c r="KML498" s="260"/>
      <c r="KMM498" s="260"/>
      <c r="KMN498" s="260"/>
      <c r="KMO498" s="260"/>
      <c r="KMP498" s="260"/>
      <c r="KMQ498" s="260"/>
      <c r="KMR498" s="260"/>
      <c r="KMS498" s="260"/>
      <c r="KMT498" s="260"/>
      <c r="KMU498" s="260"/>
      <c r="KMV498" s="260"/>
      <c r="KMW498" s="260"/>
      <c r="KMX498" s="260"/>
      <c r="KMY498" s="260"/>
      <c r="KMZ498" s="260"/>
      <c r="KNA498" s="260"/>
      <c r="KNB498" s="260"/>
      <c r="KNC498" s="260"/>
      <c r="KND498" s="260"/>
      <c r="KNE498" s="260"/>
      <c r="KNF498" s="260"/>
      <c r="KNG498" s="260"/>
      <c r="KNH498" s="260"/>
      <c r="KNI498" s="260"/>
      <c r="KNJ498" s="260"/>
      <c r="KNK498" s="260"/>
      <c r="KNL498" s="260"/>
      <c r="KNM498" s="260"/>
      <c r="KNN498" s="260"/>
      <c r="KNO498" s="260"/>
      <c r="KNP498" s="260"/>
      <c r="KNQ498" s="260"/>
      <c r="KNR498" s="260"/>
      <c r="KNS498" s="260"/>
      <c r="KNT498" s="260"/>
      <c r="KNU498" s="260"/>
      <c r="KNV498" s="260"/>
      <c r="KNW498" s="260"/>
      <c r="KNX498" s="260"/>
      <c r="KNY498" s="260"/>
      <c r="KNZ498" s="260"/>
      <c r="KOA498" s="260"/>
      <c r="KOB498" s="260"/>
      <c r="KOC498" s="260"/>
      <c r="KOD498" s="260"/>
      <c r="KOE498" s="260"/>
      <c r="KOF498" s="260"/>
      <c r="KOG498" s="260"/>
      <c r="KOH498" s="260"/>
      <c r="KOI498" s="260"/>
      <c r="KOJ498" s="260"/>
      <c r="KOK498" s="260"/>
      <c r="KOL498" s="260"/>
      <c r="KOM498" s="260"/>
      <c r="KON498" s="260"/>
      <c r="KOO498" s="260"/>
      <c r="KOP498" s="260"/>
      <c r="KOQ498" s="260"/>
      <c r="KOR498" s="260"/>
      <c r="KOS498" s="260"/>
      <c r="KOT498" s="260"/>
      <c r="KOU498" s="260"/>
      <c r="KOV498" s="260"/>
      <c r="KOW498" s="260"/>
      <c r="KOX498" s="260"/>
      <c r="KOY498" s="260"/>
      <c r="KOZ498" s="260"/>
      <c r="KPA498" s="260"/>
      <c r="KPB498" s="260"/>
      <c r="KPC498" s="260"/>
      <c r="KPD498" s="260"/>
      <c r="KPE498" s="260"/>
      <c r="KPF498" s="260"/>
      <c r="KPG498" s="260"/>
      <c r="KPH498" s="260"/>
      <c r="KPI498" s="260"/>
      <c r="KPJ498" s="260"/>
      <c r="KPK498" s="260"/>
      <c r="KPL498" s="260"/>
      <c r="KPM498" s="260"/>
      <c r="KPN498" s="260"/>
      <c r="KPO498" s="260"/>
      <c r="KPP498" s="260"/>
      <c r="KPQ498" s="260"/>
      <c r="KPR498" s="260"/>
      <c r="KPS498" s="260"/>
      <c r="KPT498" s="260"/>
      <c r="KPU498" s="260"/>
      <c r="KPV498" s="260"/>
      <c r="KPW498" s="260"/>
      <c r="KPX498" s="260"/>
      <c r="KPY498" s="260"/>
      <c r="KPZ498" s="260"/>
      <c r="KQA498" s="260"/>
      <c r="KQB498" s="260"/>
      <c r="KQC498" s="260"/>
      <c r="KQD498" s="260"/>
      <c r="KQE498" s="260"/>
      <c r="KQF498" s="260"/>
      <c r="KQG498" s="260"/>
      <c r="KQH498" s="260"/>
      <c r="KQI498" s="260"/>
      <c r="KQJ498" s="260"/>
      <c r="KQK498" s="260"/>
      <c r="KQL498" s="260"/>
      <c r="KQM498" s="260"/>
      <c r="KQN498" s="260"/>
      <c r="KQO498" s="260"/>
      <c r="KQP498" s="260"/>
      <c r="KQQ498" s="260"/>
      <c r="KQR498" s="260"/>
      <c r="KQS498" s="260"/>
      <c r="KQT498" s="260"/>
      <c r="KQU498" s="260"/>
      <c r="KQV498" s="260"/>
      <c r="KQW498" s="260"/>
      <c r="KQX498" s="260"/>
      <c r="KQY498" s="260"/>
      <c r="KQZ498" s="260"/>
      <c r="KRA498" s="260"/>
      <c r="KRB498" s="260"/>
      <c r="KRC498" s="260"/>
      <c r="KRD498" s="260"/>
      <c r="KRE498" s="260"/>
      <c r="KRF498" s="260"/>
      <c r="KRG498" s="260"/>
      <c r="KRH498" s="260"/>
      <c r="KRI498" s="260"/>
      <c r="KRJ498" s="260"/>
      <c r="KRK498" s="260"/>
      <c r="KRL498" s="260"/>
      <c r="KRM498" s="260"/>
      <c r="KRN498" s="260"/>
      <c r="KRO498" s="260"/>
      <c r="KRP498" s="260"/>
      <c r="KRQ498" s="260"/>
      <c r="KRR498" s="260"/>
      <c r="KRS498" s="260"/>
      <c r="KRT498" s="260"/>
      <c r="KRU498" s="260"/>
      <c r="KRV498" s="260"/>
      <c r="KRW498" s="260"/>
      <c r="KRX498" s="260"/>
      <c r="KRY498" s="260"/>
      <c r="KRZ498" s="260"/>
      <c r="KSA498" s="260"/>
      <c r="KSB498" s="260"/>
      <c r="KSC498" s="260"/>
      <c r="KSD498" s="260"/>
      <c r="KSE498" s="260"/>
      <c r="KSF498" s="260"/>
      <c r="KSG498" s="260"/>
      <c r="KSH498" s="260"/>
      <c r="KSI498" s="260"/>
      <c r="KSJ498" s="260"/>
      <c r="KSK498" s="260"/>
      <c r="KSL498" s="260"/>
      <c r="KSM498" s="260"/>
      <c r="KSN498" s="260"/>
      <c r="KSO498" s="260"/>
      <c r="KSP498" s="260"/>
      <c r="KSQ498" s="260"/>
      <c r="KSR498" s="260"/>
      <c r="KSS498" s="260"/>
      <c r="KST498" s="260"/>
      <c r="KSU498" s="260"/>
      <c r="KSV498" s="260"/>
      <c r="KSW498" s="260"/>
      <c r="KSX498" s="260"/>
      <c r="KSY498" s="260"/>
      <c r="KSZ498" s="260"/>
      <c r="KTA498" s="260"/>
      <c r="KTB498" s="260"/>
      <c r="KTC498" s="260"/>
      <c r="KTD498" s="260"/>
      <c r="KTE498" s="260"/>
      <c r="KTF498" s="260"/>
      <c r="KTG498" s="260"/>
      <c r="KTH498" s="260"/>
      <c r="KTI498" s="260"/>
      <c r="KTJ498" s="260"/>
      <c r="KTK498" s="260"/>
      <c r="KTL498" s="260"/>
      <c r="KTM498" s="260"/>
      <c r="KTN498" s="260"/>
      <c r="KTO498" s="260"/>
      <c r="KTP498" s="260"/>
      <c r="KTQ498" s="260"/>
      <c r="KTR498" s="260"/>
      <c r="KTS498" s="260"/>
      <c r="KTT498" s="260"/>
      <c r="KTU498" s="260"/>
      <c r="KTV498" s="260"/>
      <c r="KTW498" s="260"/>
      <c r="KTX498" s="260"/>
      <c r="KTY498" s="260"/>
      <c r="KTZ498" s="260"/>
      <c r="KUA498" s="260"/>
      <c r="KUB498" s="260"/>
      <c r="KUC498" s="260"/>
      <c r="KUD498" s="260"/>
      <c r="KUE498" s="260"/>
      <c r="KUF498" s="260"/>
      <c r="KUG498" s="260"/>
      <c r="KUH498" s="260"/>
      <c r="KUI498" s="260"/>
      <c r="KUJ498" s="260"/>
      <c r="KUK498" s="260"/>
      <c r="KUL498" s="260"/>
      <c r="KUM498" s="260"/>
      <c r="KUN498" s="260"/>
      <c r="KUO498" s="260"/>
      <c r="KUP498" s="260"/>
      <c r="KUQ498" s="260"/>
      <c r="KUR498" s="260"/>
      <c r="KUS498" s="260"/>
      <c r="KUT498" s="260"/>
      <c r="KUU498" s="260"/>
      <c r="KUV498" s="260"/>
      <c r="KUW498" s="260"/>
      <c r="KUX498" s="260"/>
      <c r="KUY498" s="260"/>
      <c r="KUZ498" s="260"/>
      <c r="KVA498" s="260"/>
      <c r="KVB498" s="260"/>
      <c r="KVC498" s="260"/>
      <c r="KVD498" s="260"/>
      <c r="KVE498" s="260"/>
      <c r="KVF498" s="260"/>
      <c r="KVG498" s="260"/>
      <c r="KVH498" s="260"/>
      <c r="KVI498" s="260"/>
      <c r="KVJ498" s="260"/>
      <c r="KVK498" s="260"/>
      <c r="KVL498" s="260"/>
      <c r="KVM498" s="260"/>
      <c r="KVN498" s="260"/>
      <c r="KVO498" s="260"/>
      <c r="KVP498" s="260"/>
      <c r="KVQ498" s="260"/>
      <c r="KVR498" s="260"/>
      <c r="KVS498" s="260"/>
      <c r="KVT498" s="260"/>
      <c r="KVU498" s="260"/>
      <c r="KVV498" s="260"/>
      <c r="KVW498" s="260"/>
      <c r="KVX498" s="260"/>
      <c r="KVY498" s="260"/>
      <c r="KVZ498" s="260"/>
      <c r="KWA498" s="260"/>
      <c r="KWB498" s="260"/>
      <c r="KWC498" s="260"/>
      <c r="KWD498" s="260"/>
      <c r="KWE498" s="260"/>
      <c r="KWF498" s="260"/>
      <c r="KWG498" s="260"/>
      <c r="KWH498" s="260"/>
      <c r="KWI498" s="260"/>
      <c r="KWJ498" s="260"/>
      <c r="KWK498" s="260"/>
      <c r="KWL498" s="260"/>
      <c r="KWM498" s="260"/>
      <c r="KWN498" s="260"/>
      <c r="KWO498" s="260"/>
      <c r="KWP498" s="260"/>
      <c r="KWQ498" s="260"/>
      <c r="KWR498" s="260"/>
      <c r="KWS498" s="260"/>
      <c r="KWT498" s="260"/>
      <c r="KWU498" s="260"/>
      <c r="KWV498" s="260"/>
      <c r="KWW498" s="260"/>
      <c r="KWX498" s="260"/>
      <c r="KWY498" s="260"/>
      <c r="KWZ498" s="260"/>
      <c r="KXA498" s="260"/>
      <c r="KXB498" s="260"/>
      <c r="KXC498" s="260"/>
      <c r="KXD498" s="260"/>
      <c r="KXE498" s="260"/>
      <c r="KXF498" s="260"/>
      <c r="KXG498" s="260"/>
      <c r="KXH498" s="260"/>
      <c r="KXI498" s="260"/>
      <c r="KXJ498" s="260"/>
      <c r="KXK498" s="260"/>
      <c r="KXL498" s="260"/>
      <c r="KXM498" s="260"/>
      <c r="KXN498" s="260"/>
      <c r="KXO498" s="260"/>
      <c r="KXP498" s="260"/>
      <c r="KXQ498" s="260"/>
      <c r="KXR498" s="260"/>
      <c r="KXS498" s="260"/>
      <c r="KXT498" s="260"/>
      <c r="KXU498" s="260"/>
      <c r="KXV498" s="260"/>
      <c r="KXW498" s="260"/>
      <c r="KXX498" s="260"/>
      <c r="KXY498" s="260"/>
      <c r="KXZ498" s="260"/>
      <c r="KYA498" s="260"/>
      <c r="KYB498" s="260"/>
      <c r="KYC498" s="260"/>
      <c r="KYD498" s="260"/>
      <c r="KYE498" s="260"/>
      <c r="KYF498" s="260"/>
      <c r="KYG498" s="260"/>
      <c r="KYH498" s="260"/>
      <c r="KYI498" s="260"/>
      <c r="KYJ498" s="260"/>
      <c r="KYK498" s="260"/>
      <c r="KYL498" s="260"/>
      <c r="KYM498" s="260"/>
      <c r="KYN498" s="260"/>
      <c r="KYO498" s="260"/>
      <c r="KYP498" s="260"/>
      <c r="KYQ498" s="260"/>
      <c r="KYR498" s="260"/>
      <c r="KYS498" s="260"/>
      <c r="KYT498" s="260"/>
      <c r="KYU498" s="260"/>
      <c r="KYV498" s="260"/>
      <c r="KYW498" s="260"/>
      <c r="KYX498" s="260"/>
      <c r="KYY498" s="260"/>
      <c r="KYZ498" s="260"/>
      <c r="KZA498" s="260"/>
      <c r="KZB498" s="260"/>
      <c r="KZC498" s="260"/>
      <c r="KZD498" s="260"/>
      <c r="KZE498" s="260"/>
      <c r="KZF498" s="260"/>
      <c r="KZG498" s="260"/>
      <c r="KZH498" s="260"/>
      <c r="KZI498" s="260"/>
      <c r="KZJ498" s="260"/>
      <c r="KZK498" s="260"/>
      <c r="KZL498" s="260"/>
      <c r="KZM498" s="260"/>
      <c r="KZN498" s="260"/>
      <c r="KZO498" s="260"/>
      <c r="KZP498" s="260"/>
      <c r="KZQ498" s="260"/>
      <c r="KZR498" s="260"/>
      <c r="KZS498" s="260"/>
      <c r="KZT498" s="260"/>
      <c r="KZU498" s="260"/>
      <c r="KZV498" s="260"/>
      <c r="KZW498" s="260"/>
      <c r="KZX498" s="260"/>
      <c r="KZY498" s="260"/>
      <c r="KZZ498" s="260"/>
      <c r="LAA498" s="260"/>
      <c r="LAB498" s="260"/>
      <c r="LAC498" s="260"/>
      <c r="LAD498" s="260"/>
      <c r="LAE498" s="260"/>
      <c r="LAF498" s="260"/>
      <c r="LAG498" s="260"/>
      <c r="LAH498" s="260"/>
      <c r="LAI498" s="260"/>
      <c r="LAJ498" s="260"/>
      <c r="LAK498" s="260"/>
      <c r="LAL498" s="260"/>
      <c r="LAM498" s="260"/>
      <c r="LAN498" s="260"/>
      <c r="LAO498" s="260"/>
      <c r="LAP498" s="260"/>
      <c r="LAQ498" s="260"/>
      <c r="LAR498" s="260"/>
      <c r="LAS498" s="260"/>
      <c r="LAT498" s="260"/>
      <c r="LAU498" s="260"/>
      <c r="LAV498" s="260"/>
      <c r="LAW498" s="260"/>
      <c r="LAX498" s="260"/>
      <c r="LAY498" s="260"/>
      <c r="LAZ498" s="260"/>
      <c r="LBA498" s="260"/>
      <c r="LBB498" s="260"/>
      <c r="LBC498" s="260"/>
      <c r="LBD498" s="260"/>
      <c r="LBE498" s="260"/>
      <c r="LBF498" s="260"/>
      <c r="LBG498" s="260"/>
      <c r="LBH498" s="260"/>
      <c r="LBI498" s="260"/>
      <c r="LBJ498" s="260"/>
      <c r="LBK498" s="260"/>
      <c r="LBL498" s="260"/>
      <c r="LBM498" s="260"/>
      <c r="LBN498" s="260"/>
      <c r="LBO498" s="260"/>
      <c r="LBP498" s="260"/>
      <c r="LBQ498" s="260"/>
      <c r="LBR498" s="260"/>
      <c r="LBS498" s="260"/>
      <c r="LBT498" s="260"/>
      <c r="LBU498" s="260"/>
      <c r="LBV498" s="260"/>
      <c r="LBW498" s="260"/>
      <c r="LBX498" s="260"/>
      <c r="LBY498" s="260"/>
      <c r="LBZ498" s="260"/>
      <c r="LCA498" s="260"/>
      <c r="LCB498" s="260"/>
      <c r="LCC498" s="260"/>
      <c r="LCD498" s="260"/>
      <c r="LCE498" s="260"/>
      <c r="LCF498" s="260"/>
      <c r="LCG498" s="260"/>
      <c r="LCH498" s="260"/>
      <c r="LCI498" s="260"/>
      <c r="LCJ498" s="260"/>
      <c r="LCK498" s="260"/>
      <c r="LCL498" s="260"/>
      <c r="LCM498" s="260"/>
      <c r="LCN498" s="260"/>
      <c r="LCO498" s="260"/>
      <c r="LCP498" s="260"/>
      <c r="LCQ498" s="260"/>
      <c r="LCR498" s="260"/>
      <c r="LCS498" s="260"/>
      <c r="LCT498" s="260"/>
      <c r="LCU498" s="260"/>
      <c r="LCV498" s="260"/>
      <c r="LCW498" s="260"/>
      <c r="LCX498" s="260"/>
      <c r="LCY498" s="260"/>
      <c r="LCZ498" s="260"/>
      <c r="LDA498" s="260"/>
      <c r="LDB498" s="260"/>
      <c r="LDC498" s="260"/>
      <c r="LDD498" s="260"/>
      <c r="LDE498" s="260"/>
      <c r="LDF498" s="260"/>
      <c r="LDG498" s="260"/>
      <c r="LDH498" s="260"/>
      <c r="LDI498" s="260"/>
      <c r="LDJ498" s="260"/>
      <c r="LDK498" s="260"/>
      <c r="LDL498" s="260"/>
      <c r="LDM498" s="260"/>
      <c r="LDN498" s="260"/>
      <c r="LDO498" s="260"/>
      <c r="LDP498" s="260"/>
      <c r="LDQ498" s="260"/>
      <c r="LDR498" s="260"/>
      <c r="LDS498" s="260"/>
      <c r="LDT498" s="260"/>
      <c r="LDU498" s="260"/>
      <c r="LDV498" s="260"/>
      <c r="LDW498" s="260"/>
      <c r="LDX498" s="260"/>
      <c r="LDY498" s="260"/>
      <c r="LDZ498" s="260"/>
      <c r="LEA498" s="260"/>
      <c r="LEB498" s="260"/>
      <c r="LEC498" s="260"/>
      <c r="LED498" s="260"/>
      <c r="LEE498" s="260"/>
      <c r="LEF498" s="260"/>
      <c r="LEG498" s="260"/>
      <c r="LEH498" s="260"/>
      <c r="LEI498" s="260"/>
      <c r="LEJ498" s="260"/>
      <c r="LEK498" s="260"/>
      <c r="LEL498" s="260"/>
      <c r="LEM498" s="260"/>
      <c r="LEN498" s="260"/>
      <c r="LEO498" s="260"/>
      <c r="LEP498" s="260"/>
      <c r="LEQ498" s="260"/>
      <c r="LER498" s="260"/>
      <c r="LES498" s="260"/>
      <c r="LET498" s="260"/>
      <c r="LEU498" s="260"/>
      <c r="LEV498" s="260"/>
      <c r="LEW498" s="260"/>
      <c r="LEX498" s="260"/>
      <c r="LEY498" s="260"/>
      <c r="LEZ498" s="260"/>
      <c r="LFA498" s="260"/>
      <c r="LFB498" s="260"/>
      <c r="LFC498" s="260"/>
      <c r="LFD498" s="260"/>
      <c r="LFE498" s="260"/>
      <c r="LFF498" s="260"/>
      <c r="LFG498" s="260"/>
      <c r="LFH498" s="260"/>
      <c r="LFI498" s="260"/>
      <c r="LFJ498" s="260"/>
      <c r="LFK498" s="260"/>
      <c r="LFL498" s="260"/>
      <c r="LFM498" s="260"/>
      <c r="LFN498" s="260"/>
      <c r="LFO498" s="260"/>
      <c r="LFP498" s="260"/>
      <c r="LFQ498" s="260"/>
      <c r="LFR498" s="260"/>
      <c r="LFS498" s="260"/>
      <c r="LFT498" s="260"/>
      <c r="LFU498" s="260"/>
      <c r="LFV498" s="260"/>
      <c r="LFW498" s="260"/>
      <c r="LFX498" s="260"/>
      <c r="LFY498" s="260"/>
      <c r="LFZ498" s="260"/>
      <c r="LGA498" s="260"/>
      <c r="LGB498" s="260"/>
      <c r="LGC498" s="260"/>
      <c r="LGD498" s="260"/>
      <c r="LGE498" s="260"/>
      <c r="LGF498" s="260"/>
      <c r="LGG498" s="260"/>
      <c r="LGH498" s="260"/>
      <c r="LGI498" s="260"/>
      <c r="LGJ498" s="260"/>
      <c r="LGK498" s="260"/>
      <c r="LGL498" s="260"/>
      <c r="LGM498" s="260"/>
      <c r="LGN498" s="260"/>
      <c r="LGO498" s="260"/>
      <c r="LGP498" s="260"/>
      <c r="LGQ498" s="260"/>
      <c r="LGR498" s="260"/>
      <c r="LGS498" s="260"/>
      <c r="LGT498" s="260"/>
      <c r="LGU498" s="260"/>
      <c r="LGV498" s="260"/>
      <c r="LGW498" s="260"/>
      <c r="LGX498" s="260"/>
      <c r="LGY498" s="260"/>
      <c r="LGZ498" s="260"/>
      <c r="LHA498" s="260"/>
      <c r="LHB498" s="260"/>
      <c r="LHC498" s="260"/>
      <c r="LHD498" s="260"/>
      <c r="LHE498" s="260"/>
      <c r="LHF498" s="260"/>
      <c r="LHG498" s="260"/>
      <c r="LHH498" s="260"/>
      <c r="LHI498" s="260"/>
      <c r="LHJ498" s="260"/>
      <c r="LHK498" s="260"/>
      <c r="LHL498" s="260"/>
      <c r="LHM498" s="260"/>
      <c r="LHN498" s="260"/>
      <c r="LHO498" s="260"/>
      <c r="LHP498" s="260"/>
      <c r="LHQ498" s="260"/>
      <c r="LHR498" s="260"/>
      <c r="LHS498" s="260"/>
      <c r="LHT498" s="260"/>
      <c r="LHU498" s="260"/>
      <c r="LHV498" s="260"/>
      <c r="LHW498" s="260"/>
      <c r="LHX498" s="260"/>
      <c r="LHY498" s="260"/>
      <c r="LHZ498" s="260"/>
      <c r="LIA498" s="260"/>
      <c r="LIB498" s="260"/>
      <c r="LIC498" s="260"/>
      <c r="LID498" s="260"/>
      <c r="LIE498" s="260"/>
      <c r="LIF498" s="260"/>
      <c r="LIG498" s="260"/>
      <c r="LIH498" s="260"/>
      <c r="LII498" s="260"/>
      <c r="LIJ498" s="260"/>
      <c r="LIK498" s="260"/>
      <c r="LIL498" s="260"/>
      <c r="LIM498" s="260"/>
      <c r="LIN498" s="260"/>
      <c r="LIO498" s="260"/>
      <c r="LIP498" s="260"/>
      <c r="LIQ498" s="260"/>
      <c r="LIR498" s="260"/>
      <c r="LIS498" s="260"/>
      <c r="LIT498" s="260"/>
      <c r="LIU498" s="260"/>
      <c r="LIV498" s="260"/>
      <c r="LIW498" s="260"/>
      <c r="LIX498" s="260"/>
      <c r="LIY498" s="260"/>
      <c r="LIZ498" s="260"/>
      <c r="LJA498" s="260"/>
      <c r="LJB498" s="260"/>
      <c r="LJC498" s="260"/>
      <c r="LJD498" s="260"/>
      <c r="LJE498" s="260"/>
      <c r="LJF498" s="260"/>
      <c r="LJG498" s="260"/>
      <c r="LJH498" s="260"/>
      <c r="LJI498" s="260"/>
      <c r="LJJ498" s="260"/>
      <c r="LJK498" s="260"/>
      <c r="LJL498" s="260"/>
      <c r="LJM498" s="260"/>
      <c r="LJN498" s="260"/>
      <c r="LJO498" s="260"/>
      <c r="LJP498" s="260"/>
      <c r="LJQ498" s="260"/>
      <c r="LJR498" s="260"/>
      <c r="LJS498" s="260"/>
      <c r="LJT498" s="260"/>
      <c r="LJU498" s="260"/>
      <c r="LJV498" s="260"/>
      <c r="LJW498" s="260"/>
      <c r="LJX498" s="260"/>
      <c r="LJY498" s="260"/>
      <c r="LJZ498" s="260"/>
      <c r="LKA498" s="260"/>
      <c r="LKB498" s="260"/>
      <c r="LKC498" s="260"/>
      <c r="LKD498" s="260"/>
      <c r="LKE498" s="260"/>
      <c r="LKF498" s="260"/>
      <c r="LKG498" s="260"/>
      <c r="LKH498" s="260"/>
      <c r="LKI498" s="260"/>
      <c r="LKJ498" s="260"/>
      <c r="LKK498" s="260"/>
      <c r="LKL498" s="260"/>
      <c r="LKM498" s="260"/>
      <c r="LKN498" s="260"/>
      <c r="LKO498" s="260"/>
      <c r="LKP498" s="260"/>
      <c r="LKQ498" s="260"/>
      <c r="LKR498" s="260"/>
      <c r="LKS498" s="260"/>
      <c r="LKT498" s="260"/>
      <c r="LKU498" s="260"/>
      <c r="LKV498" s="260"/>
      <c r="LKW498" s="260"/>
      <c r="LKX498" s="260"/>
      <c r="LKY498" s="260"/>
      <c r="LKZ498" s="260"/>
      <c r="LLA498" s="260"/>
      <c r="LLB498" s="260"/>
      <c r="LLC498" s="260"/>
      <c r="LLD498" s="260"/>
      <c r="LLE498" s="260"/>
      <c r="LLF498" s="260"/>
      <c r="LLG498" s="260"/>
      <c r="LLH498" s="260"/>
      <c r="LLI498" s="260"/>
      <c r="LLJ498" s="260"/>
      <c r="LLK498" s="260"/>
      <c r="LLL498" s="260"/>
      <c r="LLM498" s="260"/>
      <c r="LLN498" s="260"/>
      <c r="LLO498" s="260"/>
      <c r="LLP498" s="260"/>
      <c r="LLQ498" s="260"/>
      <c r="LLR498" s="260"/>
      <c r="LLS498" s="260"/>
      <c r="LLT498" s="260"/>
      <c r="LLU498" s="260"/>
      <c r="LLV498" s="260"/>
      <c r="LLW498" s="260"/>
      <c r="LLX498" s="260"/>
      <c r="LLY498" s="260"/>
      <c r="LLZ498" s="260"/>
      <c r="LMA498" s="260"/>
      <c r="LMB498" s="260"/>
      <c r="LMC498" s="260"/>
      <c r="LMD498" s="260"/>
      <c r="LME498" s="260"/>
      <c r="LMF498" s="260"/>
      <c r="LMG498" s="260"/>
      <c r="LMH498" s="260"/>
      <c r="LMI498" s="260"/>
      <c r="LMJ498" s="260"/>
      <c r="LMK498" s="260"/>
      <c r="LML498" s="260"/>
      <c r="LMM498" s="260"/>
      <c r="LMN498" s="260"/>
      <c r="LMO498" s="260"/>
      <c r="LMP498" s="260"/>
      <c r="LMQ498" s="260"/>
      <c r="LMR498" s="260"/>
      <c r="LMS498" s="260"/>
      <c r="LMT498" s="260"/>
      <c r="LMU498" s="260"/>
      <c r="LMV498" s="260"/>
      <c r="LMW498" s="260"/>
      <c r="LMX498" s="260"/>
      <c r="LMY498" s="260"/>
      <c r="LMZ498" s="260"/>
      <c r="LNA498" s="260"/>
      <c r="LNB498" s="260"/>
      <c r="LNC498" s="260"/>
      <c r="LND498" s="260"/>
      <c r="LNE498" s="260"/>
      <c r="LNF498" s="260"/>
      <c r="LNG498" s="260"/>
      <c r="LNH498" s="260"/>
      <c r="LNI498" s="260"/>
      <c r="LNJ498" s="260"/>
      <c r="LNK498" s="260"/>
      <c r="LNL498" s="260"/>
      <c r="LNM498" s="260"/>
      <c r="LNN498" s="260"/>
      <c r="LNO498" s="260"/>
      <c r="LNP498" s="260"/>
      <c r="LNQ498" s="260"/>
      <c r="LNR498" s="260"/>
      <c r="LNS498" s="260"/>
      <c r="LNT498" s="260"/>
      <c r="LNU498" s="260"/>
      <c r="LNV498" s="260"/>
      <c r="LNW498" s="260"/>
      <c r="LNX498" s="260"/>
      <c r="LNY498" s="260"/>
      <c r="LNZ498" s="260"/>
      <c r="LOA498" s="260"/>
      <c r="LOB498" s="260"/>
      <c r="LOC498" s="260"/>
      <c r="LOD498" s="260"/>
      <c r="LOE498" s="260"/>
      <c r="LOF498" s="260"/>
      <c r="LOG498" s="260"/>
      <c r="LOH498" s="260"/>
      <c r="LOI498" s="260"/>
      <c r="LOJ498" s="260"/>
      <c r="LOK498" s="260"/>
      <c r="LOL498" s="260"/>
      <c r="LOM498" s="260"/>
      <c r="LON498" s="260"/>
      <c r="LOO498" s="260"/>
      <c r="LOP498" s="260"/>
      <c r="LOQ498" s="260"/>
      <c r="LOR498" s="260"/>
      <c r="LOS498" s="260"/>
      <c r="LOT498" s="260"/>
      <c r="LOU498" s="260"/>
      <c r="LOV498" s="260"/>
      <c r="LOW498" s="260"/>
      <c r="LOX498" s="260"/>
      <c r="LOY498" s="260"/>
      <c r="LOZ498" s="260"/>
      <c r="LPA498" s="260"/>
      <c r="LPB498" s="260"/>
      <c r="LPC498" s="260"/>
      <c r="LPD498" s="260"/>
      <c r="LPE498" s="260"/>
      <c r="LPF498" s="260"/>
      <c r="LPG498" s="260"/>
      <c r="LPH498" s="260"/>
      <c r="LPI498" s="260"/>
      <c r="LPJ498" s="260"/>
      <c r="LPK498" s="260"/>
      <c r="LPL498" s="260"/>
      <c r="LPM498" s="260"/>
      <c r="LPN498" s="260"/>
      <c r="LPO498" s="260"/>
      <c r="LPP498" s="260"/>
      <c r="LPQ498" s="260"/>
      <c r="LPR498" s="260"/>
      <c r="LPS498" s="260"/>
      <c r="LPT498" s="260"/>
      <c r="LPU498" s="260"/>
      <c r="LPV498" s="260"/>
      <c r="LPW498" s="260"/>
      <c r="LPX498" s="260"/>
      <c r="LPY498" s="260"/>
      <c r="LPZ498" s="260"/>
      <c r="LQA498" s="260"/>
      <c r="LQB498" s="260"/>
      <c r="LQC498" s="260"/>
      <c r="LQD498" s="260"/>
      <c r="LQE498" s="260"/>
      <c r="LQF498" s="260"/>
      <c r="LQG498" s="260"/>
      <c r="LQH498" s="260"/>
      <c r="LQI498" s="260"/>
      <c r="LQJ498" s="260"/>
      <c r="LQK498" s="260"/>
      <c r="LQL498" s="260"/>
      <c r="LQM498" s="260"/>
      <c r="LQN498" s="260"/>
      <c r="LQO498" s="260"/>
      <c r="LQP498" s="260"/>
      <c r="LQQ498" s="260"/>
      <c r="LQR498" s="260"/>
      <c r="LQS498" s="260"/>
      <c r="LQT498" s="260"/>
      <c r="LQU498" s="260"/>
      <c r="LQV498" s="260"/>
      <c r="LQW498" s="260"/>
      <c r="LQX498" s="260"/>
      <c r="LQY498" s="260"/>
      <c r="LQZ498" s="260"/>
      <c r="LRA498" s="260"/>
      <c r="LRB498" s="260"/>
      <c r="LRC498" s="260"/>
      <c r="LRD498" s="260"/>
      <c r="LRE498" s="260"/>
      <c r="LRF498" s="260"/>
      <c r="LRG498" s="260"/>
      <c r="LRH498" s="260"/>
      <c r="LRI498" s="260"/>
      <c r="LRJ498" s="260"/>
      <c r="LRK498" s="260"/>
      <c r="LRL498" s="260"/>
      <c r="LRM498" s="260"/>
      <c r="LRN498" s="260"/>
      <c r="LRO498" s="260"/>
      <c r="LRP498" s="260"/>
      <c r="LRQ498" s="260"/>
      <c r="LRR498" s="260"/>
      <c r="LRS498" s="260"/>
      <c r="LRT498" s="260"/>
      <c r="LRU498" s="260"/>
      <c r="LRV498" s="260"/>
      <c r="LRW498" s="260"/>
      <c r="LRX498" s="260"/>
      <c r="LRY498" s="260"/>
      <c r="LRZ498" s="260"/>
      <c r="LSA498" s="260"/>
      <c r="LSB498" s="260"/>
      <c r="LSC498" s="260"/>
      <c r="LSD498" s="260"/>
      <c r="LSE498" s="260"/>
      <c r="LSF498" s="260"/>
      <c r="LSG498" s="260"/>
      <c r="LSH498" s="260"/>
      <c r="LSI498" s="260"/>
      <c r="LSJ498" s="260"/>
      <c r="LSK498" s="260"/>
      <c r="LSL498" s="260"/>
      <c r="LSM498" s="260"/>
      <c r="LSN498" s="260"/>
      <c r="LSO498" s="260"/>
      <c r="LSP498" s="260"/>
      <c r="LSQ498" s="260"/>
      <c r="LSR498" s="260"/>
      <c r="LSS498" s="260"/>
      <c r="LST498" s="260"/>
      <c r="LSU498" s="260"/>
      <c r="LSV498" s="260"/>
      <c r="LSW498" s="260"/>
      <c r="LSX498" s="260"/>
      <c r="LSY498" s="260"/>
      <c r="LSZ498" s="260"/>
      <c r="LTA498" s="260"/>
      <c r="LTB498" s="260"/>
      <c r="LTC498" s="260"/>
      <c r="LTD498" s="260"/>
      <c r="LTE498" s="260"/>
      <c r="LTF498" s="260"/>
      <c r="LTG498" s="260"/>
      <c r="LTH498" s="260"/>
      <c r="LTI498" s="260"/>
      <c r="LTJ498" s="260"/>
      <c r="LTK498" s="260"/>
      <c r="LTL498" s="260"/>
      <c r="LTM498" s="260"/>
      <c r="LTN498" s="260"/>
      <c r="LTO498" s="260"/>
      <c r="LTP498" s="260"/>
      <c r="LTQ498" s="260"/>
      <c r="LTR498" s="260"/>
      <c r="LTS498" s="260"/>
      <c r="LTT498" s="260"/>
      <c r="LTU498" s="260"/>
      <c r="LTV498" s="260"/>
      <c r="LTW498" s="260"/>
      <c r="LTX498" s="260"/>
      <c r="LTY498" s="260"/>
      <c r="LTZ498" s="260"/>
      <c r="LUA498" s="260"/>
      <c r="LUB498" s="260"/>
      <c r="LUC498" s="260"/>
      <c r="LUD498" s="260"/>
      <c r="LUE498" s="260"/>
      <c r="LUF498" s="260"/>
      <c r="LUG498" s="260"/>
      <c r="LUH498" s="260"/>
      <c r="LUI498" s="260"/>
      <c r="LUJ498" s="260"/>
      <c r="LUK498" s="260"/>
      <c r="LUL498" s="260"/>
      <c r="LUM498" s="260"/>
      <c r="LUN498" s="260"/>
      <c r="LUO498" s="260"/>
      <c r="LUP498" s="260"/>
      <c r="LUQ498" s="260"/>
      <c r="LUR498" s="260"/>
      <c r="LUS498" s="260"/>
      <c r="LUT498" s="260"/>
      <c r="LUU498" s="260"/>
      <c r="LUV498" s="260"/>
      <c r="LUW498" s="260"/>
      <c r="LUX498" s="260"/>
      <c r="LUY498" s="260"/>
      <c r="LUZ498" s="260"/>
      <c r="LVA498" s="260"/>
      <c r="LVB498" s="260"/>
      <c r="LVC498" s="260"/>
      <c r="LVD498" s="260"/>
      <c r="LVE498" s="260"/>
      <c r="LVF498" s="260"/>
      <c r="LVG498" s="260"/>
      <c r="LVH498" s="260"/>
      <c r="LVI498" s="260"/>
      <c r="LVJ498" s="260"/>
      <c r="LVK498" s="260"/>
      <c r="LVL498" s="260"/>
      <c r="LVM498" s="260"/>
      <c r="LVN498" s="260"/>
      <c r="LVO498" s="260"/>
      <c r="LVP498" s="260"/>
      <c r="LVQ498" s="260"/>
      <c r="LVR498" s="260"/>
      <c r="LVS498" s="260"/>
      <c r="LVT498" s="260"/>
      <c r="LVU498" s="260"/>
      <c r="LVV498" s="260"/>
      <c r="LVW498" s="260"/>
      <c r="LVX498" s="260"/>
      <c r="LVY498" s="260"/>
      <c r="LVZ498" s="260"/>
      <c r="LWA498" s="260"/>
      <c r="LWB498" s="260"/>
      <c r="LWC498" s="260"/>
      <c r="LWD498" s="260"/>
      <c r="LWE498" s="260"/>
      <c r="LWF498" s="260"/>
      <c r="LWG498" s="260"/>
      <c r="LWH498" s="260"/>
      <c r="LWI498" s="260"/>
      <c r="LWJ498" s="260"/>
      <c r="LWK498" s="260"/>
      <c r="LWL498" s="260"/>
      <c r="LWM498" s="260"/>
      <c r="LWN498" s="260"/>
      <c r="LWO498" s="260"/>
      <c r="LWP498" s="260"/>
      <c r="LWQ498" s="260"/>
      <c r="LWR498" s="260"/>
      <c r="LWS498" s="260"/>
      <c r="LWT498" s="260"/>
      <c r="LWU498" s="260"/>
      <c r="LWV498" s="260"/>
      <c r="LWW498" s="260"/>
      <c r="LWX498" s="260"/>
      <c r="LWY498" s="260"/>
      <c r="LWZ498" s="260"/>
      <c r="LXA498" s="260"/>
      <c r="LXB498" s="260"/>
      <c r="LXC498" s="260"/>
      <c r="LXD498" s="260"/>
      <c r="LXE498" s="260"/>
      <c r="LXF498" s="260"/>
      <c r="LXG498" s="260"/>
      <c r="LXH498" s="260"/>
      <c r="LXI498" s="260"/>
      <c r="LXJ498" s="260"/>
      <c r="LXK498" s="260"/>
      <c r="LXL498" s="260"/>
      <c r="LXM498" s="260"/>
      <c r="LXN498" s="260"/>
      <c r="LXO498" s="260"/>
      <c r="LXP498" s="260"/>
      <c r="LXQ498" s="260"/>
      <c r="LXR498" s="260"/>
      <c r="LXS498" s="260"/>
      <c r="LXT498" s="260"/>
      <c r="LXU498" s="260"/>
      <c r="LXV498" s="260"/>
      <c r="LXW498" s="260"/>
      <c r="LXX498" s="260"/>
      <c r="LXY498" s="260"/>
      <c r="LXZ498" s="260"/>
      <c r="LYA498" s="260"/>
      <c r="LYB498" s="260"/>
      <c r="LYC498" s="260"/>
      <c r="LYD498" s="260"/>
      <c r="LYE498" s="260"/>
      <c r="LYF498" s="260"/>
      <c r="LYG498" s="260"/>
      <c r="LYH498" s="260"/>
      <c r="LYI498" s="260"/>
      <c r="LYJ498" s="260"/>
      <c r="LYK498" s="260"/>
      <c r="LYL498" s="260"/>
      <c r="LYM498" s="260"/>
      <c r="LYN498" s="260"/>
      <c r="LYO498" s="260"/>
      <c r="LYP498" s="260"/>
      <c r="LYQ498" s="260"/>
      <c r="LYR498" s="260"/>
      <c r="LYS498" s="260"/>
      <c r="LYT498" s="260"/>
      <c r="LYU498" s="260"/>
      <c r="LYV498" s="260"/>
      <c r="LYW498" s="260"/>
      <c r="LYX498" s="260"/>
      <c r="LYY498" s="260"/>
      <c r="LYZ498" s="260"/>
      <c r="LZA498" s="260"/>
      <c r="LZB498" s="260"/>
      <c r="LZC498" s="260"/>
      <c r="LZD498" s="260"/>
      <c r="LZE498" s="260"/>
      <c r="LZF498" s="260"/>
      <c r="LZG498" s="260"/>
      <c r="LZH498" s="260"/>
      <c r="LZI498" s="260"/>
      <c r="LZJ498" s="260"/>
      <c r="LZK498" s="260"/>
      <c r="LZL498" s="260"/>
      <c r="LZM498" s="260"/>
      <c r="LZN498" s="260"/>
      <c r="LZO498" s="260"/>
      <c r="LZP498" s="260"/>
      <c r="LZQ498" s="260"/>
      <c r="LZR498" s="260"/>
      <c r="LZS498" s="260"/>
      <c r="LZT498" s="260"/>
      <c r="LZU498" s="260"/>
      <c r="LZV498" s="260"/>
      <c r="LZW498" s="260"/>
      <c r="LZX498" s="260"/>
      <c r="LZY498" s="260"/>
      <c r="LZZ498" s="260"/>
      <c r="MAA498" s="260"/>
      <c r="MAB498" s="260"/>
      <c r="MAC498" s="260"/>
      <c r="MAD498" s="260"/>
      <c r="MAE498" s="260"/>
      <c r="MAF498" s="260"/>
      <c r="MAG498" s="260"/>
      <c r="MAH498" s="260"/>
      <c r="MAI498" s="260"/>
      <c r="MAJ498" s="260"/>
      <c r="MAK498" s="260"/>
      <c r="MAL498" s="260"/>
      <c r="MAM498" s="260"/>
      <c r="MAN498" s="260"/>
      <c r="MAO498" s="260"/>
      <c r="MAP498" s="260"/>
      <c r="MAQ498" s="260"/>
      <c r="MAR498" s="260"/>
      <c r="MAS498" s="260"/>
      <c r="MAT498" s="260"/>
      <c r="MAU498" s="260"/>
      <c r="MAV498" s="260"/>
      <c r="MAW498" s="260"/>
      <c r="MAX498" s="260"/>
      <c r="MAY498" s="260"/>
      <c r="MAZ498" s="260"/>
      <c r="MBA498" s="260"/>
      <c r="MBB498" s="260"/>
      <c r="MBC498" s="260"/>
      <c r="MBD498" s="260"/>
      <c r="MBE498" s="260"/>
      <c r="MBF498" s="260"/>
      <c r="MBG498" s="260"/>
      <c r="MBH498" s="260"/>
      <c r="MBI498" s="260"/>
      <c r="MBJ498" s="260"/>
      <c r="MBK498" s="260"/>
      <c r="MBL498" s="260"/>
      <c r="MBM498" s="260"/>
      <c r="MBN498" s="260"/>
      <c r="MBO498" s="260"/>
      <c r="MBP498" s="260"/>
      <c r="MBQ498" s="260"/>
      <c r="MBR498" s="260"/>
      <c r="MBS498" s="260"/>
      <c r="MBT498" s="260"/>
      <c r="MBU498" s="260"/>
      <c r="MBV498" s="260"/>
      <c r="MBW498" s="260"/>
      <c r="MBX498" s="260"/>
      <c r="MBY498" s="260"/>
      <c r="MBZ498" s="260"/>
      <c r="MCA498" s="260"/>
      <c r="MCB498" s="260"/>
      <c r="MCC498" s="260"/>
      <c r="MCD498" s="260"/>
      <c r="MCE498" s="260"/>
      <c r="MCF498" s="260"/>
      <c r="MCG498" s="260"/>
      <c r="MCH498" s="260"/>
      <c r="MCI498" s="260"/>
      <c r="MCJ498" s="260"/>
      <c r="MCK498" s="260"/>
      <c r="MCL498" s="260"/>
      <c r="MCM498" s="260"/>
      <c r="MCN498" s="260"/>
      <c r="MCO498" s="260"/>
      <c r="MCP498" s="260"/>
      <c r="MCQ498" s="260"/>
      <c r="MCR498" s="260"/>
      <c r="MCS498" s="260"/>
      <c r="MCT498" s="260"/>
      <c r="MCU498" s="260"/>
      <c r="MCV498" s="260"/>
      <c r="MCW498" s="260"/>
      <c r="MCX498" s="260"/>
      <c r="MCY498" s="260"/>
      <c r="MCZ498" s="260"/>
      <c r="MDA498" s="260"/>
      <c r="MDB498" s="260"/>
      <c r="MDC498" s="260"/>
      <c r="MDD498" s="260"/>
      <c r="MDE498" s="260"/>
      <c r="MDF498" s="260"/>
      <c r="MDG498" s="260"/>
      <c r="MDH498" s="260"/>
      <c r="MDI498" s="260"/>
      <c r="MDJ498" s="260"/>
      <c r="MDK498" s="260"/>
      <c r="MDL498" s="260"/>
      <c r="MDM498" s="260"/>
      <c r="MDN498" s="260"/>
      <c r="MDO498" s="260"/>
      <c r="MDP498" s="260"/>
      <c r="MDQ498" s="260"/>
      <c r="MDR498" s="260"/>
      <c r="MDS498" s="260"/>
      <c r="MDT498" s="260"/>
      <c r="MDU498" s="260"/>
      <c r="MDV498" s="260"/>
      <c r="MDW498" s="260"/>
      <c r="MDX498" s="260"/>
      <c r="MDY498" s="260"/>
      <c r="MDZ498" s="260"/>
      <c r="MEA498" s="260"/>
      <c r="MEB498" s="260"/>
      <c r="MEC498" s="260"/>
      <c r="MED498" s="260"/>
      <c r="MEE498" s="260"/>
      <c r="MEF498" s="260"/>
      <c r="MEG498" s="260"/>
      <c r="MEH498" s="260"/>
      <c r="MEI498" s="260"/>
      <c r="MEJ498" s="260"/>
      <c r="MEK498" s="260"/>
      <c r="MEL498" s="260"/>
      <c r="MEM498" s="260"/>
      <c r="MEN498" s="260"/>
      <c r="MEO498" s="260"/>
      <c r="MEP498" s="260"/>
      <c r="MEQ498" s="260"/>
      <c r="MER498" s="260"/>
      <c r="MES498" s="260"/>
      <c r="MET498" s="260"/>
      <c r="MEU498" s="260"/>
      <c r="MEV498" s="260"/>
      <c r="MEW498" s="260"/>
      <c r="MEX498" s="260"/>
      <c r="MEY498" s="260"/>
      <c r="MEZ498" s="260"/>
      <c r="MFA498" s="260"/>
      <c r="MFB498" s="260"/>
      <c r="MFC498" s="260"/>
      <c r="MFD498" s="260"/>
      <c r="MFE498" s="260"/>
      <c r="MFF498" s="260"/>
      <c r="MFG498" s="260"/>
      <c r="MFH498" s="260"/>
      <c r="MFI498" s="260"/>
      <c r="MFJ498" s="260"/>
      <c r="MFK498" s="260"/>
      <c r="MFL498" s="260"/>
      <c r="MFM498" s="260"/>
      <c r="MFN498" s="260"/>
      <c r="MFO498" s="260"/>
      <c r="MFP498" s="260"/>
      <c r="MFQ498" s="260"/>
      <c r="MFR498" s="260"/>
      <c r="MFS498" s="260"/>
      <c r="MFT498" s="260"/>
      <c r="MFU498" s="260"/>
      <c r="MFV498" s="260"/>
      <c r="MFW498" s="260"/>
      <c r="MFX498" s="260"/>
      <c r="MFY498" s="260"/>
      <c r="MFZ498" s="260"/>
      <c r="MGA498" s="260"/>
      <c r="MGB498" s="260"/>
      <c r="MGC498" s="260"/>
      <c r="MGD498" s="260"/>
      <c r="MGE498" s="260"/>
      <c r="MGF498" s="260"/>
      <c r="MGG498" s="260"/>
      <c r="MGH498" s="260"/>
      <c r="MGI498" s="260"/>
      <c r="MGJ498" s="260"/>
      <c r="MGK498" s="260"/>
      <c r="MGL498" s="260"/>
      <c r="MGM498" s="260"/>
      <c r="MGN498" s="260"/>
      <c r="MGO498" s="260"/>
      <c r="MGP498" s="260"/>
      <c r="MGQ498" s="260"/>
      <c r="MGR498" s="260"/>
      <c r="MGS498" s="260"/>
      <c r="MGT498" s="260"/>
      <c r="MGU498" s="260"/>
      <c r="MGV498" s="260"/>
      <c r="MGW498" s="260"/>
      <c r="MGX498" s="260"/>
      <c r="MGY498" s="260"/>
      <c r="MGZ498" s="260"/>
      <c r="MHA498" s="260"/>
      <c r="MHB498" s="260"/>
      <c r="MHC498" s="260"/>
      <c r="MHD498" s="260"/>
      <c r="MHE498" s="260"/>
      <c r="MHF498" s="260"/>
      <c r="MHG498" s="260"/>
      <c r="MHH498" s="260"/>
      <c r="MHI498" s="260"/>
      <c r="MHJ498" s="260"/>
      <c r="MHK498" s="260"/>
      <c r="MHL498" s="260"/>
      <c r="MHM498" s="260"/>
      <c r="MHN498" s="260"/>
      <c r="MHO498" s="260"/>
      <c r="MHP498" s="260"/>
      <c r="MHQ498" s="260"/>
      <c r="MHR498" s="260"/>
      <c r="MHS498" s="260"/>
      <c r="MHT498" s="260"/>
      <c r="MHU498" s="260"/>
      <c r="MHV498" s="260"/>
      <c r="MHW498" s="260"/>
      <c r="MHX498" s="260"/>
      <c r="MHY498" s="260"/>
      <c r="MHZ498" s="260"/>
      <c r="MIA498" s="260"/>
      <c r="MIB498" s="260"/>
      <c r="MIC498" s="260"/>
      <c r="MID498" s="260"/>
      <c r="MIE498" s="260"/>
      <c r="MIF498" s="260"/>
      <c r="MIG498" s="260"/>
      <c r="MIH498" s="260"/>
      <c r="MII498" s="260"/>
      <c r="MIJ498" s="260"/>
      <c r="MIK498" s="260"/>
      <c r="MIL498" s="260"/>
      <c r="MIM498" s="260"/>
      <c r="MIN498" s="260"/>
      <c r="MIO498" s="260"/>
      <c r="MIP498" s="260"/>
      <c r="MIQ498" s="260"/>
      <c r="MIR498" s="260"/>
      <c r="MIS498" s="260"/>
      <c r="MIT498" s="260"/>
      <c r="MIU498" s="260"/>
      <c r="MIV498" s="260"/>
      <c r="MIW498" s="260"/>
      <c r="MIX498" s="260"/>
      <c r="MIY498" s="260"/>
      <c r="MIZ498" s="260"/>
      <c r="MJA498" s="260"/>
      <c r="MJB498" s="260"/>
      <c r="MJC498" s="260"/>
      <c r="MJD498" s="260"/>
      <c r="MJE498" s="260"/>
      <c r="MJF498" s="260"/>
      <c r="MJG498" s="260"/>
      <c r="MJH498" s="260"/>
      <c r="MJI498" s="260"/>
      <c r="MJJ498" s="260"/>
      <c r="MJK498" s="260"/>
      <c r="MJL498" s="260"/>
      <c r="MJM498" s="260"/>
      <c r="MJN498" s="260"/>
      <c r="MJO498" s="260"/>
      <c r="MJP498" s="260"/>
      <c r="MJQ498" s="260"/>
      <c r="MJR498" s="260"/>
      <c r="MJS498" s="260"/>
      <c r="MJT498" s="260"/>
      <c r="MJU498" s="260"/>
      <c r="MJV498" s="260"/>
      <c r="MJW498" s="260"/>
      <c r="MJX498" s="260"/>
      <c r="MJY498" s="260"/>
      <c r="MJZ498" s="260"/>
      <c r="MKA498" s="260"/>
      <c r="MKB498" s="260"/>
      <c r="MKC498" s="260"/>
      <c r="MKD498" s="260"/>
      <c r="MKE498" s="260"/>
      <c r="MKF498" s="260"/>
      <c r="MKG498" s="260"/>
      <c r="MKH498" s="260"/>
      <c r="MKI498" s="260"/>
      <c r="MKJ498" s="260"/>
      <c r="MKK498" s="260"/>
      <c r="MKL498" s="260"/>
      <c r="MKM498" s="260"/>
      <c r="MKN498" s="260"/>
      <c r="MKO498" s="260"/>
      <c r="MKP498" s="260"/>
      <c r="MKQ498" s="260"/>
      <c r="MKR498" s="260"/>
      <c r="MKS498" s="260"/>
      <c r="MKT498" s="260"/>
      <c r="MKU498" s="260"/>
      <c r="MKV498" s="260"/>
      <c r="MKW498" s="260"/>
      <c r="MKX498" s="260"/>
      <c r="MKY498" s="260"/>
      <c r="MKZ498" s="260"/>
      <c r="MLA498" s="260"/>
      <c r="MLB498" s="260"/>
      <c r="MLC498" s="260"/>
      <c r="MLD498" s="260"/>
      <c r="MLE498" s="260"/>
      <c r="MLF498" s="260"/>
      <c r="MLG498" s="260"/>
      <c r="MLH498" s="260"/>
      <c r="MLI498" s="260"/>
      <c r="MLJ498" s="260"/>
      <c r="MLK498" s="260"/>
      <c r="MLL498" s="260"/>
      <c r="MLM498" s="260"/>
      <c r="MLN498" s="260"/>
      <c r="MLO498" s="260"/>
      <c r="MLP498" s="260"/>
      <c r="MLQ498" s="260"/>
      <c r="MLR498" s="260"/>
      <c r="MLS498" s="260"/>
      <c r="MLT498" s="260"/>
      <c r="MLU498" s="260"/>
      <c r="MLV498" s="260"/>
      <c r="MLW498" s="260"/>
      <c r="MLX498" s="260"/>
      <c r="MLY498" s="260"/>
      <c r="MLZ498" s="260"/>
      <c r="MMA498" s="260"/>
      <c r="MMB498" s="260"/>
      <c r="MMC498" s="260"/>
      <c r="MMD498" s="260"/>
      <c r="MME498" s="260"/>
      <c r="MMF498" s="260"/>
      <c r="MMG498" s="260"/>
      <c r="MMH498" s="260"/>
      <c r="MMI498" s="260"/>
      <c r="MMJ498" s="260"/>
      <c r="MMK498" s="260"/>
      <c r="MML498" s="260"/>
      <c r="MMM498" s="260"/>
      <c r="MMN498" s="260"/>
      <c r="MMO498" s="260"/>
      <c r="MMP498" s="260"/>
      <c r="MMQ498" s="260"/>
      <c r="MMR498" s="260"/>
      <c r="MMS498" s="260"/>
      <c r="MMT498" s="260"/>
      <c r="MMU498" s="260"/>
      <c r="MMV498" s="260"/>
      <c r="MMW498" s="260"/>
      <c r="MMX498" s="260"/>
      <c r="MMY498" s="260"/>
      <c r="MMZ498" s="260"/>
      <c r="MNA498" s="260"/>
      <c r="MNB498" s="260"/>
      <c r="MNC498" s="260"/>
      <c r="MND498" s="260"/>
      <c r="MNE498" s="260"/>
      <c r="MNF498" s="260"/>
      <c r="MNG498" s="260"/>
      <c r="MNH498" s="260"/>
      <c r="MNI498" s="260"/>
      <c r="MNJ498" s="260"/>
      <c r="MNK498" s="260"/>
      <c r="MNL498" s="260"/>
      <c r="MNM498" s="260"/>
      <c r="MNN498" s="260"/>
      <c r="MNO498" s="260"/>
      <c r="MNP498" s="260"/>
      <c r="MNQ498" s="260"/>
      <c r="MNR498" s="260"/>
      <c r="MNS498" s="260"/>
      <c r="MNT498" s="260"/>
      <c r="MNU498" s="260"/>
      <c r="MNV498" s="260"/>
      <c r="MNW498" s="260"/>
      <c r="MNX498" s="260"/>
      <c r="MNY498" s="260"/>
      <c r="MNZ498" s="260"/>
      <c r="MOA498" s="260"/>
      <c r="MOB498" s="260"/>
      <c r="MOC498" s="260"/>
      <c r="MOD498" s="260"/>
      <c r="MOE498" s="260"/>
      <c r="MOF498" s="260"/>
      <c r="MOG498" s="260"/>
      <c r="MOH498" s="260"/>
      <c r="MOI498" s="260"/>
      <c r="MOJ498" s="260"/>
      <c r="MOK498" s="260"/>
      <c r="MOL498" s="260"/>
      <c r="MOM498" s="260"/>
      <c r="MON498" s="260"/>
      <c r="MOO498" s="260"/>
      <c r="MOP498" s="260"/>
      <c r="MOQ498" s="260"/>
      <c r="MOR498" s="260"/>
      <c r="MOS498" s="260"/>
      <c r="MOT498" s="260"/>
      <c r="MOU498" s="260"/>
      <c r="MOV498" s="260"/>
      <c r="MOW498" s="260"/>
      <c r="MOX498" s="260"/>
      <c r="MOY498" s="260"/>
      <c r="MOZ498" s="260"/>
      <c r="MPA498" s="260"/>
      <c r="MPB498" s="260"/>
      <c r="MPC498" s="260"/>
      <c r="MPD498" s="260"/>
      <c r="MPE498" s="260"/>
      <c r="MPF498" s="260"/>
      <c r="MPG498" s="260"/>
      <c r="MPH498" s="260"/>
      <c r="MPI498" s="260"/>
      <c r="MPJ498" s="260"/>
      <c r="MPK498" s="260"/>
      <c r="MPL498" s="260"/>
      <c r="MPM498" s="260"/>
      <c r="MPN498" s="260"/>
      <c r="MPO498" s="260"/>
      <c r="MPP498" s="260"/>
      <c r="MPQ498" s="260"/>
      <c r="MPR498" s="260"/>
      <c r="MPS498" s="260"/>
      <c r="MPT498" s="260"/>
      <c r="MPU498" s="260"/>
      <c r="MPV498" s="260"/>
      <c r="MPW498" s="260"/>
      <c r="MPX498" s="260"/>
      <c r="MPY498" s="260"/>
      <c r="MPZ498" s="260"/>
      <c r="MQA498" s="260"/>
      <c r="MQB498" s="260"/>
      <c r="MQC498" s="260"/>
      <c r="MQD498" s="260"/>
      <c r="MQE498" s="260"/>
      <c r="MQF498" s="260"/>
      <c r="MQG498" s="260"/>
      <c r="MQH498" s="260"/>
      <c r="MQI498" s="260"/>
      <c r="MQJ498" s="260"/>
      <c r="MQK498" s="260"/>
      <c r="MQL498" s="260"/>
      <c r="MQM498" s="260"/>
      <c r="MQN498" s="260"/>
      <c r="MQO498" s="260"/>
      <c r="MQP498" s="260"/>
      <c r="MQQ498" s="260"/>
      <c r="MQR498" s="260"/>
      <c r="MQS498" s="260"/>
      <c r="MQT498" s="260"/>
      <c r="MQU498" s="260"/>
      <c r="MQV498" s="260"/>
      <c r="MQW498" s="260"/>
      <c r="MQX498" s="260"/>
      <c r="MQY498" s="260"/>
      <c r="MQZ498" s="260"/>
      <c r="MRA498" s="260"/>
      <c r="MRB498" s="260"/>
      <c r="MRC498" s="260"/>
      <c r="MRD498" s="260"/>
      <c r="MRE498" s="260"/>
      <c r="MRF498" s="260"/>
      <c r="MRG498" s="260"/>
      <c r="MRH498" s="260"/>
      <c r="MRI498" s="260"/>
      <c r="MRJ498" s="260"/>
      <c r="MRK498" s="260"/>
      <c r="MRL498" s="260"/>
      <c r="MRM498" s="260"/>
      <c r="MRN498" s="260"/>
      <c r="MRO498" s="260"/>
      <c r="MRP498" s="260"/>
      <c r="MRQ498" s="260"/>
      <c r="MRR498" s="260"/>
      <c r="MRS498" s="260"/>
      <c r="MRT498" s="260"/>
      <c r="MRU498" s="260"/>
      <c r="MRV498" s="260"/>
      <c r="MRW498" s="260"/>
      <c r="MRX498" s="260"/>
      <c r="MRY498" s="260"/>
      <c r="MRZ498" s="260"/>
      <c r="MSA498" s="260"/>
      <c r="MSB498" s="260"/>
      <c r="MSC498" s="260"/>
      <c r="MSD498" s="260"/>
      <c r="MSE498" s="260"/>
      <c r="MSF498" s="260"/>
      <c r="MSG498" s="260"/>
      <c r="MSH498" s="260"/>
      <c r="MSI498" s="260"/>
      <c r="MSJ498" s="260"/>
      <c r="MSK498" s="260"/>
      <c r="MSL498" s="260"/>
      <c r="MSM498" s="260"/>
      <c r="MSN498" s="260"/>
      <c r="MSO498" s="260"/>
      <c r="MSP498" s="260"/>
      <c r="MSQ498" s="260"/>
      <c r="MSR498" s="260"/>
      <c r="MSS498" s="260"/>
      <c r="MST498" s="260"/>
      <c r="MSU498" s="260"/>
      <c r="MSV498" s="260"/>
      <c r="MSW498" s="260"/>
      <c r="MSX498" s="260"/>
      <c r="MSY498" s="260"/>
      <c r="MSZ498" s="260"/>
      <c r="MTA498" s="260"/>
      <c r="MTB498" s="260"/>
      <c r="MTC498" s="260"/>
      <c r="MTD498" s="260"/>
      <c r="MTE498" s="260"/>
      <c r="MTF498" s="260"/>
      <c r="MTG498" s="260"/>
      <c r="MTH498" s="260"/>
      <c r="MTI498" s="260"/>
      <c r="MTJ498" s="260"/>
      <c r="MTK498" s="260"/>
      <c r="MTL498" s="260"/>
      <c r="MTM498" s="260"/>
      <c r="MTN498" s="260"/>
      <c r="MTO498" s="260"/>
      <c r="MTP498" s="260"/>
      <c r="MTQ498" s="260"/>
      <c r="MTR498" s="260"/>
      <c r="MTS498" s="260"/>
      <c r="MTT498" s="260"/>
      <c r="MTU498" s="260"/>
      <c r="MTV498" s="260"/>
      <c r="MTW498" s="260"/>
      <c r="MTX498" s="260"/>
      <c r="MTY498" s="260"/>
      <c r="MTZ498" s="260"/>
      <c r="MUA498" s="260"/>
      <c r="MUB498" s="260"/>
      <c r="MUC498" s="260"/>
      <c r="MUD498" s="260"/>
      <c r="MUE498" s="260"/>
      <c r="MUF498" s="260"/>
      <c r="MUG498" s="260"/>
      <c r="MUH498" s="260"/>
      <c r="MUI498" s="260"/>
      <c r="MUJ498" s="260"/>
      <c r="MUK498" s="260"/>
      <c r="MUL498" s="260"/>
      <c r="MUM498" s="260"/>
      <c r="MUN498" s="260"/>
      <c r="MUO498" s="260"/>
      <c r="MUP498" s="260"/>
      <c r="MUQ498" s="260"/>
      <c r="MUR498" s="260"/>
      <c r="MUS498" s="260"/>
      <c r="MUT498" s="260"/>
      <c r="MUU498" s="260"/>
      <c r="MUV498" s="260"/>
      <c r="MUW498" s="260"/>
      <c r="MUX498" s="260"/>
      <c r="MUY498" s="260"/>
      <c r="MUZ498" s="260"/>
      <c r="MVA498" s="260"/>
      <c r="MVB498" s="260"/>
      <c r="MVC498" s="260"/>
      <c r="MVD498" s="260"/>
      <c r="MVE498" s="260"/>
      <c r="MVF498" s="260"/>
      <c r="MVG498" s="260"/>
      <c r="MVH498" s="260"/>
      <c r="MVI498" s="260"/>
      <c r="MVJ498" s="260"/>
      <c r="MVK498" s="260"/>
      <c r="MVL498" s="260"/>
      <c r="MVM498" s="260"/>
      <c r="MVN498" s="260"/>
      <c r="MVO498" s="260"/>
      <c r="MVP498" s="260"/>
      <c r="MVQ498" s="260"/>
      <c r="MVR498" s="260"/>
      <c r="MVS498" s="260"/>
      <c r="MVT498" s="260"/>
      <c r="MVU498" s="260"/>
      <c r="MVV498" s="260"/>
      <c r="MVW498" s="260"/>
      <c r="MVX498" s="260"/>
      <c r="MVY498" s="260"/>
      <c r="MVZ498" s="260"/>
      <c r="MWA498" s="260"/>
      <c r="MWB498" s="260"/>
      <c r="MWC498" s="260"/>
      <c r="MWD498" s="260"/>
      <c r="MWE498" s="260"/>
      <c r="MWF498" s="260"/>
      <c r="MWG498" s="260"/>
      <c r="MWH498" s="260"/>
      <c r="MWI498" s="260"/>
      <c r="MWJ498" s="260"/>
      <c r="MWK498" s="260"/>
      <c r="MWL498" s="260"/>
      <c r="MWM498" s="260"/>
      <c r="MWN498" s="260"/>
      <c r="MWO498" s="260"/>
      <c r="MWP498" s="260"/>
      <c r="MWQ498" s="260"/>
      <c r="MWR498" s="260"/>
      <c r="MWS498" s="260"/>
      <c r="MWT498" s="260"/>
      <c r="MWU498" s="260"/>
      <c r="MWV498" s="260"/>
      <c r="MWW498" s="260"/>
      <c r="MWX498" s="260"/>
      <c r="MWY498" s="260"/>
      <c r="MWZ498" s="260"/>
      <c r="MXA498" s="260"/>
      <c r="MXB498" s="260"/>
      <c r="MXC498" s="260"/>
      <c r="MXD498" s="260"/>
      <c r="MXE498" s="260"/>
      <c r="MXF498" s="260"/>
      <c r="MXG498" s="260"/>
      <c r="MXH498" s="260"/>
      <c r="MXI498" s="260"/>
      <c r="MXJ498" s="260"/>
      <c r="MXK498" s="260"/>
      <c r="MXL498" s="260"/>
      <c r="MXM498" s="260"/>
      <c r="MXN498" s="260"/>
      <c r="MXO498" s="260"/>
      <c r="MXP498" s="260"/>
      <c r="MXQ498" s="260"/>
      <c r="MXR498" s="260"/>
      <c r="MXS498" s="260"/>
      <c r="MXT498" s="260"/>
      <c r="MXU498" s="260"/>
      <c r="MXV498" s="260"/>
      <c r="MXW498" s="260"/>
      <c r="MXX498" s="260"/>
      <c r="MXY498" s="260"/>
      <c r="MXZ498" s="260"/>
      <c r="MYA498" s="260"/>
      <c r="MYB498" s="260"/>
      <c r="MYC498" s="260"/>
      <c r="MYD498" s="260"/>
      <c r="MYE498" s="260"/>
      <c r="MYF498" s="260"/>
      <c r="MYG498" s="260"/>
      <c r="MYH498" s="260"/>
      <c r="MYI498" s="260"/>
      <c r="MYJ498" s="260"/>
      <c r="MYK498" s="260"/>
      <c r="MYL498" s="260"/>
      <c r="MYM498" s="260"/>
      <c r="MYN498" s="260"/>
      <c r="MYO498" s="260"/>
      <c r="MYP498" s="260"/>
      <c r="MYQ498" s="260"/>
      <c r="MYR498" s="260"/>
      <c r="MYS498" s="260"/>
      <c r="MYT498" s="260"/>
      <c r="MYU498" s="260"/>
      <c r="MYV498" s="260"/>
      <c r="MYW498" s="260"/>
      <c r="MYX498" s="260"/>
      <c r="MYY498" s="260"/>
      <c r="MYZ498" s="260"/>
      <c r="MZA498" s="260"/>
      <c r="MZB498" s="260"/>
      <c r="MZC498" s="260"/>
      <c r="MZD498" s="260"/>
      <c r="MZE498" s="260"/>
      <c r="MZF498" s="260"/>
      <c r="MZG498" s="260"/>
      <c r="MZH498" s="260"/>
      <c r="MZI498" s="260"/>
      <c r="MZJ498" s="260"/>
      <c r="MZK498" s="260"/>
      <c r="MZL498" s="260"/>
      <c r="MZM498" s="260"/>
      <c r="MZN498" s="260"/>
      <c r="MZO498" s="260"/>
      <c r="MZP498" s="260"/>
      <c r="MZQ498" s="260"/>
      <c r="MZR498" s="260"/>
      <c r="MZS498" s="260"/>
      <c r="MZT498" s="260"/>
      <c r="MZU498" s="260"/>
      <c r="MZV498" s="260"/>
      <c r="MZW498" s="260"/>
      <c r="MZX498" s="260"/>
      <c r="MZY498" s="260"/>
      <c r="MZZ498" s="260"/>
      <c r="NAA498" s="260"/>
      <c r="NAB498" s="260"/>
      <c r="NAC498" s="260"/>
      <c r="NAD498" s="260"/>
      <c r="NAE498" s="260"/>
      <c r="NAF498" s="260"/>
      <c r="NAG498" s="260"/>
      <c r="NAH498" s="260"/>
      <c r="NAI498" s="260"/>
      <c r="NAJ498" s="260"/>
      <c r="NAK498" s="260"/>
      <c r="NAL498" s="260"/>
      <c r="NAM498" s="260"/>
      <c r="NAN498" s="260"/>
      <c r="NAO498" s="260"/>
      <c r="NAP498" s="260"/>
      <c r="NAQ498" s="260"/>
      <c r="NAR498" s="260"/>
      <c r="NAS498" s="260"/>
      <c r="NAT498" s="260"/>
      <c r="NAU498" s="260"/>
      <c r="NAV498" s="260"/>
      <c r="NAW498" s="260"/>
      <c r="NAX498" s="260"/>
      <c r="NAY498" s="260"/>
      <c r="NAZ498" s="260"/>
      <c r="NBA498" s="260"/>
      <c r="NBB498" s="260"/>
      <c r="NBC498" s="260"/>
      <c r="NBD498" s="260"/>
      <c r="NBE498" s="260"/>
      <c r="NBF498" s="260"/>
      <c r="NBG498" s="260"/>
      <c r="NBH498" s="260"/>
      <c r="NBI498" s="260"/>
      <c r="NBJ498" s="260"/>
      <c r="NBK498" s="260"/>
      <c r="NBL498" s="260"/>
      <c r="NBM498" s="260"/>
      <c r="NBN498" s="260"/>
      <c r="NBO498" s="260"/>
      <c r="NBP498" s="260"/>
      <c r="NBQ498" s="260"/>
      <c r="NBR498" s="260"/>
      <c r="NBS498" s="260"/>
      <c r="NBT498" s="260"/>
      <c r="NBU498" s="260"/>
      <c r="NBV498" s="260"/>
      <c r="NBW498" s="260"/>
      <c r="NBX498" s="260"/>
      <c r="NBY498" s="260"/>
      <c r="NBZ498" s="260"/>
      <c r="NCA498" s="260"/>
      <c r="NCB498" s="260"/>
      <c r="NCC498" s="260"/>
      <c r="NCD498" s="260"/>
      <c r="NCE498" s="260"/>
      <c r="NCF498" s="260"/>
      <c r="NCG498" s="260"/>
      <c r="NCH498" s="260"/>
      <c r="NCI498" s="260"/>
      <c r="NCJ498" s="260"/>
      <c r="NCK498" s="260"/>
      <c r="NCL498" s="260"/>
      <c r="NCM498" s="260"/>
      <c r="NCN498" s="260"/>
      <c r="NCO498" s="260"/>
      <c r="NCP498" s="260"/>
      <c r="NCQ498" s="260"/>
      <c r="NCR498" s="260"/>
      <c r="NCS498" s="260"/>
      <c r="NCT498" s="260"/>
      <c r="NCU498" s="260"/>
      <c r="NCV498" s="260"/>
      <c r="NCW498" s="260"/>
      <c r="NCX498" s="260"/>
      <c r="NCY498" s="260"/>
      <c r="NCZ498" s="260"/>
      <c r="NDA498" s="260"/>
      <c r="NDB498" s="260"/>
      <c r="NDC498" s="260"/>
      <c r="NDD498" s="260"/>
      <c r="NDE498" s="260"/>
      <c r="NDF498" s="260"/>
      <c r="NDG498" s="260"/>
      <c r="NDH498" s="260"/>
      <c r="NDI498" s="260"/>
      <c r="NDJ498" s="260"/>
      <c r="NDK498" s="260"/>
      <c r="NDL498" s="260"/>
      <c r="NDM498" s="260"/>
      <c r="NDN498" s="260"/>
      <c r="NDO498" s="260"/>
      <c r="NDP498" s="260"/>
      <c r="NDQ498" s="260"/>
      <c r="NDR498" s="260"/>
      <c r="NDS498" s="260"/>
      <c r="NDT498" s="260"/>
      <c r="NDU498" s="260"/>
      <c r="NDV498" s="260"/>
      <c r="NDW498" s="260"/>
      <c r="NDX498" s="260"/>
      <c r="NDY498" s="260"/>
      <c r="NDZ498" s="260"/>
      <c r="NEA498" s="260"/>
      <c r="NEB498" s="260"/>
      <c r="NEC498" s="260"/>
      <c r="NED498" s="260"/>
      <c r="NEE498" s="260"/>
      <c r="NEF498" s="260"/>
      <c r="NEG498" s="260"/>
      <c r="NEH498" s="260"/>
      <c r="NEI498" s="260"/>
      <c r="NEJ498" s="260"/>
      <c r="NEK498" s="260"/>
      <c r="NEL498" s="260"/>
      <c r="NEM498" s="260"/>
      <c r="NEN498" s="260"/>
      <c r="NEO498" s="260"/>
      <c r="NEP498" s="260"/>
      <c r="NEQ498" s="260"/>
      <c r="NER498" s="260"/>
      <c r="NES498" s="260"/>
      <c r="NET498" s="260"/>
      <c r="NEU498" s="260"/>
      <c r="NEV498" s="260"/>
      <c r="NEW498" s="260"/>
      <c r="NEX498" s="260"/>
      <c r="NEY498" s="260"/>
      <c r="NEZ498" s="260"/>
      <c r="NFA498" s="260"/>
      <c r="NFB498" s="260"/>
      <c r="NFC498" s="260"/>
      <c r="NFD498" s="260"/>
      <c r="NFE498" s="260"/>
      <c r="NFF498" s="260"/>
      <c r="NFG498" s="260"/>
      <c r="NFH498" s="260"/>
      <c r="NFI498" s="260"/>
      <c r="NFJ498" s="260"/>
      <c r="NFK498" s="260"/>
      <c r="NFL498" s="260"/>
      <c r="NFM498" s="260"/>
      <c r="NFN498" s="260"/>
      <c r="NFO498" s="260"/>
      <c r="NFP498" s="260"/>
      <c r="NFQ498" s="260"/>
      <c r="NFR498" s="260"/>
      <c r="NFS498" s="260"/>
      <c r="NFT498" s="260"/>
      <c r="NFU498" s="260"/>
      <c r="NFV498" s="260"/>
      <c r="NFW498" s="260"/>
      <c r="NFX498" s="260"/>
      <c r="NFY498" s="260"/>
      <c r="NFZ498" s="260"/>
      <c r="NGA498" s="260"/>
      <c r="NGB498" s="260"/>
      <c r="NGC498" s="260"/>
      <c r="NGD498" s="260"/>
      <c r="NGE498" s="260"/>
      <c r="NGF498" s="260"/>
      <c r="NGG498" s="260"/>
      <c r="NGH498" s="260"/>
      <c r="NGI498" s="260"/>
      <c r="NGJ498" s="260"/>
      <c r="NGK498" s="260"/>
      <c r="NGL498" s="260"/>
      <c r="NGM498" s="260"/>
      <c r="NGN498" s="260"/>
      <c r="NGO498" s="260"/>
      <c r="NGP498" s="260"/>
      <c r="NGQ498" s="260"/>
      <c r="NGR498" s="260"/>
      <c r="NGS498" s="260"/>
      <c r="NGT498" s="260"/>
      <c r="NGU498" s="260"/>
      <c r="NGV498" s="260"/>
      <c r="NGW498" s="260"/>
      <c r="NGX498" s="260"/>
      <c r="NGY498" s="260"/>
      <c r="NGZ498" s="260"/>
      <c r="NHA498" s="260"/>
      <c r="NHB498" s="260"/>
      <c r="NHC498" s="260"/>
      <c r="NHD498" s="260"/>
      <c r="NHE498" s="260"/>
      <c r="NHF498" s="260"/>
      <c r="NHG498" s="260"/>
      <c r="NHH498" s="260"/>
      <c r="NHI498" s="260"/>
      <c r="NHJ498" s="260"/>
      <c r="NHK498" s="260"/>
      <c r="NHL498" s="260"/>
      <c r="NHM498" s="260"/>
      <c r="NHN498" s="260"/>
      <c r="NHO498" s="260"/>
      <c r="NHP498" s="260"/>
      <c r="NHQ498" s="260"/>
      <c r="NHR498" s="260"/>
      <c r="NHS498" s="260"/>
      <c r="NHT498" s="260"/>
      <c r="NHU498" s="260"/>
      <c r="NHV498" s="260"/>
      <c r="NHW498" s="260"/>
      <c r="NHX498" s="260"/>
      <c r="NHY498" s="260"/>
      <c r="NHZ498" s="260"/>
      <c r="NIA498" s="260"/>
      <c r="NIB498" s="260"/>
      <c r="NIC498" s="260"/>
      <c r="NID498" s="260"/>
      <c r="NIE498" s="260"/>
      <c r="NIF498" s="260"/>
      <c r="NIG498" s="260"/>
      <c r="NIH498" s="260"/>
      <c r="NII498" s="260"/>
      <c r="NIJ498" s="260"/>
      <c r="NIK498" s="260"/>
      <c r="NIL498" s="260"/>
      <c r="NIM498" s="260"/>
      <c r="NIN498" s="260"/>
      <c r="NIO498" s="260"/>
      <c r="NIP498" s="260"/>
      <c r="NIQ498" s="260"/>
      <c r="NIR498" s="260"/>
      <c r="NIS498" s="260"/>
      <c r="NIT498" s="260"/>
      <c r="NIU498" s="260"/>
      <c r="NIV498" s="260"/>
      <c r="NIW498" s="260"/>
      <c r="NIX498" s="260"/>
      <c r="NIY498" s="260"/>
      <c r="NIZ498" s="260"/>
      <c r="NJA498" s="260"/>
      <c r="NJB498" s="260"/>
      <c r="NJC498" s="260"/>
      <c r="NJD498" s="260"/>
      <c r="NJE498" s="260"/>
      <c r="NJF498" s="260"/>
      <c r="NJG498" s="260"/>
      <c r="NJH498" s="260"/>
      <c r="NJI498" s="260"/>
      <c r="NJJ498" s="260"/>
      <c r="NJK498" s="260"/>
      <c r="NJL498" s="260"/>
      <c r="NJM498" s="260"/>
      <c r="NJN498" s="260"/>
      <c r="NJO498" s="260"/>
      <c r="NJP498" s="260"/>
      <c r="NJQ498" s="260"/>
      <c r="NJR498" s="260"/>
      <c r="NJS498" s="260"/>
      <c r="NJT498" s="260"/>
      <c r="NJU498" s="260"/>
      <c r="NJV498" s="260"/>
      <c r="NJW498" s="260"/>
      <c r="NJX498" s="260"/>
      <c r="NJY498" s="260"/>
      <c r="NJZ498" s="260"/>
      <c r="NKA498" s="260"/>
      <c r="NKB498" s="260"/>
      <c r="NKC498" s="260"/>
      <c r="NKD498" s="260"/>
      <c r="NKE498" s="260"/>
      <c r="NKF498" s="260"/>
      <c r="NKG498" s="260"/>
      <c r="NKH498" s="260"/>
      <c r="NKI498" s="260"/>
      <c r="NKJ498" s="260"/>
      <c r="NKK498" s="260"/>
      <c r="NKL498" s="260"/>
      <c r="NKM498" s="260"/>
      <c r="NKN498" s="260"/>
      <c r="NKO498" s="260"/>
      <c r="NKP498" s="260"/>
      <c r="NKQ498" s="260"/>
      <c r="NKR498" s="260"/>
      <c r="NKS498" s="260"/>
      <c r="NKT498" s="260"/>
      <c r="NKU498" s="260"/>
      <c r="NKV498" s="260"/>
      <c r="NKW498" s="260"/>
      <c r="NKX498" s="260"/>
      <c r="NKY498" s="260"/>
      <c r="NKZ498" s="260"/>
      <c r="NLA498" s="260"/>
      <c r="NLB498" s="260"/>
      <c r="NLC498" s="260"/>
      <c r="NLD498" s="260"/>
      <c r="NLE498" s="260"/>
      <c r="NLF498" s="260"/>
      <c r="NLG498" s="260"/>
      <c r="NLH498" s="260"/>
      <c r="NLI498" s="260"/>
      <c r="NLJ498" s="260"/>
      <c r="NLK498" s="260"/>
      <c r="NLL498" s="260"/>
      <c r="NLM498" s="260"/>
      <c r="NLN498" s="260"/>
      <c r="NLO498" s="260"/>
      <c r="NLP498" s="260"/>
      <c r="NLQ498" s="260"/>
      <c r="NLR498" s="260"/>
      <c r="NLS498" s="260"/>
      <c r="NLT498" s="260"/>
      <c r="NLU498" s="260"/>
      <c r="NLV498" s="260"/>
      <c r="NLW498" s="260"/>
      <c r="NLX498" s="260"/>
      <c r="NLY498" s="260"/>
      <c r="NLZ498" s="260"/>
      <c r="NMA498" s="260"/>
      <c r="NMB498" s="260"/>
      <c r="NMC498" s="260"/>
      <c r="NMD498" s="260"/>
      <c r="NME498" s="260"/>
      <c r="NMF498" s="260"/>
      <c r="NMG498" s="260"/>
      <c r="NMH498" s="260"/>
      <c r="NMI498" s="260"/>
      <c r="NMJ498" s="260"/>
      <c r="NMK498" s="260"/>
      <c r="NML498" s="260"/>
      <c r="NMM498" s="260"/>
      <c r="NMN498" s="260"/>
      <c r="NMO498" s="260"/>
      <c r="NMP498" s="260"/>
      <c r="NMQ498" s="260"/>
      <c r="NMR498" s="260"/>
      <c r="NMS498" s="260"/>
      <c r="NMT498" s="260"/>
      <c r="NMU498" s="260"/>
      <c r="NMV498" s="260"/>
      <c r="NMW498" s="260"/>
      <c r="NMX498" s="260"/>
      <c r="NMY498" s="260"/>
      <c r="NMZ498" s="260"/>
      <c r="NNA498" s="260"/>
      <c r="NNB498" s="260"/>
      <c r="NNC498" s="260"/>
      <c r="NND498" s="260"/>
      <c r="NNE498" s="260"/>
      <c r="NNF498" s="260"/>
      <c r="NNG498" s="260"/>
      <c r="NNH498" s="260"/>
      <c r="NNI498" s="260"/>
      <c r="NNJ498" s="260"/>
      <c r="NNK498" s="260"/>
      <c r="NNL498" s="260"/>
      <c r="NNM498" s="260"/>
      <c r="NNN498" s="260"/>
      <c r="NNO498" s="260"/>
      <c r="NNP498" s="260"/>
      <c r="NNQ498" s="260"/>
      <c r="NNR498" s="260"/>
      <c r="NNS498" s="260"/>
      <c r="NNT498" s="260"/>
      <c r="NNU498" s="260"/>
      <c r="NNV498" s="260"/>
      <c r="NNW498" s="260"/>
      <c r="NNX498" s="260"/>
      <c r="NNY498" s="260"/>
      <c r="NNZ498" s="260"/>
      <c r="NOA498" s="260"/>
      <c r="NOB498" s="260"/>
      <c r="NOC498" s="260"/>
      <c r="NOD498" s="260"/>
      <c r="NOE498" s="260"/>
      <c r="NOF498" s="260"/>
      <c r="NOG498" s="260"/>
      <c r="NOH498" s="260"/>
      <c r="NOI498" s="260"/>
      <c r="NOJ498" s="260"/>
      <c r="NOK498" s="260"/>
      <c r="NOL498" s="260"/>
      <c r="NOM498" s="260"/>
      <c r="NON498" s="260"/>
      <c r="NOO498" s="260"/>
      <c r="NOP498" s="260"/>
      <c r="NOQ498" s="260"/>
      <c r="NOR498" s="260"/>
      <c r="NOS498" s="260"/>
      <c r="NOT498" s="260"/>
      <c r="NOU498" s="260"/>
      <c r="NOV498" s="260"/>
      <c r="NOW498" s="260"/>
      <c r="NOX498" s="260"/>
      <c r="NOY498" s="260"/>
      <c r="NOZ498" s="260"/>
      <c r="NPA498" s="260"/>
      <c r="NPB498" s="260"/>
      <c r="NPC498" s="260"/>
      <c r="NPD498" s="260"/>
      <c r="NPE498" s="260"/>
      <c r="NPF498" s="260"/>
      <c r="NPG498" s="260"/>
      <c r="NPH498" s="260"/>
      <c r="NPI498" s="260"/>
      <c r="NPJ498" s="260"/>
      <c r="NPK498" s="260"/>
      <c r="NPL498" s="260"/>
      <c r="NPM498" s="260"/>
      <c r="NPN498" s="260"/>
      <c r="NPO498" s="260"/>
      <c r="NPP498" s="260"/>
      <c r="NPQ498" s="260"/>
      <c r="NPR498" s="260"/>
      <c r="NPS498" s="260"/>
      <c r="NPT498" s="260"/>
      <c r="NPU498" s="260"/>
      <c r="NPV498" s="260"/>
      <c r="NPW498" s="260"/>
      <c r="NPX498" s="260"/>
      <c r="NPY498" s="260"/>
      <c r="NPZ498" s="260"/>
      <c r="NQA498" s="260"/>
      <c r="NQB498" s="260"/>
      <c r="NQC498" s="260"/>
      <c r="NQD498" s="260"/>
      <c r="NQE498" s="260"/>
      <c r="NQF498" s="260"/>
      <c r="NQG498" s="260"/>
      <c r="NQH498" s="260"/>
      <c r="NQI498" s="260"/>
      <c r="NQJ498" s="260"/>
      <c r="NQK498" s="260"/>
      <c r="NQL498" s="260"/>
      <c r="NQM498" s="260"/>
      <c r="NQN498" s="260"/>
      <c r="NQO498" s="260"/>
      <c r="NQP498" s="260"/>
      <c r="NQQ498" s="260"/>
      <c r="NQR498" s="260"/>
      <c r="NQS498" s="260"/>
      <c r="NQT498" s="260"/>
      <c r="NQU498" s="260"/>
      <c r="NQV498" s="260"/>
      <c r="NQW498" s="260"/>
      <c r="NQX498" s="260"/>
      <c r="NQY498" s="260"/>
      <c r="NQZ498" s="260"/>
      <c r="NRA498" s="260"/>
      <c r="NRB498" s="260"/>
      <c r="NRC498" s="260"/>
      <c r="NRD498" s="260"/>
      <c r="NRE498" s="260"/>
      <c r="NRF498" s="260"/>
      <c r="NRG498" s="260"/>
      <c r="NRH498" s="260"/>
      <c r="NRI498" s="260"/>
      <c r="NRJ498" s="260"/>
      <c r="NRK498" s="260"/>
      <c r="NRL498" s="260"/>
      <c r="NRM498" s="260"/>
      <c r="NRN498" s="260"/>
      <c r="NRO498" s="260"/>
      <c r="NRP498" s="260"/>
      <c r="NRQ498" s="260"/>
      <c r="NRR498" s="260"/>
      <c r="NRS498" s="260"/>
      <c r="NRT498" s="260"/>
      <c r="NRU498" s="260"/>
      <c r="NRV498" s="260"/>
      <c r="NRW498" s="260"/>
      <c r="NRX498" s="260"/>
      <c r="NRY498" s="260"/>
      <c r="NRZ498" s="260"/>
      <c r="NSA498" s="260"/>
      <c r="NSB498" s="260"/>
      <c r="NSC498" s="260"/>
      <c r="NSD498" s="260"/>
      <c r="NSE498" s="260"/>
      <c r="NSF498" s="260"/>
      <c r="NSG498" s="260"/>
      <c r="NSH498" s="260"/>
      <c r="NSI498" s="260"/>
      <c r="NSJ498" s="260"/>
      <c r="NSK498" s="260"/>
      <c r="NSL498" s="260"/>
      <c r="NSM498" s="260"/>
      <c r="NSN498" s="260"/>
      <c r="NSO498" s="260"/>
      <c r="NSP498" s="260"/>
      <c r="NSQ498" s="260"/>
      <c r="NSR498" s="260"/>
      <c r="NSS498" s="260"/>
      <c r="NST498" s="260"/>
      <c r="NSU498" s="260"/>
      <c r="NSV498" s="260"/>
      <c r="NSW498" s="260"/>
      <c r="NSX498" s="260"/>
      <c r="NSY498" s="260"/>
      <c r="NSZ498" s="260"/>
      <c r="NTA498" s="260"/>
      <c r="NTB498" s="260"/>
      <c r="NTC498" s="260"/>
      <c r="NTD498" s="260"/>
      <c r="NTE498" s="260"/>
      <c r="NTF498" s="260"/>
      <c r="NTG498" s="260"/>
      <c r="NTH498" s="260"/>
      <c r="NTI498" s="260"/>
      <c r="NTJ498" s="260"/>
      <c r="NTK498" s="260"/>
      <c r="NTL498" s="260"/>
      <c r="NTM498" s="260"/>
      <c r="NTN498" s="260"/>
      <c r="NTO498" s="260"/>
      <c r="NTP498" s="260"/>
      <c r="NTQ498" s="260"/>
      <c r="NTR498" s="260"/>
      <c r="NTS498" s="260"/>
      <c r="NTT498" s="260"/>
      <c r="NTU498" s="260"/>
      <c r="NTV498" s="260"/>
      <c r="NTW498" s="260"/>
      <c r="NTX498" s="260"/>
      <c r="NTY498" s="260"/>
      <c r="NTZ498" s="260"/>
      <c r="NUA498" s="260"/>
      <c r="NUB498" s="260"/>
      <c r="NUC498" s="260"/>
      <c r="NUD498" s="260"/>
      <c r="NUE498" s="260"/>
      <c r="NUF498" s="260"/>
      <c r="NUG498" s="260"/>
      <c r="NUH498" s="260"/>
      <c r="NUI498" s="260"/>
      <c r="NUJ498" s="260"/>
      <c r="NUK498" s="260"/>
      <c r="NUL498" s="260"/>
      <c r="NUM498" s="260"/>
      <c r="NUN498" s="260"/>
      <c r="NUO498" s="260"/>
      <c r="NUP498" s="260"/>
      <c r="NUQ498" s="260"/>
      <c r="NUR498" s="260"/>
      <c r="NUS498" s="260"/>
      <c r="NUT498" s="260"/>
      <c r="NUU498" s="260"/>
      <c r="NUV498" s="260"/>
      <c r="NUW498" s="260"/>
      <c r="NUX498" s="260"/>
      <c r="NUY498" s="260"/>
      <c r="NUZ498" s="260"/>
      <c r="NVA498" s="260"/>
      <c r="NVB498" s="260"/>
      <c r="NVC498" s="260"/>
      <c r="NVD498" s="260"/>
      <c r="NVE498" s="260"/>
      <c r="NVF498" s="260"/>
      <c r="NVG498" s="260"/>
      <c r="NVH498" s="260"/>
      <c r="NVI498" s="260"/>
      <c r="NVJ498" s="260"/>
      <c r="NVK498" s="260"/>
      <c r="NVL498" s="260"/>
      <c r="NVM498" s="260"/>
      <c r="NVN498" s="260"/>
      <c r="NVO498" s="260"/>
      <c r="NVP498" s="260"/>
      <c r="NVQ498" s="260"/>
      <c r="NVR498" s="260"/>
      <c r="NVS498" s="260"/>
      <c r="NVT498" s="260"/>
      <c r="NVU498" s="260"/>
      <c r="NVV498" s="260"/>
      <c r="NVW498" s="260"/>
      <c r="NVX498" s="260"/>
      <c r="NVY498" s="260"/>
      <c r="NVZ498" s="260"/>
      <c r="NWA498" s="260"/>
      <c r="NWB498" s="260"/>
      <c r="NWC498" s="260"/>
      <c r="NWD498" s="260"/>
      <c r="NWE498" s="260"/>
      <c r="NWF498" s="260"/>
      <c r="NWG498" s="260"/>
      <c r="NWH498" s="260"/>
      <c r="NWI498" s="260"/>
      <c r="NWJ498" s="260"/>
      <c r="NWK498" s="260"/>
      <c r="NWL498" s="260"/>
      <c r="NWM498" s="260"/>
      <c r="NWN498" s="260"/>
      <c r="NWO498" s="260"/>
      <c r="NWP498" s="260"/>
      <c r="NWQ498" s="260"/>
      <c r="NWR498" s="260"/>
      <c r="NWS498" s="260"/>
      <c r="NWT498" s="260"/>
      <c r="NWU498" s="260"/>
      <c r="NWV498" s="260"/>
      <c r="NWW498" s="260"/>
      <c r="NWX498" s="260"/>
      <c r="NWY498" s="260"/>
      <c r="NWZ498" s="260"/>
      <c r="NXA498" s="260"/>
      <c r="NXB498" s="260"/>
      <c r="NXC498" s="260"/>
      <c r="NXD498" s="260"/>
      <c r="NXE498" s="260"/>
      <c r="NXF498" s="260"/>
      <c r="NXG498" s="260"/>
      <c r="NXH498" s="260"/>
      <c r="NXI498" s="260"/>
      <c r="NXJ498" s="260"/>
      <c r="NXK498" s="260"/>
      <c r="NXL498" s="260"/>
      <c r="NXM498" s="260"/>
      <c r="NXN498" s="260"/>
      <c r="NXO498" s="260"/>
      <c r="NXP498" s="260"/>
      <c r="NXQ498" s="260"/>
      <c r="NXR498" s="260"/>
      <c r="NXS498" s="260"/>
      <c r="NXT498" s="260"/>
      <c r="NXU498" s="260"/>
      <c r="NXV498" s="260"/>
      <c r="NXW498" s="260"/>
      <c r="NXX498" s="260"/>
      <c r="NXY498" s="260"/>
      <c r="NXZ498" s="260"/>
      <c r="NYA498" s="260"/>
      <c r="NYB498" s="260"/>
      <c r="NYC498" s="260"/>
      <c r="NYD498" s="260"/>
      <c r="NYE498" s="260"/>
      <c r="NYF498" s="260"/>
      <c r="NYG498" s="260"/>
      <c r="NYH498" s="260"/>
      <c r="NYI498" s="260"/>
      <c r="NYJ498" s="260"/>
      <c r="NYK498" s="260"/>
      <c r="NYL498" s="260"/>
      <c r="NYM498" s="260"/>
      <c r="NYN498" s="260"/>
      <c r="NYO498" s="260"/>
      <c r="NYP498" s="260"/>
      <c r="NYQ498" s="260"/>
      <c r="NYR498" s="260"/>
      <c r="NYS498" s="260"/>
      <c r="NYT498" s="260"/>
      <c r="NYU498" s="260"/>
      <c r="NYV498" s="260"/>
      <c r="NYW498" s="260"/>
      <c r="NYX498" s="260"/>
      <c r="NYY498" s="260"/>
      <c r="NYZ498" s="260"/>
      <c r="NZA498" s="260"/>
      <c r="NZB498" s="260"/>
      <c r="NZC498" s="260"/>
      <c r="NZD498" s="260"/>
      <c r="NZE498" s="260"/>
      <c r="NZF498" s="260"/>
      <c r="NZG498" s="260"/>
      <c r="NZH498" s="260"/>
      <c r="NZI498" s="260"/>
      <c r="NZJ498" s="260"/>
      <c r="NZK498" s="260"/>
      <c r="NZL498" s="260"/>
      <c r="NZM498" s="260"/>
      <c r="NZN498" s="260"/>
      <c r="NZO498" s="260"/>
      <c r="NZP498" s="260"/>
      <c r="NZQ498" s="260"/>
      <c r="NZR498" s="260"/>
      <c r="NZS498" s="260"/>
      <c r="NZT498" s="260"/>
      <c r="NZU498" s="260"/>
      <c r="NZV498" s="260"/>
      <c r="NZW498" s="260"/>
      <c r="NZX498" s="260"/>
      <c r="NZY498" s="260"/>
      <c r="NZZ498" s="260"/>
      <c r="OAA498" s="260"/>
      <c r="OAB498" s="260"/>
      <c r="OAC498" s="260"/>
      <c r="OAD498" s="260"/>
      <c r="OAE498" s="260"/>
      <c r="OAF498" s="260"/>
      <c r="OAG498" s="260"/>
      <c r="OAH498" s="260"/>
      <c r="OAI498" s="260"/>
      <c r="OAJ498" s="260"/>
      <c r="OAK498" s="260"/>
      <c r="OAL498" s="260"/>
      <c r="OAM498" s="260"/>
      <c r="OAN498" s="260"/>
      <c r="OAO498" s="260"/>
      <c r="OAP498" s="260"/>
      <c r="OAQ498" s="260"/>
      <c r="OAR498" s="260"/>
      <c r="OAS498" s="260"/>
      <c r="OAT498" s="260"/>
      <c r="OAU498" s="260"/>
      <c r="OAV498" s="260"/>
      <c r="OAW498" s="260"/>
      <c r="OAX498" s="260"/>
      <c r="OAY498" s="260"/>
      <c r="OAZ498" s="260"/>
      <c r="OBA498" s="260"/>
      <c r="OBB498" s="260"/>
      <c r="OBC498" s="260"/>
      <c r="OBD498" s="260"/>
      <c r="OBE498" s="260"/>
      <c r="OBF498" s="260"/>
      <c r="OBG498" s="260"/>
      <c r="OBH498" s="260"/>
      <c r="OBI498" s="260"/>
      <c r="OBJ498" s="260"/>
      <c r="OBK498" s="260"/>
      <c r="OBL498" s="260"/>
      <c r="OBM498" s="260"/>
      <c r="OBN498" s="260"/>
      <c r="OBO498" s="260"/>
      <c r="OBP498" s="260"/>
      <c r="OBQ498" s="260"/>
      <c r="OBR498" s="260"/>
      <c r="OBS498" s="260"/>
      <c r="OBT498" s="260"/>
      <c r="OBU498" s="260"/>
      <c r="OBV498" s="260"/>
      <c r="OBW498" s="260"/>
      <c r="OBX498" s="260"/>
      <c r="OBY498" s="260"/>
      <c r="OBZ498" s="260"/>
      <c r="OCA498" s="260"/>
      <c r="OCB498" s="260"/>
      <c r="OCC498" s="260"/>
      <c r="OCD498" s="260"/>
      <c r="OCE498" s="260"/>
      <c r="OCF498" s="260"/>
      <c r="OCG498" s="260"/>
      <c r="OCH498" s="260"/>
      <c r="OCI498" s="260"/>
      <c r="OCJ498" s="260"/>
      <c r="OCK498" s="260"/>
      <c r="OCL498" s="260"/>
      <c r="OCM498" s="260"/>
      <c r="OCN498" s="260"/>
      <c r="OCO498" s="260"/>
      <c r="OCP498" s="260"/>
      <c r="OCQ498" s="260"/>
      <c r="OCR498" s="260"/>
      <c r="OCS498" s="260"/>
      <c r="OCT498" s="260"/>
      <c r="OCU498" s="260"/>
      <c r="OCV498" s="260"/>
      <c r="OCW498" s="260"/>
      <c r="OCX498" s="260"/>
      <c r="OCY498" s="260"/>
      <c r="OCZ498" s="260"/>
      <c r="ODA498" s="260"/>
      <c r="ODB498" s="260"/>
      <c r="ODC498" s="260"/>
      <c r="ODD498" s="260"/>
      <c r="ODE498" s="260"/>
      <c r="ODF498" s="260"/>
      <c r="ODG498" s="260"/>
      <c r="ODH498" s="260"/>
      <c r="ODI498" s="260"/>
      <c r="ODJ498" s="260"/>
      <c r="ODK498" s="260"/>
      <c r="ODL498" s="260"/>
      <c r="ODM498" s="260"/>
      <c r="ODN498" s="260"/>
      <c r="ODO498" s="260"/>
      <c r="ODP498" s="260"/>
      <c r="ODQ498" s="260"/>
      <c r="ODR498" s="260"/>
      <c r="ODS498" s="260"/>
      <c r="ODT498" s="260"/>
      <c r="ODU498" s="260"/>
      <c r="ODV498" s="260"/>
      <c r="ODW498" s="260"/>
      <c r="ODX498" s="260"/>
      <c r="ODY498" s="260"/>
      <c r="ODZ498" s="260"/>
      <c r="OEA498" s="260"/>
      <c r="OEB498" s="260"/>
      <c r="OEC498" s="260"/>
      <c r="OED498" s="260"/>
      <c r="OEE498" s="260"/>
      <c r="OEF498" s="260"/>
      <c r="OEG498" s="260"/>
      <c r="OEH498" s="260"/>
      <c r="OEI498" s="260"/>
      <c r="OEJ498" s="260"/>
      <c r="OEK498" s="260"/>
      <c r="OEL498" s="260"/>
      <c r="OEM498" s="260"/>
      <c r="OEN498" s="260"/>
      <c r="OEO498" s="260"/>
      <c r="OEP498" s="260"/>
      <c r="OEQ498" s="260"/>
      <c r="OER498" s="260"/>
      <c r="OES498" s="260"/>
      <c r="OET498" s="260"/>
      <c r="OEU498" s="260"/>
      <c r="OEV498" s="260"/>
      <c r="OEW498" s="260"/>
      <c r="OEX498" s="260"/>
      <c r="OEY498" s="260"/>
      <c r="OEZ498" s="260"/>
      <c r="OFA498" s="260"/>
      <c r="OFB498" s="260"/>
      <c r="OFC498" s="260"/>
      <c r="OFD498" s="260"/>
      <c r="OFE498" s="260"/>
      <c r="OFF498" s="260"/>
      <c r="OFG498" s="260"/>
      <c r="OFH498" s="260"/>
      <c r="OFI498" s="260"/>
      <c r="OFJ498" s="260"/>
      <c r="OFK498" s="260"/>
      <c r="OFL498" s="260"/>
      <c r="OFM498" s="260"/>
      <c r="OFN498" s="260"/>
      <c r="OFO498" s="260"/>
      <c r="OFP498" s="260"/>
      <c r="OFQ498" s="260"/>
      <c r="OFR498" s="260"/>
      <c r="OFS498" s="260"/>
      <c r="OFT498" s="260"/>
      <c r="OFU498" s="260"/>
      <c r="OFV498" s="260"/>
      <c r="OFW498" s="260"/>
      <c r="OFX498" s="260"/>
      <c r="OFY498" s="260"/>
      <c r="OFZ498" s="260"/>
      <c r="OGA498" s="260"/>
      <c r="OGB498" s="260"/>
      <c r="OGC498" s="260"/>
      <c r="OGD498" s="260"/>
      <c r="OGE498" s="260"/>
      <c r="OGF498" s="260"/>
      <c r="OGG498" s="260"/>
      <c r="OGH498" s="260"/>
      <c r="OGI498" s="260"/>
      <c r="OGJ498" s="260"/>
      <c r="OGK498" s="260"/>
      <c r="OGL498" s="260"/>
      <c r="OGM498" s="260"/>
      <c r="OGN498" s="260"/>
      <c r="OGO498" s="260"/>
      <c r="OGP498" s="260"/>
      <c r="OGQ498" s="260"/>
      <c r="OGR498" s="260"/>
      <c r="OGS498" s="260"/>
      <c r="OGT498" s="260"/>
      <c r="OGU498" s="260"/>
      <c r="OGV498" s="260"/>
      <c r="OGW498" s="260"/>
      <c r="OGX498" s="260"/>
      <c r="OGY498" s="260"/>
      <c r="OGZ498" s="260"/>
      <c r="OHA498" s="260"/>
      <c r="OHB498" s="260"/>
      <c r="OHC498" s="260"/>
      <c r="OHD498" s="260"/>
      <c r="OHE498" s="260"/>
      <c r="OHF498" s="260"/>
      <c r="OHG498" s="260"/>
      <c r="OHH498" s="260"/>
      <c r="OHI498" s="260"/>
      <c r="OHJ498" s="260"/>
      <c r="OHK498" s="260"/>
      <c r="OHL498" s="260"/>
      <c r="OHM498" s="260"/>
      <c r="OHN498" s="260"/>
      <c r="OHO498" s="260"/>
      <c r="OHP498" s="260"/>
      <c r="OHQ498" s="260"/>
      <c r="OHR498" s="260"/>
      <c r="OHS498" s="260"/>
      <c r="OHT498" s="260"/>
      <c r="OHU498" s="260"/>
      <c r="OHV498" s="260"/>
      <c r="OHW498" s="260"/>
      <c r="OHX498" s="260"/>
      <c r="OHY498" s="260"/>
      <c r="OHZ498" s="260"/>
      <c r="OIA498" s="260"/>
      <c r="OIB498" s="260"/>
      <c r="OIC498" s="260"/>
      <c r="OID498" s="260"/>
      <c r="OIE498" s="260"/>
      <c r="OIF498" s="260"/>
      <c r="OIG498" s="260"/>
      <c r="OIH498" s="260"/>
      <c r="OII498" s="260"/>
      <c r="OIJ498" s="260"/>
      <c r="OIK498" s="260"/>
      <c r="OIL498" s="260"/>
      <c r="OIM498" s="260"/>
      <c r="OIN498" s="260"/>
      <c r="OIO498" s="260"/>
      <c r="OIP498" s="260"/>
      <c r="OIQ498" s="260"/>
      <c r="OIR498" s="260"/>
      <c r="OIS498" s="260"/>
      <c r="OIT498" s="260"/>
      <c r="OIU498" s="260"/>
      <c r="OIV498" s="260"/>
      <c r="OIW498" s="260"/>
      <c r="OIX498" s="260"/>
      <c r="OIY498" s="260"/>
      <c r="OIZ498" s="260"/>
      <c r="OJA498" s="260"/>
      <c r="OJB498" s="260"/>
      <c r="OJC498" s="260"/>
      <c r="OJD498" s="260"/>
      <c r="OJE498" s="260"/>
      <c r="OJF498" s="260"/>
      <c r="OJG498" s="260"/>
      <c r="OJH498" s="260"/>
      <c r="OJI498" s="260"/>
      <c r="OJJ498" s="260"/>
      <c r="OJK498" s="260"/>
      <c r="OJL498" s="260"/>
      <c r="OJM498" s="260"/>
      <c r="OJN498" s="260"/>
      <c r="OJO498" s="260"/>
      <c r="OJP498" s="260"/>
      <c r="OJQ498" s="260"/>
      <c r="OJR498" s="260"/>
      <c r="OJS498" s="260"/>
      <c r="OJT498" s="260"/>
      <c r="OJU498" s="260"/>
      <c r="OJV498" s="260"/>
      <c r="OJW498" s="260"/>
      <c r="OJX498" s="260"/>
      <c r="OJY498" s="260"/>
      <c r="OJZ498" s="260"/>
      <c r="OKA498" s="260"/>
      <c r="OKB498" s="260"/>
      <c r="OKC498" s="260"/>
      <c r="OKD498" s="260"/>
      <c r="OKE498" s="260"/>
      <c r="OKF498" s="260"/>
      <c r="OKG498" s="260"/>
      <c r="OKH498" s="260"/>
      <c r="OKI498" s="260"/>
      <c r="OKJ498" s="260"/>
      <c r="OKK498" s="260"/>
      <c r="OKL498" s="260"/>
      <c r="OKM498" s="260"/>
      <c r="OKN498" s="260"/>
      <c r="OKO498" s="260"/>
      <c r="OKP498" s="260"/>
      <c r="OKQ498" s="260"/>
      <c r="OKR498" s="260"/>
      <c r="OKS498" s="260"/>
      <c r="OKT498" s="260"/>
      <c r="OKU498" s="260"/>
      <c r="OKV498" s="260"/>
      <c r="OKW498" s="260"/>
      <c r="OKX498" s="260"/>
      <c r="OKY498" s="260"/>
      <c r="OKZ498" s="260"/>
      <c r="OLA498" s="260"/>
      <c r="OLB498" s="260"/>
      <c r="OLC498" s="260"/>
      <c r="OLD498" s="260"/>
      <c r="OLE498" s="260"/>
      <c r="OLF498" s="260"/>
      <c r="OLG498" s="260"/>
      <c r="OLH498" s="260"/>
      <c r="OLI498" s="260"/>
      <c r="OLJ498" s="260"/>
      <c r="OLK498" s="260"/>
      <c r="OLL498" s="260"/>
      <c r="OLM498" s="260"/>
      <c r="OLN498" s="260"/>
      <c r="OLO498" s="260"/>
      <c r="OLP498" s="260"/>
      <c r="OLQ498" s="260"/>
      <c r="OLR498" s="260"/>
      <c r="OLS498" s="260"/>
      <c r="OLT498" s="260"/>
      <c r="OLU498" s="260"/>
      <c r="OLV498" s="260"/>
      <c r="OLW498" s="260"/>
      <c r="OLX498" s="260"/>
      <c r="OLY498" s="260"/>
      <c r="OLZ498" s="260"/>
      <c r="OMA498" s="260"/>
      <c r="OMB498" s="260"/>
      <c r="OMC498" s="260"/>
      <c r="OMD498" s="260"/>
      <c r="OME498" s="260"/>
      <c r="OMF498" s="260"/>
      <c r="OMG498" s="260"/>
      <c r="OMH498" s="260"/>
      <c r="OMI498" s="260"/>
      <c r="OMJ498" s="260"/>
      <c r="OMK498" s="260"/>
      <c r="OML498" s="260"/>
      <c r="OMM498" s="260"/>
      <c r="OMN498" s="260"/>
      <c r="OMO498" s="260"/>
      <c r="OMP498" s="260"/>
      <c r="OMQ498" s="260"/>
      <c r="OMR498" s="260"/>
      <c r="OMS498" s="260"/>
      <c r="OMT498" s="260"/>
      <c r="OMU498" s="260"/>
      <c r="OMV498" s="260"/>
      <c r="OMW498" s="260"/>
      <c r="OMX498" s="260"/>
      <c r="OMY498" s="260"/>
      <c r="OMZ498" s="260"/>
      <c r="ONA498" s="260"/>
      <c r="ONB498" s="260"/>
      <c r="ONC498" s="260"/>
      <c r="OND498" s="260"/>
      <c r="ONE498" s="260"/>
      <c r="ONF498" s="260"/>
      <c r="ONG498" s="260"/>
      <c r="ONH498" s="260"/>
      <c r="ONI498" s="260"/>
      <c r="ONJ498" s="260"/>
      <c r="ONK498" s="260"/>
      <c r="ONL498" s="260"/>
      <c r="ONM498" s="260"/>
      <c r="ONN498" s="260"/>
      <c r="ONO498" s="260"/>
      <c r="ONP498" s="260"/>
      <c r="ONQ498" s="260"/>
      <c r="ONR498" s="260"/>
      <c r="ONS498" s="260"/>
      <c r="ONT498" s="260"/>
      <c r="ONU498" s="260"/>
      <c r="ONV498" s="260"/>
      <c r="ONW498" s="260"/>
      <c r="ONX498" s="260"/>
      <c r="ONY498" s="260"/>
      <c r="ONZ498" s="260"/>
      <c r="OOA498" s="260"/>
      <c r="OOB498" s="260"/>
      <c r="OOC498" s="260"/>
      <c r="OOD498" s="260"/>
      <c r="OOE498" s="260"/>
      <c r="OOF498" s="260"/>
      <c r="OOG498" s="260"/>
      <c r="OOH498" s="260"/>
      <c r="OOI498" s="260"/>
      <c r="OOJ498" s="260"/>
      <c r="OOK498" s="260"/>
      <c r="OOL498" s="260"/>
      <c r="OOM498" s="260"/>
      <c r="OON498" s="260"/>
      <c r="OOO498" s="260"/>
      <c r="OOP498" s="260"/>
      <c r="OOQ498" s="260"/>
      <c r="OOR498" s="260"/>
      <c r="OOS498" s="260"/>
      <c r="OOT498" s="260"/>
      <c r="OOU498" s="260"/>
      <c r="OOV498" s="260"/>
      <c r="OOW498" s="260"/>
      <c r="OOX498" s="260"/>
      <c r="OOY498" s="260"/>
      <c r="OOZ498" s="260"/>
      <c r="OPA498" s="260"/>
      <c r="OPB498" s="260"/>
      <c r="OPC498" s="260"/>
      <c r="OPD498" s="260"/>
      <c r="OPE498" s="260"/>
      <c r="OPF498" s="260"/>
      <c r="OPG498" s="260"/>
      <c r="OPH498" s="260"/>
      <c r="OPI498" s="260"/>
      <c r="OPJ498" s="260"/>
      <c r="OPK498" s="260"/>
      <c r="OPL498" s="260"/>
      <c r="OPM498" s="260"/>
      <c r="OPN498" s="260"/>
      <c r="OPO498" s="260"/>
      <c r="OPP498" s="260"/>
      <c r="OPQ498" s="260"/>
      <c r="OPR498" s="260"/>
      <c r="OPS498" s="260"/>
      <c r="OPT498" s="260"/>
      <c r="OPU498" s="260"/>
      <c r="OPV498" s="260"/>
      <c r="OPW498" s="260"/>
      <c r="OPX498" s="260"/>
      <c r="OPY498" s="260"/>
      <c r="OPZ498" s="260"/>
      <c r="OQA498" s="260"/>
      <c r="OQB498" s="260"/>
      <c r="OQC498" s="260"/>
      <c r="OQD498" s="260"/>
      <c r="OQE498" s="260"/>
      <c r="OQF498" s="260"/>
      <c r="OQG498" s="260"/>
      <c r="OQH498" s="260"/>
      <c r="OQI498" s="260"/>
      <c r="OQJ498" s="260"/>
      <c r="OQK498" s="260"/>
      <c r="OQL498" s="260"/>
      <c r="OQM498" s="260"/>
      <c r="OQN498" s="260"/>
      <c r="OQO498" s="260"/>
      <c r="OQP498" s="260"/>
      <c r="OQQ498" s="260"/>
      <c r="OQR498" s="260"/>
      <c r="OQS498" s="260"/>
      <c r="OQT498" s="260"/>
      <c r="OQU498" s="260"/>
      <c r="OQV498" s="260"/>
      <c r="OQW498" s="260"/>
      <c r="OQX498" s="260"/>
      <c r="OQY498" s="260"/>
      <c r="OQZ498" s="260"/>
      <c r="ORA498" s="260"/>
      <c r="ORB498" s="260"/>
      <c r="ORC498" s="260"/>
      <c r="ORD498" s="260"/>
      <c r="ORE498" s="260"/>
      <c r="ORF498" s="260"/>
      <c r="ORG498" s="260"/>
      <c r="ORH498" s="260"/>
      <c r="ORI498" s="260"/>
      <c r="ORJ498" s="260"/>
      <c r="ORK498" s="260"/>
      <c r="ORL498" s="260"/>
      <c r="ORM498" s="260"/>
      <c r="ORN498" s="260"/>
      <c r="ORO498" s="260"/>
      <c r="ORP498" s="260"/>
      <c r="ORQ498" s="260"/>
      <c r="ORR498" s="260"/>
      <c r="ORS498" s="260"/>
      <c r="ORT498" s="260"/>
      <c r="ORU498" s="260"/>
      <c r="ORV498" s="260"/>
      <c r="ORW498" s="260"/>
      <c r="ORX498" s="260"/>
      <c r="ORY498" s="260"/>
      <c r="ORZ498" s="260"/>
      <c r="OSA498" s="260"/>
      <c r="OSB498" s="260"/>
      <c r="OSC498" s="260"/>
      <c r="OSD498" s="260"/>
      <c r="OSE498" s="260"/>
      <c r="OSF498" s="260"/>
      <c r="OSG498" s="260"/>
      <c r="OSH498" s="260"/>
      <c r="OSI498" s="260"/>
      <c r="OSJ498" s="260"/>
      <c r="OSK498" s="260"/>
      <c r="OSL498" s="260"/>
      <c r="OSM498" s="260"/>
      <c r="OSN498" s="260"/>
      <c r="OSO498" s="260"/>
      <c r="OSP498" s="260"/>
      <c r="OSQ498" s="260"/>
      <c r="OSR498" s="260"/>
      <c r="OSS498" s="260"/>
      <c r="OST498" s="260"/>
      <c r="OSU498" s="260"/>
      <c r="OSV498" s="260"/>
      <c r="OSW498" s="260"/>
      <c r="OSX498" s="260"/>
      <c r="OSY498" s="260"/>
      <c r="OSZ498" s="260"/>
      <c r="OTA498" s="260"/>
      <c r="OTB498" s="260"/>
      <c r="OTC498" s="260"/>
      <c r="OTD498" s="260"/>
      <c r="OTE498" s="260"/>
      <c r="OTF498" s="260"/>
      <c r="OTG498" s="260"/>
      <c r="OTH498" s="260"/>
      <c r="OTI498" s="260"/>
      <c r="OTJ498" s="260"/>
      <c r="OTK498" s="260"/>
      <c r="OTL498" s="260"/>
      <c r="OTM498" s="260"/>
      <c r="OTN498" s="260"/>
      <c r="OTO498" s="260"/>
      <c r="OTP498" s="260"/>
      <c r="OTQ498" s="260"/>
      <c r="OTR498" s="260"/>
      <c r="OTS498" s="260"/>
      <c r="OTT498" s="260"/>
      <c r="OTU498" s="260"/>
      <c r="OTV498" s="260"/>
      <c r="OTW498" s="260"/>
      <c r="OTX498" s="260"/>
      <c r="OTY498" s="260"/>
      <c r="OTZ498" s="260"/>
      <c r="OUA498" s="260"/>
      <c r="OUB498" s="260"/>
      <c r="OUC498" s="260"/>
      <c r="OUD498" s="260"/>
      <c r="OUE498" s="260"/>
      <c r="OUF498" s="260"/>
      <c r="OUG498" s="260"/>
      <c r="OUH498" s="260"/>
      <c r="OUI498" s="260"/>
      <c r="OUJ498" s="260"/>
      <c r="OUK498" s="260"/>
      <c r="OUL498" s="260"/>
      <c r="OUM498" s="260"/>
      <c r="OUN498" s="260"/>
      <c r="OUO498" s="260"/>
      <c r="OUP498" s="260"/>
      <c r="OUQ498" s="260"/>
      <c r="OUR498" s="260"/>
      <c r="OUS498" s="260"/>
      <c r="OUT498" s="260"/>
      <c r="OUU498" s="260"/>
      <c r="OUV498" s="260"/>
      <c r="OUW498" s="260"/>
      <c r="OUX498" s="260"/>
      <c r="OUY498" s="260"/>
      <c r="OUZ498" s="260"/>
      <c r="OVA498" s="260"/>
      <c r="OVB498" s="260"/>
      <c r="OVC498" s="260"/>
      <c r="OVD498" s="260"/>
      <c r="OVE498" s="260"/>
      <c r="OVF498" s="260"/>
      <c r="OVG498" s="260"/>
      <c r="OVH498" s="260"/>
      <c r="OVI498" s="260"/>
      <c r="OVJ498" s="260"/>
      <c r="OVK498" s="260"/>
      <c r="OVL498" s="260"/>
      <c r="OVM498" s="260"/>
      <c r="OVN498" s="260"/>
      <c r="OVO498" s="260"/>
      <c r="OVP498" s="260"/>
      <c r="OVQ498" s="260"/>
      <c r="OVR498" s="260"/>
      <c r="OVS498" s="260"/>
      <c r="OVT498" s="260"/>
      <c r="OVU498" s="260"/>
      <c r="OVV498" s="260"/>
      <c r="OVW498" s="260"/>
      <c r="OVX498" s="260"/>
      <c r="OVY498" s="260"/>
      <c r="OVZ498" s="260"/>
      <c r="OWA498" s="260"/>
      <c r="OWB498" s="260"/>
      <c r="OWC498" s="260"/>
      <c r="OWD498" s="260"/>
      <c r="OWE498" s="260"/>
      <c r="OWF498" s="260"/>
      <c r="OWG498" s="260"/>
      <c r="OWH498" s="260"/>
      <c r="OWI498" s="260"/>
      <c r="OWJ498" s="260"/>
      <c r="OWK498" s="260"/>
      <c r="OWL498" s="260"/>
      <c r="OWM498" s="260"/>
      <c r="OWN498" s="260"/>
      <c r="OWO498" s="260"/>
      <c r="OWP498" s="260"/>
      <c r="OWQ498" s="260"/>
      <c r="OWR498" s="260"/>
      <c r="OWS498" s="260"/>
      <c r="OWT498" s="260"/>
      <c r="OWU498" s="260"/>
      <c r="OWV498" s="260"/>
      <c r="OWW498" s="260"/>
      <c r="OWX498" s="260"/>
      <c r="OWY498" s="260"/>
      <c r="OWZ498" s="260"/>
      <c r="OXA498" s="260"/>
      <c r="OXB498" s="260"/>
      <c r="OXC498" s="260"/>
      <c r="OXD498" s="260"/>
      <c r="OXE498" s="260"/>
      <c r="OXF498" s="260"/>
      <c r="OXG498" s="260"/>
      <c r="OXH498" s="260"/>
      <c r="OXI498" s="260"/>
      <c r="OXJ498" s="260"/>
      <c r="OXK498" s="260"/>
      <c r="OXL498" s="260"/>
      <c r="OXM498" s="260"/>
      <c r="OXN498" s="260"/>
      <c r="OXO498" s="260"/>
      <c r="OXP498" s="260"/>
      <c r="OXQ498" s="260"/>
      <c r="OXR498" s="260"/>
      <c r="OXS498" s="260"/>
      <c r="OXT498" s="260"/>
      <c r="OXU498" s="260"/>
      <c r="OXV498" s="260"/>
      <c r="OXW498" s="260"/>
      <c r="OXX498" s="260"/>
      <c r="OXY498" s="260"/>
      <c r="OXZ498" s="260"/>
      <c r="OYA498" s="260"/>
      <c r="OYB498" s="260"/>
      <c r="OYC498" s="260"/>
      <c r="OYD498" s="260"/>
      <c r="OYE498" s="260"/>
      <c r="OYF498" s="260"/>
      <c r="OYG498" s="260"/>
      <c r="OYH498" s="260"/>
      <c r="OYI498" s="260"/>
      <c r="OYJ498" s="260"/>
      <c r="OYK498" s="260"/>
      <c r="OYL498" s="260"/>
      <c r="OYM498" s="260"/>
      <c r="OYN498" s="260"/>
      <c r="OYO498" s="260"/>
      <c r="OYP498" s="260"/>
      <c r="OYQ498" s="260"/>
      <c r="OYR498" s="260"/>
      <c r="OYS498" s="260"/>
      <c r="OYT498" s="260"/>
      <c r="OYU498" s="260"/>
      <c r="OYV498" s="260"/>
      <c r="OYW498" s="260"/>
      <c r="OYX498" s="260"/>
      <c r="OYY498" s="260"/>
      <c r="OYZ498" s="260"/>
      <c r="OZA498" s="260"/>
      <c r="OZB498" s="260"/>
      <c r="OZC498" s="260"/>
      <c r="OZD498" s="260"/>
      <c r="OZE498" s="260"/>
      <c r="OZF498" s="260"/>
      <c r="OZG498" s="260"/>
      <c r="OZH498" s="260"/>
      <c r="OZI498" s="260"/>
      <c r="OZJ498" s="260"/>
      <c r="OZK498" s="260"/>
      <c r="OZL498" s="260"/>
      <c r="OZM498" s="260"/>
      <c r="OZN498" s="260"/>
      <c r="OZO498" s="260"/>
      <c r="OZP498" s="260"/>
      <c r="OZQ498" s="260"/>
      <c r="OZR498" s="260"/>
      <c r="OZS498" s="260"/>
      <c r="OZT498" s="260"/>
      <c r="OZU498" s="260"/>
      <c r="OZV498" s="260"/>
      <c r="OZW498" s="260"/>
      <c r="OZX498" s="260"/>
      <c r="OZY498" s="260"/>
      <c r="OZZ498" s="260"/>
      <c r="PAA498" s="260"/>
      <c r="PAB498" s="260"/>
      <c r="PAC498" s="260"/>
      <c r="PAD498" s="260"/>
      <c r="PAE498" s="260"/>
      <c r="PAF498" s="260"/>
      <c r="PAG498" s="260"/>
      <c r="PAH498" s="260"/>
      <c r="PAI498" s="260"/>
      <c r="PAJ498" s="260"/>
      <c r="PAK498" s="260"/>
      <c r="PAL498" s="260"/>
      <c r="PAM498" s="260"/>
      <c r="PAN498" s="260"/>
      <c r="PAO498" s="260"/>
      <c r="PAP498" s="260"/>
      <c r="PAQ498" s="260"/>
      <c r="PAR498" s="260"/>
      <c r="PAS498" s="260"/>
      <c r="PAT498" s="260"/>
      <c r="PAU498" s="260"/>
      <c r="PAV498" s="260"/>
      <c r="PAW498" s="260"/>
      <c r="PAX498" s="260"/>
      <c r="PAY498" s="260"/>
      <c r="PAZ498" s="260"/>
      <c r="PBA498" s="260"/>
      <c r="PBB498" s="260"/>
      <c r="PBC498" s="260"/>
      <c r="PBD498" s="260"/>
      <c r="PBE498" s="260"/>
      <c r="PBF498" s="260"/>
      <c r="PBG498" s="260"/>
      <c r="PBH498" s="260"/>
      <c r="PBI498" s="260"/>
      <c r="PBJ498" s="260"/>
      <c r="PBK498" s="260"/>
      <c r="PBL498" s="260"/>
      <c r="PBM498" s="260"/>
      <c r="PBN498" s="260"/>
      <c r="PBO498" s="260"/>
      <c r="PBP498" s="260"/>
      <c r="PBQ498" s="260"/>
      <c r="PBR498" s="260"/>
      <c r="PBS498" s="260"/>
      <c r="PBT498" s="260"/>
      <c r="PBU498" s="260"/>
      <c r="PBV498" s="260"/>
      <c r="PBW498" s="260"/>
      <c r="PBX498" s="260"/>
      <c r="PBY498" s="260"/>
      <c r="PBZ498" s="260"/>
      <c r="PCA498" s="260"/>
      <c r="PCB498" s="260"/>
      <c r="PCC498" s="260"/>
      <c r="PCD498" s="260"/>
      <c r="PCE498" s="260"/>
      <c r="PCF498" s="260"/>
      <c r="PCG498" s="260"/>
      <c r="PCH498" s="260"/>
      <c r="PCI498" s="260"/>
      <c r="PCJ498" s="260"/>
      <c r="PCK498" s="260"/>
      <c r="PCL498" s="260"/>
      <c r="PCM498" s="260"/>
      <c r="PCN498" s="260"/>
      <c r="PCO498" s="260"/>
      <c r="PCP498" s="260"/>
      <c r="PCQ498" s="260"/>
      <c r="PCR498" s="260"/>
      <c r="PCS498" s="260"/>
      <c r="PCT498" s="260"/>
      <c r="PCU498" s="260"/>
      <c r="PCV498" s="260"/>
      <c r="PCW498" s="260"/>
      <c r="PCX498" s="260"/>
      <c r="PCY498" s="260"/>
      <c r="PCZ498" s="260"/>
      <c r="PDA498" s="260"/>
      <c r="PDB498" s="260"/>
      <c r="PDC498" s="260"/>
      <c r="PDD498" s="260"/>
      <c r="PDE498" s="260"/>
      <c r="PDF498" s="260"/>
      <c r="PDG498" s="260"/>
      <c r="PDH498" s="260"/>
      <c r="PDI498" s="260"/>
      <c r="PDJ498" s="260"/>
      <c r="PDK498" s="260"/>
      <c r="PDL498" s="260"/>
      <c r="PDM498" s="260"/>
      <c r="PDN498" s="260"/>
      <c r="PDO498" s="260"/>
      <c r="PDP498" s="260"/>
      <c r="PDQ498" s="260"/>
      <c r="PDR498" s="260"/>
      <c r="PDS498" s="260"/>
      <c r="PDT498" s="260"/>
      <c r="PDU498" s="260"/>
      <c r="PDV498" s="260"/>
      <c r="PDW498" s="260"/>
      <c r="PDX498" s="260"/>
      <c r="PDY498" s="260"/>
      <c r="PDZ498" s="260"/>
      <c r="PEA498" s="260"/>
      <c r="PEB498" s="260"/>
      <c r="PEC498" s="260"/>
      <c r="PED498" s="260"/>
      <c r="PEE498" s="260"/>
      <c r="PEF498" s="260"/>
      <c r="PEG498" s="260"/>
      <c r="PEH498" s="260"/>
      <c r="PEI498" s="260"/>
      <c r="PEJ498" s="260"/>
      <c r="PEK498" s="260"/>
      <c r="PEL498" s="260"/>
      <c r="PEM498" s="260"/>
      <c r="PEN498" s="260"/>
      <c r="PEO498" s="260"/>
      <c r="PEP498" s="260"/>
      <c r="PEQ498" s="260"/>
      <c r="PER498" s="260"/>
      <c r="PES498" s="260"/>
      <c r="PET498" s="260"/>
      <c r="PEU498" s="260"/>
      <c r="PEV498" s="260"/>
      <c r="PEW498" s="260"/>
      <c r="PEX498" s="260"/>
      <c r="PEY498" s="260"/>
      <c r="PEZ498" s="260"/>
      <c r="PFA498" s="260"/>
      <c r="PFB498" s="260"/>
      <c r="PFC498" s="260"/>
      <c r="PFD498" s="260"/>
      <c r="PFE498" s="260"/>
      <c r="PFF498" s="260"/>
      <c r="PFG498" s="260"/>
      <c r="PFH498" s="260"/>
      <c r="PFI498" s="260"/>
      <c r="PFJ498" s="260"/>
      <c r="PFK498" s="260"/>
      <c r="PFL498" s="260"/>
      <c r="PFM498" s="260"/>
      <c r="PFN498" s="260"/>
      <c r="PFO498" s="260"/>
      <c r="PFP498" s="260"/>
      <c r="PFQ498" s="260"/>
      <c r="PFR498" s="260"/>
      <c r="PFS498" s="260"/>
      <c r="PFT498" s="260"/>
      <c r="PFU498" s="260"/>
      <c r="PFV498" s="260"/>
      <c r="PFW498" s="260"/>
      <c r="PFX498" s="260"/>
      <c r="PFY498" s="260"/>
      <c r="PFZ498" s="260"/>
      <c r="PGA498" s="260"/>
      <c r="PGB498" s="260"/>
      <c r="PGC498" s="260"/>
      <c r="PGD498" s="260"/>
      <c r="PGE498" s="260"/>
      <c r="PGF498" s="260"/>
      <c r="PGG498" s="260"/>
      <c r="PGH498" s="260"/>
      <c r="PGI498" s="260"/>
      <c r="PGJ498" s="260"/>
      <c r="PGK498" s="260"/>
      <c r="PGL498" s="260"/>
      <c r="PGM498" s="260"/>
      <c r="PGN498" s="260"/>
      <c r="PGO498" s="260"/>
      <c r="PGP498" s="260"/>
      <c r="PGQ498" s="260"/>
      <c r="PGR498" s="260"/>
      <c r="PGS498" s="260"/>
      <c r="PGT498" s="260"/>
      <c r="PGU498" s="260"/>
      <c r="PGV498" s="260"/>
      <c r="PGW498" s="260"/>
      <c r="PGX498" s="260"/>
      <c r="PGY498" s="260"/>
      <c r="PGZ498" s="260"/>
      <c r="PHA498" s="260"/>
      <c r="PHB498" s="260"/>
      <c r="PHC498" s="260"/>
      <c r="PHD498" s="260"/>
      <c r="PHE498" s="260"/>
      <c r="PHF498" s="260"/>
      <c r="PHG498" s="260"/>
      <c r="PHH498" s="260"/>
      <c r="PHI498" s="260"/>
      <c r="PHJ498" s="260"/>
      <c r="PHK498" s="260"/>
      <c r="PHL498" s="260"/>
      <c r="PHM498" s="260"/>
      <c r="PHN498" s="260"/>
      <c r="PHO498" s="260"/>
      <c r="PHP498" s="260"/>
      <c r="PHQ498" s="260"/>
      <c r="PHR498" s="260"/>
      <c r="PHS498" s="260"/>
      <c r="PHT498" s="260"/>
      <c r="PHU498" s="260"/>
      <c r="PHV498" s="260"/>
      <c r="PHW498" s="260"/>
      <c r="PHX498" s="260"/>
      <c r="PHY498" s="260"/>
      <c r="PHZ498" s="260"/>
      <c r="PIA498" s="260"/>
      <c r="PIB498" s="260"/>
      <c r="PIC498" s="260"/>
      <c r="PID498" s="260"/>
      <c r="PIE498" s="260"/>
      <c r="PIF498" s="260"/>
      <c r="PIG498" s="260"/>
      <c r="PIH498" s="260"/>
      <c r="PII498" s="260"/>
      <c r="PIJ498" s="260"/>
      <c r="PIK498" s="260"/>
      <c r="PIL498" s="260"/>
      <c r="PIM498" s="260"/>
      <c r="PIN498" s="260"/>
      <c r="PIO498" s="260"/>
      <c r="PIP498" s="260"/>
      <c r="PIQ498" s="260"/>
      <c r="PIR498" s="260"/>
      <c r="PIS498" s="260"/>
      <c r="PIT498" s="260"/>
      <c r="PIU498" s="260"/>
      <c r="PIV498" s="260"/>
      <c r="PIW498" s="260"/>
      <c r="PIX498" s="260"/>
      <c r="PIY498" s="260"/>
      <c r="PIZ498" s="260"/>
      <c r="PJA498" s="260"/>
      <c r="PJB498" s="260"/>
      <c r="PJC498" s="260"/>
      <c r="PJD498" s="260"/>
      <c r="PJE498" s="260"/>
      <c r="PJF498" s="260"/>
      <c r="PJG498" s="260"/>
      <c r="PJH498" s="260"/>
      <c r="PJI498" s="260"/>
      <c r="PJJ498" s="260"/>
      <c r="PJK498" s="260"/>
      <c r="PJL498" s="260"/>
      <c r="PJM498" s="260"/>
      <c r="PJN498" s="260"/>
      <c r="PJO498" s="260"/>
      <c r="PJP498" s="260"/>
      <c r="PJQ498" s="260"/>
      <c r="PJR498" s="260"/>
      <c r="PJS498" s="260"/>
      <c r="PJT498" s="260"/>
      <c r="PJU498" s="260"/>
      <c r="PJV498" s="260"/>
      <c r="PJW498" s="260"/>
      <c r="PJX498" s="260"/>
      <c r="PJY498" s="260"/>
      <c r="PJZ498" s="260"/>
      <c r="PKA498" s="260"/>
      <c r="PKB498" s="260"/>
      <c r="PKC498" s="260"/>
      <c r="PKD498" s="260"/>
      <c r="PKE498" s="260"/>
      <c r="PKF498" s="260"/>
      <c r="PKG498" s="260"/>
      <c r="PKH498" s="260"/>
      <c r="PKI498" s="260"/>
      <c r="PKJ498" s="260"/>
      <c r="PKK498" s="260"/>
      <c r="PKL498" s="260"/>
      <c r="PKM498" s="260"/>
      <c r="PKN498" s="260"/>
      <c r="PKO498" s="260"/>
      <c r="PKP498" s="260"/>
      <c r="PKQ498" s="260"/>
      <c r="PKR498" s="260"/>
      <c r="PKS498" s="260"/>
      <c r="PKT498" s="260"/>
      <c r="PKU498" s="260"/>
      <c r="PKV498" s="260"/>
      <c r="PKW498" s="260"/>
      <c r="PKX498" s="260"/>
      <c r="PKY498" s="260"/>
      <c r="PKZ498" s="260"/>
      <c r="PLA498" s="260"/>
      <c r="PLB498" s="260"/>
      <c r="PLC498" s="260"/>
      <c r="PLD498" s="260"/>
      <c r="PLE498" s="260"/>
      <c r="PLF498" s="260"/>
      <c r="PLG498" s="260"/>
      <c r="PLH498" s="260"/>
      <c r="PLI498" s="260"/>
      <c r="PLJ498" s="260"/>
      <c r="PLK498" s="260"/>
      <c r="PLL498" s="260"/>
      <c r="PLM498" s="260"/>
      <c r="PLN498" s="260"/>
      <c r="PLO498" s="260"/>
      <c r="PLP498" s="260"/>
      <c r="PLQ498" s="260"/>
      <c r="PLR498" s="260"/>
      <c r="PLS498" s="260"/>
      <c r="PLT498" s="260"/>
      <c r="PLU498" s="260"/>
      <c r="PLV498" s="260"/>
      <c r="PLW498" s="260"/>
      <c r="PLX498" s="260"/>
      <c r="PLY498" s="260"/>
      <c r="PLZ498" s="260"/>
      <c r="PMA498" s="260"/>
      <c r="PMB498" s="260"/>
      <c r="PMC498" s="260"/>
      <c r="PMD498" s="260"/>
      <c r="PME498" s="260"/>
      <c r="PMF498" s="260"/>
      <c r="PMG498" s="260"/>
      <c r="PMH498" s="260"/>
      <c r="PMI498" s="260"/>
      <c r="PMJ498" s="260"/>
      <c r="PMK498" s="260"/>
      <c r="PML498" s="260"/>
      <c r="PMM498" s="260"/>
      <c r="PMN498" s="260"/>
      <c r="PMO498" s="260"/>
      <c r="PMP498" s="260"/>
      <c r="PMQ498" s="260"/>
      <c r="PMR498" s="260"/>
      <c r="PMS498" s="260"/>
      <c r="PMT498" s="260"/>
      <c r="PMU498" s="260"/>
      <c r="PMV498" s="260"/>
      <c r="PMW498" s="260"/>
      <c r="PMX498" s="260"/>
      <c r="PMY498" s="260"/>
      <c r="PMZ498" s="260"/>
      <c r="PNA498" s="260"/>
      <c r="PNB498" s="260"/>
      <c r="PNC498" s="260"/>
      <c r="PND498" s="260"/>
      <c r="PNE498" s="260"/>
      <c r="PNF498" s="260"/>
      <c r="PNG498" s="260"/>
      <c r="PNH498" s="260"/>
      <c r="PNI498" s="260"/>
      <c r="PNJ498" s="260"/>
      <c r="PNK498" s="260"/>
      <c r="PNL498" s="260"/>
      <c r="PNM498" s="260"/>
      <c r="PNN498" s="260"/>
      <c r="PNO498" s="260"/>
      <c r="PNP498" s="260"/>
      <c r="PNQ498" s="260"/>
      <c r="PNR498" s="260"/>
      <c r="PNS498" s="260"/>
      <c r="PNT498" s="260"/>
      <c r="PNU498" s="260"/>
      <c r="PNV498" s="260"/>
      <c r="PNW498" s="260"/>
      <c r="PNX498" s="260"/>
      <c r="PNY498" s="260"/>
      <c r="PNZ498" s="260"/>
      <c r="POA498" s="260"/>
      <c r="POB498" s="260"/>
      <c r="POC498" s="260"/>
      <c r="POD498" s="260"/>
      <c r="POE498" s="260"/>
      <c r="POF498" s="260"/>
      <c r="POG498" s="260"/>
      <c r="POH498" s="260"/>
      <c r="POI498" s="260"/>
      <c r="POJ498" s="260"/>
      <c r="POK498" s="260"/>
      <c r="POL498" s="260"/>
      <c r="POM498" s="260"/>
      <c r="PON498" s="260"/>
      <c r="POO498" s="260"/>
      <c r="POP498" s="260"/>
      <c r="POQ498" s="260"/>
      <c r="POR498" s="260"/>
      <c r="POS498" s="260"/>
      <c r="POT498" s="260"/>
      <c r="POU498" s="260"/>
      <c r="POV498" s="260"/>
      <c r="POW498" s="260"/>
      <c r="POX498" s="260"/>
      <c r="POY498" s="260"/>
      <c r="POZ498" s="260"/>
      <c r="PPA498" s="260"/>
      <c r="PPB498" s="260"/>
      <c r="PPC498" s="260"/>
      <c r="PPD498" s="260"/>
      <c r="PPE498" s="260"/>
      <c r="PPF498" s="260"/>
      <c r="PPG498" s="260"/>
      <c r="PPH498" s="260"/>
      <c r="PPI498" s="260"/>
      <c r="PPJ498" s="260"/>
      <c r="PPK498" s="260"/>
      <c r="PPL498" s="260"/>
      <c r="PPM498" s="260"/>
      <c r="PPN498" s="260"/>
      <c r="PPO498" s="260"/>
      <c r="PPP498" s="260"/>
      <c r="PPQ498" s="260"/>
      <c r="PPR498" s="260"/>
      <c r="PPS498" s="260"/>
      <c r="PPT498" s="260"/>
      <c r="PPU498" s="260"/>
      <c r="PPV498" s="260"/>
      <c r="PPW498" s="260"/>
      <c r="PPX498" s="260"/>
      <c r="PPY498" s="260"/>
      <c r="PPZ498" s="260"/>
      <c r="PQA498" s="260"/>
      <c r="PQB498" s="260"/>
      <c r="PQC498" s="260"/>
      <c r="PQD498" s="260"/>
      <c r="PQE498" s="260"/>
      <c r="PQF498" s="260"/>
      <c r="PQG498" s="260"/>
      <c r="PQH498" s="260"/>
      <c r="PQI498" s="260"/>
      <c r="PQJ498" s="260"/>
      <c r="PQK498" s="260"/>
      <c r="PQL498" s="260"/>
      <c r="PQM498" s="260"/>
      <c r="PQN498" s="260"/>
      <c r="PQO498" s="260"/>
      <c r="PQP498" s="260"/>
      <c r="PQQ498" s="260"/>
      <c r="PQR498" s="260"/>
      <c r="PQS498" s="260"/>
      <c r="PQT498" s="260"/>
      <c r="PQU498" s="260"/>
      <c r="PQV498" s="260"/>
      <c r="PQW498" s="260"/>
      <c r="PQX498" s="260"/>
      <c r="PQY498" s="260"/>
      <c r="PQZ498" s="260"/>
      <c r="PRA498" s="260"/>
      <c r="PRB498" s="260"/>
      <c r="PRC498" s="260"/>
      <c r="PRD498" s="260"/>
      <c r="PRE498" s="260"/>
      <c r="PRF498" s="260"/>
      <c r="PRG498" s="260"/>
      <c r="PRH498" s="260"/>
      <c r="PRI498" s="260"/>
      <c r="PRJ498" s="260"/>
      <c r="PRK498" s="260"/>
      <c r="PRL498" s="260"/>
      <c r="PRM498" s="260"/>
      <c r="PRN498" s="260"/>
      <c r="PRO498" s="260"/>
      <c r="PRP498" s="260"/>
      <c r="PRQ498" s="260"/>
      <c r="PRR498" s="260"/>
      <c r="PRS498" s="260"/>
      <c r="PRT498" s="260"/>
      <c r="PRU498" s="260"/>
      <c r="PRV498" s="260"/>
      <c r="PRW498" s="260"/>
      <c r="PRX498" s="260"/>
      <c r="PRY498" s="260"/>
      <c r="PRZ498" s="260"/>
      <c r="PSA498" s="260"/>
      <c r="PSB498" s="260"/>
      <c r="PSC498" s="260"/>
      <c r="PSD498" s="260"/>
      <c r="PSE498" s="260"/>
      <c r="PSF498" s="260"/>
      <c r="PSG498" s="260"/>
      <c r="PSH498" s="260"/>
      <c r="PSI498" s="260"/>
      <c r="PSJ498" s="260"/>
      <c r="PSK498" s="260"/>
      <c r="PSL498" s="260"/>
      <c r="PSM498" s="260"/>
      <c r="PSN498" s="260"/>
      <c r="PSO498" s="260"/>
      <c r="PSP498" s="260"/>
      <c r="PSQ498" s="260"/>
      <c r="PSR498" s="260"/>
      <c r="PSS498" s="260"/>
      <c r="PST498" s="260"/>
      <c r="PSU498" s="260"/>
      <c r="PSV498" s="260"/>
      <c r="PSW498" s="260"/>
      <c r="PSX498" s="260"/>
      <c r="PSY498" s="260"/>
      <c r="PSZ498" s="260"/>
      <c r="PTA498" s="260"/>
      <c r="PTB498" s="260"/>
      <c r="PTC498" s="260"/>
      <c r="PTD498" s="260"/>
      <c r="PTE498" s="260"/>
      <c r="PTF498" s="260"/>
      <c r="PTG498" s="260"/>
      <c r="PTH498" s="260"/>
      <c r="PTI498" s="260"/>
      <c r="PTJ498" s="260"/>
      <c r="PTK498" s="260"/>
      <c r="PTL498" s="260"/>
      <c r="PTM498" s="260"/>
      <c r="PTN498" s="260"/>
      <c r="PTO498" s="260"/>
      <c r="PTP498" s="260"/>
      <c r="PTQ498" s="260"/>
      <c r="PTR498" s="260"/>
      <c r="PTS498" s="260"/>
      <c r="PTT498" s="260"/>
      <c r="PTU498" s="260"/>
      <c r="PTV498" s="260"/>
      <c r="PTW498" s="260"/>
      <c r="PTX498" s="260"/>
      <c r="PTY498" s="260"/>
      <c r="PTZ498" s="260"/>
      <c r="PUA498" s="260"/>
      <c r="PUB498" s="260"/>
      <c r="PUC498" s="260"/>
      <c r="PUD498" s="260"/>
      <c r="PUE498" s="260"/>
      <c r="PUF498" s="260"/>
      <c r="PUG498" s="260"/>
      <c r="PUH498" s="260"/>
      <c r="PUI498" s="260"/>
      <c r="PUJ498" s="260"/>
      <c r="PUK498" s="260"/>
      <c r="PUL498" s="260"/>
      <c r="PUM498" s="260"/>
      <c r="PUN498" s="260"/>
      <c r="PUO498" s="260"/>
      <c r="PUP498" s="260"/>
      <c r="PUQ498" s="260"/>
      <c r="PUR498" s="260"/>
      <c r="PUS498" s="260"/>
      <c r="PUT498" s="260"/>
      <c r="PUU498" s="260"/>
      <c r="PUV498" s="260"/>
      <c r="PUW498" s="260"/>
      <c r="PUX498" s="260"/>
      <c r="PUY498" s="260"/>
      <c r="PUZ498" s="260"/>
      <c r="PVA498" s="260"/>
      <c r="PVB498" s="260"/>
      <c r="PVC498" s="260"/>
      <c r="PVD498" s="260"/>
      <c r="PVE498" s="260"/>
      <c r="PVF498" s="260"/>
      <c r="PVG498" s="260"/>
      <c r="PVH498" s="260"/>
      <c r="PVI498" s="260"/>
      <c r="PVJ498" s="260"/>
      <c r="PVK498" s="260"/>
      <c r="PVL498" s="260"/>
      <c r="PVM498" s="260"/>
      <c r="PVN498" s="260"/>
      <c r="PVO498" s="260"/>
      <c r="PVP498" s="260"/>
      <c r="PVQ498" s="260"/>
      <c r="PVR498" s="260"/>
      <c r="PVS498" s="260"/>
      <c r="PVT498" s="260"/>
      <c r="PVU498" s="260"/>
      <c r="PVV498" s="260"/>
      <c r="PVW498" s="260"/>
      <c r="PVX498" s="260"/>
      <c r="PVY498" s="260"/>
      <c r="PVZ498" s="260"/>
      <c r="PWA498" s="260"/>
      <c r="PWB498" s="260"/>
      <c r="PWC498" s="260"/>
      <c r="PWD498" s="260"/>
      <c r="PWE498" s="260"/>
      <c r="PWF498" s="260"/>
      <c r="PWG498" s="260"/>
      <c r="PWH498" s="260"/>
      <c r="PWI498" s="260"/>
      <c r="PWJ498" s="260"/>
      <c r="PWK498" s="260"/>
      <c r="PWL498" s="260"/>
      <c r="PWM498" s="260"/>
      <c r="PWN498" s="260"/>
      <c r="PWO498" s="260"/>
      <c r="PWP498" s="260"/>
      <c r="PWQ498" s="260"/>
      <c r="PWR498" s="260"/>
      <c r="PWS498" s="260"/>
      <c r="PWT498" s="260"/>
      <c r="PWU498" s="260"/>
      <c r="PWV498" s="260"/>
      <c r="PWW498" s="260"/>
      <c r="PWX498" s="260"/>
      <c r="PWY498" s="260"/>
      <c r="PWZ498" s="260"/>
      <c r="PXA498" s="260"/>
      <c r="PXB498" s="260"/>
      <c r="PXC498" s="260"/>
      <c r="PXD498" s="260"/>
      <c r="PXE498" s="260"/>
      <c r="PXF498" s="260"/>
      <c r="PXG498" s="260"/>
      <c r="PXH498" s="260"/>
      <c r="PXI498" s="260"/>
      <c r="PXJ498" s="260"/>
      <c r="PXK498" s="260"/>
      <c r="PXL498" s="260"/>
      <c r="PXM498" s="260"/>
      <c r="PXN498" s="260"/>
      <c r="PXO498" s="260"/>
      <c r="PXP498" s="260"/>
      <c r="PXQ498" s="260"/>
      <c r="PXR498" s="260"/>
      <c r="PXS498" s="260"/>
      <c r="PXT498" s="260"/>
      <c r="PXU498" s="260"/>
      <c r="PXV498" s="260"/>
      <c r="PXW498" s="260"/>
      <c r="PXX498" s="260"/>
      <c r="PXY498" s="260"/>
      <c r="PXZ498" s="260"/>
      <c r="PYA498" s="260"/>
      <c r="PYB498" s="260"/>
      <c r="PYC498" s="260"/>
      <c r="PYD498" s="260"/>
      <c r="PYE498" s="260"/>
      <c r="PYF498" s="260"/>
      <c r="PYG498" s="260"/>
      <c r="PYH498" s="260"/>
      <c r="PYI498" s="260"/>
      <c r="PYJ498" s="260"/>
      <c r="PYK498" s="260"/>
      <c r="PYL498" s="260"/>
      <c r="PYM498" s="260"/>
      <c r="PYN498" s="260"/>
      <c r="PYO498" s="260"/>
      <c r="PYP498" s="260"/>
      <c r="PYQ498" s="260"/>
      <c r="PYR498" s="260"/>
      <c r="PYS498" s="260"/>
      <c r="PYT498" s="260"/>
      <c r="PYU498" s="260"/>
      <c r="PYV498" s="260"/>
      <c r="PYW498" s="260"/>
      <c r="PYX498" s="260"/>
      <c r="PYY498" s="260"/>
      <c r="PYZ498" s="260"/>
      <c r="PZA498" s="260"/>
      <c r="PZB498" s="260"/>
      <c r="PZC498" s="260"/>
      <c r="PZD498" s="260"/>
      <c r="PZE498" s="260"/>
      <c r="PZF498" s="260"/>
      <c r="PZG498" s="260"/>
      <c r="PZH498" s="260"/>
      <c r="PZI498" s="260"/>
      <c r="PZJ498" s="260"/>
      <c r="PZK498" s="260"/>
      <c r="PZL498" s="260"/>
      <c r="PZM498" s="260"/>
      <c r="PZN498" s="260"/>
      <c r="PZO498" s="260"/>
      <c r="PZP498" s="260"/>
      <c r="PZQ498" s="260"/>
      <c r="PZR498" s="260"/>
      <c r="PZS498" s="260"/>
      <c r="PZT498" s="260"/>
      <c r="PZU498" s="260"/>
      <c r="PZV498" s="260"/>
      <c r="PZW498" s="260"/>
      <c r="PZX498" s="260"/>
      <c r="PZY498" s="260"/>
      <c r="PZZ498" s="260"/>
      <c r="QAA498" s="260"/>
      <c r="QAB498" s="260"/>
      <c r="QAC498" s="260"/>
      <c r="QAD498" s="260"/>
      <c r="QAE498" s="260"/>
      <c r="QAF498" s="260"/>
      <c r="QAG498" s="260"/>
      <c r="QAH498" s="260"/>
      <c r="QAI498" s="260"/>
      <c r="QAJ498" s="260"/>
      <c r="QAK498" s="260"/>
      <c r="QAL498" s="260"/>
      <c r="QAM498" s="260"/>
      <c r="QAN498" s="260"/>
      <c r="QAO498" s="260"/>
      <c r="QAP498" s="260"/>
      <c r="QAQ498" s="260"/>
      <c r="QAR498" s="260"/>
      <c r="QAS498" s="260"/>
      <c r="QAT498" s="260"/>
      <c r="QAU498" s="260"/>
      <c r="QAV498" s="260"/>
      <c r="QAW498" s="260"/>
      <c r="QAX498" s="260"/>
      <c r="QAY498" s="260"/>
      <c r="QAZ498" s="260"/>
      <c r="QBA498" s="260"/>
      <c r="QBB498" s="260"/>
      <c r="QBC498" s="260"/>
      <c r="QBD498" s="260"/>
      <c r="QBE498" s="260"/>
      <c r="QBF498" s="260"/>
      <c r="QBG498" s="260"/>
      <c r="QBH498" s="260"/>
      <c r="QBI498" s="260"/>
      <c r="QBJ498" s="260"/>
      <c r="QBK498" s="260"/>
      <c r="QBL498" s="260"/>
      <c r="QBM498" s="260"/>
      <c r="QBN498" s="260"/>
      <c r="QBO498" s="260"/>
      <c r="QBP498" s="260"/>
      <c r="QBQ498" s="260"/>
      <c r="QBR498" s="260"/>
      <c r="QBS498" s="260"/>
      <c r="QBT498" s="260"/>
      <c r="QBU498" s="260"/>
      <c r="QBV498" s="260"/>
      <c r="QBW498" s="260"/>
      <c r="QBX498" s="260"/>
      <c r="QBY498" s="260"/>
      <c r="QBZ498" s="260"/>
      <c r="QCA498" s="260"/>
      <c r="QCB498" s="260"/>
      <c r="QCC498" s="260"/>
      <c r="QCD498" s="260"/>
      <c r="QCE498" s="260"/>
      <c r="QCF498" s="260"/>
      <c r="QCG498" s="260"/>
      <c r="QCH498" s="260"/>
      <c r="QCI498" s="260"/>
      <c r="QCJ498" s="260"/>
      <c r="QCK498" s="260"/>
      <c r="QCL498" s="260"/>
      <c r="QCM498" s="260"/>
      <c r="QCN498" s="260"/>
      <c r="QCO498" s="260"/>
      <c r="QCP498" s="260"/>
      <c r="QCQ498" s="260"/>
      <c r="QCR498" s="260"/>
      <c r="QCS498" s="260"/>
      <c r="QCT498" s="260"/>
      <c r="QCU498" s="260"/>
      <c r="QCV498" s="260"/>
      <c r="QCW498" s="260"/>
      <c r="QCX498" s="260"/>
      <c r="QCY498" s="260"/>
      <c r="QCZ498" s="260"/>
      <c r="QDA498" s="260"/>
      <c r="QDB498" s="260"/>
      <c r="QDC498" s="260"/>
      <c r="QDD498" s="260"/>
      <c r="QDE498" s="260"/>
      <c r="QDF498" s="260"/>
      <c r="QDG498" s="260"/>
      <c r="QDH498" s="260"/>
      <c r="QDI498" s="260"/>
      <c r="QDJ498" s="260"/>
      <c r="QDK498" s="260"/>
      <c r="QDL498" s="260"/>
      <c r="QDM498" s="260"/>
      <c r="QDN498" s="260"/>
      <c r="QDO498" s="260"/>
      <c r="QDP498" s="260"/>
      <c r="QDQ498" s="260"/>
      <c r="QDR498" s="260"/>
      <c r="QDS498" s="260"/>
      <c r="QDT498" s="260"/>
      <c r="QDU498" s="260"/>
      <c r="QDV498" s="260"/>
      <c r="QDW498" s="260"/>
      <c r="QDX498" s="260"/>
      <c r="QDY498" s="260"/>
      <c r="QDZ498" s="260"/>
      <c r="QEA498" s="260"/>
      <c r="QEB498" s="260"/>
      <c r="QEC498" s="260"/>
      <c r="QED498" s="260"/>
      <c r="QEE498" s="260"/>
      <c r="QEF498" s="260"/>
      <c r="QEG498" s="260"/>
      <c r="QEH498" s="260"/>
      <c r="QEI498" s="260"/>
      <c r="QEJ498" s="260"/>
      <c r="QEK498" s="260"/>
      <c r="QEL498" s="260"/>
      <c r="QEM498" s="260"/>
      <c r="QEN498" s="260"/>
      <c r="QEO498" s="260"/>
      <c r="QEP498" s="260"/>
      <c r="QEQ498" s="260"/>
      <c r="QER498" s="260"/>
      <c r="QES498" s="260"/>
      <c r="QET498" s="260"/>
      <c r="QEU498" s="260"/>
      <c r="QEV498" s="260"/>
      <c r="QEW498" s="260"/>
      <c r="QEX498" s="260"/>
      <c r="QEY498" s="260"/>
      <c r="QEZ498" s="260"/>
      <c r="QFA498" s="260"/>
      <c r="QFB498" s="260"/>
      <c r="QFC498" s="260"/>
      <c r="QFD498" s="260"/>
      <c r="QFE498" s="260"/>
      <c r="QFF498" s="260"/>
      <c r="QFG498" s="260"/>
      <c r="QFH498" s="260"/>
      <c r="QFI498" s="260"/>
      <c r="QFJ498" s="260"/>
      <c r="QFK498" s="260"/>
      <c r="QFL498" s="260"/>
      <c r="QFM498" s="260"/>
      <c r="QFN498" s="260"/>
      <c r="QFO498" s="260"/>
      <c r="QFP498" s="260"/>
      <c r="QFQ498" s="260"/>
      <c r="QFR498" s="260"/>
      <c r="QFS498" s="260"/>
      <c r="QFT498" s="260"/>
      <c r="QFU498" s="260"/>
      <c r="QFV498" s="260"/>
      <c r="QFW498" s="260"/>
      <c r="QFX498" s="260"/>
      <c r="QFY498" s="260"/>
      <c r="QFZ498" s="260"/>
      <c r="QGA498" s="260"/>
      <c r="QGB498" s="260"/>
      <c r="QGC498" s="260"/>
      <c r="QGD498" s="260"/>
      <c r="QGE498" s="260"/>
      <c r="QGF498" s="260"/>
      <c r="QGG498" s="260"/>
      <c r="QGH498" s="260"/>
      <c r="QGI498" s="260"/>
      <c r="QGJ498" s="260"/>
      <c r="QGK498" s="260"/>
      <c r="QGL498" s="260"/>
      <c r="QGM498" s="260"/>
      <c r="QGN498" s="260"/>
      <c r="QGO498" s="260"/>
      <c r="QGP498" s="260"/>
      <c r="QGQ498" s="260"/>
      <c r="QGR498" s="260"/>
      <c r="QGS498" s="260"/>
      <c r="QGT498" s="260"/>
      <c r="QGU498" s="260"/>
      <c r="QGV498" s="260"/>
      <c r="QGW498" s="260"/>
      <c r="QGX498" s="260"/>
      <c r="QGY498" s="260"/>
      <c r="QGZ498" s="260"/>
      <c r="QHA498" s="260"/>
      <c r="QHB498" s="260"/>
      <c r="QHC498" s="260"/>
      <c r="QHD498" s="260"/>
      <c r="QHE498" s="260"/>
      <c r="QHF498" s="260"/>
      <c r="QHG498" s="260"/>
      <c r="QHH498" s="260"/>
      <c r="QHI498" s="260"/>
      <c r="QHJ498" s="260"/>
      <c r="QHK498" s="260"/>
      <c r="QHL498" s="260"/>
      <c r="QHM498" s="260"/>
      <c r="QHN498" s="260"/>
      <c r="QHO498" s="260"/>
      <c r="QHP498" s="260"/>
      <c r="QHQ498" s="260"/>
      <c r="QHR498" s="260"/>
      <c r="QHS498" s="260"/>
      <c r="QHT498" s="260"/>
      <c r="QHU498" s="260"/>
      <c r="QHV498" s="260"/>
      <c r="QHW498" s="260"/>
      <c r="QHX498" s="260"/>
      <c r="QHY498" s="260"/>
      <c r="QHZ498" s="260"/>
      <c r="QIA498" s="260"/>
      <c r="QIB498" s="260"/>
      <c r="QIC498" s="260"/>
      <c r="QID498" s="260"/>
      <c r="QIE498" s="260"/>
      <c r="QIF498" s="260"/>
      <c r="QIG498" s="260"/>
      <c r="QIH498" s="260"/>
      <c r="QII498" s="260"/>
      <c r="QIJ498" s="260"/>
      <c r="QIK498" s="260"/>
      <c r="QIL498" s="260"/>
      <c r="QIM498" s="260"/>
      <c r="QIN498" s="260"/>
      <c r="QIO498" s="260"/>
      <c r="QIP498" s="260"/>
      <c r="QIQ498" s="260"/>
      <c r="QIR498" s="260"/>
      <c r="QIS498" s="260"/>
      <c r="QIT498" s="260"/>
      <c r="QIU498" s="260"/>
      <c r="QIV498" s="260"/>
      <c r="QIW498" s="260"/>
      <c r="QIX498" s="260"/>
      <c r="QIY498" s="260"/>
      <c r="QIZ498" s="260"/>
      <c r="QJA498" s="260"/>
      <c r="QJB498" s="260"/>
      <c r="QJC498" s="260"/>
      <c r="QJD498" s="260"/>
      <c r="QJE498" s="260"/>
      <c r="QJF498" s="260"/>
      <c r="QJG498" s="260"/>
      <c r="QJH498" s="260"/>
      <c r="QJI498" s="260"/>
      <c r="QJJ498" s="260"/>
      <c r="QJK498" s="260"/>
      <c r="QJL498" s="260"/>
      <c r="QJM498" s="260"/>
      <c r="QJN498" s="260"/>
      <c r="QJO498" s="260"/>
      <c r="QJP498" s="260"/>
      <c r="QJQ498" s="260"/>
      <c r="QJR498" s="260"/>
      <c r="QJS498" s="260"/>
      <c r="QJT498" s="260"/>
      <c r="QJU498" s="260"/>
      <c r="QJV498" s="260"/>
      <c r="QJW498" s="260"/>
      <c r="QJX498" s="260"/>
      <c r="QJY498" s="260"/>
      <c r="QJZ498" s="260"/>
      <c r="QKA498" s="260"/>
      <c r="QKB498" s="260"/>
      <c r="QKC498" s="260"/>
      <c r="QKD498" s="260"/>
      <c r="QKE498" s="260"/>
      <c r="QKF498" s="260"/>
      <c r="QKG498" s="260"/>
      <c r="QKH498" s="260"/>
      <c r="QKI498" s="260"/>
      <c r="QKJ498" s="260"/>
      <c r="QKK498" s="260"/>
      <c r="QKL498" s="260"/>
      <c r="QKM498" s="260"/>
      <c r="QKN498" s="260"/>
      <c r="QKO498" s="260"/>
      <c r="QKP498" s="260"/>
      <c r="QKQ498" s="260"/>
      <c r="QKR498" s="260"/>
      <c r="QKS498" s="260"/>
      <c r="QKT498" s="260"/>
      <c r="QKU498" s="260"/>
      <c r="QKV498" s="260"/>
      <c r="QKW498" s="260"/>
      <c r="QKX498" s="260"/>
      <c r="QKY498" s="260"/>
      <c r="QKZ498" s="260"/>
      <c r="QLA498" s="260"/>
      <c r="QLB498" s="260"/>
      <c r="QLC498" s="260"/>
      <c r="QLD498" s="260"/>
      <c r="QLE498" s="260"/>
      <c r="QLF498" s="260"/>
      <c r="QLG498" s="260"/>
      <c r="QLH498" s="260"/>
      <c r="QLI498" s="260"/>
      <c r="QLJ498" s="260"/>
      <c r="QLK498" s="260"/>
      <c r="QLL498" s="260"/>
      <c r="QLM498" s="260"/>
      <c r="QLN498" s="260"/>
      <c r="QLO498" s="260"/>
      <c r="QLP498" s="260"/>
      <c r="QLQ498" s="260"/>
      <c r="QLR498" s="260"/>
      <c r="QLS498" s="260"/>
      <c r="QLT498" s="260"/>
      <c r="QLU498" s="260"/>
      <c r="QLV498" s="260"/>
      <c r="QLW498" s="260"/>
      <c r="QLX498" s="260"/>
      <c r="QLY498" s="260"/>
      <c r="QLZ498" s="260"/>
      <c r="QMA498" s="260"/>
      <c r="QMB498" s="260"/>
      <c r="QMC498" s="260"/>
      <c r="QMD498" s="260"/>
      <c r="QME498" s="260"/>
      <c r="QMF498" s="260"/>
      <c r="QMG498" s="260"/>
      <c r="QMH498" s="260"/>
      <c r="QMI498" s="260"/>
      <c r="QMJ498" s="260"/>
      <c r="QMK498" s="260"/>
      <c r="QML498" s="260"/>
      <c r="QMM498" s="260"/>
      <c r="QMN498" s="260"/>
      <c r="QMO498" s="260"/>
      <c r="QMP498" s="260"/>
      <c r="QMQ498" s="260"/>
      <c r="QMR498" s="260"/>
      <c r="QMS498" s="260"/>
      <c r="QMT498" s="260"/>
      <c r="QMU498" s="260"/>
      <c r="QMV498" s="260"/>
      <c r="QMW498" s="260"/>
      <c r="QMX498" s="260"/>
      <c r="QMY498" s="260"/>
      <c r="QMZ498" s="260"/>
      <c r="QNA498" s="260"/>
      <c r="QNB498" s="260"/>
      <c r="QNC498" s="260"/>
      <c r="QND498" s="260"/>
      <c r="QNE498" s="260"/>
      <c r="QNF498" s="260"/>
      <c r="QNG498" s="260"/>
      <c r="QNH498" s="260"/>
      <c r="QNI498" s="260"/>
      <c r="QNJ498" s="260"/>
      <c r="QNK498" s="260"/>
      <c r="QNL498" s="260"/>
      <c r="QNM498" s="260"/>
      <c r="QNN498" s="260"/>
      <c r="QNO498" s="260"/>
      <c r="QNP498" s="260"/>
      <c r="QNQ498" s="260"/>
      <c r="QNR498" s="260"/>
      <c r="QNS498" s="260"/>
      <c r="QNT498" s="260"/>
      <c r="QNU498" s="260"/>
      <c r="QNV498" s="260"/>
      <c r="QNW498" s="260"/>
      <c r="QNX498" s="260"/>
      <c r="QNY498" s="260"/>
      <c r="QNZ498" s="260"/>
      <c r="QOA498" s="260"/>
      <c r="QOB498" s="260"/>
      <c r="QOC498" s="260"/>
      <c r="QOD498" s="260"/>
      <c r="QOE498" s="260"/>
      <c r="QOF498" s="260"/>
      <c r="QOG498" s="260"/>
      <c r="QOH498" s="260"/>
      <c r="QOI498" s="260"/>
      <c r="QOJ498" s="260"/>
      <c r="QOK498" s="260"/>
      <c r="QOL498" s="260"/>
      <c r="QOM498" s="260"/>
      <c r="QON498" s="260"/>
      <c r="QOO498" s="260"/>
      <c r="QOP498" s="260"/>
      <c r="QOQ498" s="260"/>
      <c r="QOR498" s="260"/>
      <c r="QOS498" s="260"/>
      <c r="QOT498" s="260"/>
      <c r="QOU498" s="260"/>
      <c r="QOV498" s="260"/>
      <c r="QOW498" s="260"/>
      <c r="QOX498" s="260"/>
      <c r="QOY498" s="260"/>
      <c r="QOZ498" s="260"/>
      <c r="QPA498" s="260"/>
      <c r="QPB498" s="260"/>
      <c r="QPC498" s="260"/>
      <c r="QPD498" s="260"/>
      <c r="QPE498" s="260"/>
      <c r="QPF498" s="260"/>
      <c r="QPG498" s="260"/>
      <c r="QPH498" s="260"/>
      <c r="QPI498" s="260"/>
      <c r="QPJ498" s="260"/>
      <c r="QPK498" s="260"/>
      <c r="QPL498" s="260"/>
      <c r="QPM498" s="260"/>
      <c r="QPN498" s="260"/>
      <c r="QPO498" s="260"/>
      <c r="QPP498" s="260"/>
      <c r="QPQ498" s="260"/>
      <c r="QPR498" s="260"/>
      <c r="QPS498" s="260"/>
      <c r="QPT498" s="260"/>
      <c r="QPU498" s="260"/>
      <c r="QPV498" s="260"/>
      <c r="QPW498" s="260"/>
      <c r="QPX498" s="260"/>
      <c r="QPY498" s="260"/>
      <c r="QPZ498" s="260"/>
      <c r="QQA498" s="260"/>
      <c r="QQB498" s="260"/>
      <c r="QQC498" s="260"/>
      <c r="QQD498" s="260"/>
      <c r="QQE498" s="260"/>
      <c r="QQF498" s="260"/>
      <c r="QQG498" s="260"/>
      <c r="QQH498" s="260"/>
      <c r="QQI498" s="260"/>
      <c r="QQJ498" s="260"/>
      <c r="QQK498" s="260"/>
      <c r="QQL498" s="260"/>
      <c r="QQM498" s="260"/>
      <c r="QQN498" s="260"/>
      <c r="QQO498" s="260"/>
      <c r="QQP498" s="260"/>
      <c r="QQQ498" s="260"/>
      <c r="QQR498" s="260"/>
      <c r="QQS498" s="260"/>
      <c r="QQT498" s="260"/>
      <c r="QQU498" s="260"/>
      <c r="QQV498" s="260"/>
      <c r="QQW498" s="260"/>
      <c r="QQX498" s="260"/>
      <c r="QQY498" s="260"/>
      <c r="QQZ498" s="260"/>
      <c r="QRA498" s="260"/>
      <c r="QRB498" s="260"/>
      <c r="QRC498" s="260"/>
      <c r="QRD498" s="260"/>
      <c r="QRE498" s="260"/>
      <c r="QRF498" s="260"/>
      <c r="QRG498" s="260"/>
      <c r="QRH498" s="260"/>
      <c r="QRI498" s="260"/>
      <c r="QRJ498" s="260"/>
      <c r="QRK498" s="260"/>
      <c r="QRL498" s="260"/>
      <c r="QRM498" s="260"/>
      <c r="QRN498" s="260"/>
      <c r="QRO498" s="260"/>
      <c r="QRP498" s="260"/>
      <c r="QRQ498" s="260"/>
      <c r="QRR498" s="260"/>
      <c r="QRS498" s="260"/>
      <c r="QRT498" s="260"/>
      <c r="QRU498" s="260"/>
      <c r="QRV498" s="260"/>
      <c r="QRW498" s="260"/>
      <c r="QRX498" s="260"/>
      <c r="QRY498" s="260"/>
      <c r="QRZ498" s="260"/>
      <c r="QSA498" s="260"/>
      <c r="QSB498" s="260"/>
      <c r="QSC498" s="260"/>
      <c r="QSD498" s="260"/>
      <c r="QSE498" s="260"/>
      <c r="QSF498" s="260"/>
      <c r="QSG498" s="260"/>
      <c r="QSH498" s="260"/>
      <c r="QSI498" s="260"/>
      <c r="QSJ498" s="260"/>
      <c r="QSK498" s="260"/>
      <c r="QSL498" s="260"/>
      <c r="QSM498" s="260"/>
      <c r="QSN498" s="260"/>
      <c r="QSO498" s="260"/>
      <c r="QSP498" s="260"/>
      <c r="QSQ498" s="260"/>
      <c r="QSR498" s="260"/>
      <c r="QSS498" s="260"/>
      <c r="QST498" s="260"/>
      <c r="QSU498" s="260"/>
      <c r="QSV498" s="260"/>
      <c r="QSW498" s="260"/>
      <c r="QSX498" s="260"/>
      <c r="QSY498" s="260"/>
      <c r="QSZ498" s="260"/>
      <c r="QTA498" s="260"/>
      <c r="QTB498" s="260"/>
      <c r="QTC498" s="260"/>
      <c r="QTD498" s="260"/>
      <c r="QTE498" s="260"/>
      <c r="QTF498" s="260"/>
      <c r="QTG498" s="260"/>
      <c r="QTH498" s="260"/>
      <c r="QTI498" s="260"/>
      <c r="QTJ498" s="260"/>
      <c r="QTK498" s="260"/>
      <c r="QTL498" s="260"/>
      <c r="QTM498" s="260"/>
      <c r="QTN498" s="260"/>
      <c r="QTO498" s="260"/>
      <c r="QTP498" s="260"/>
      <c r="QTQ498" s="260"/>
      <c r="QTR498" s="260"/>
      <c r="QTS498" s="260"/>
      <c r="QTT498" s="260"/>
      <c r="QTU498" s="260"/>
      <c r="QTV498" s="260"/>
      <c r="QTW498" s="260"/>
      <c r="QTX498" s="260"/>
      <c r="QTY498" s="260"/>
      <c r="QTZ498" s="260"/>
      <c r="QUA498" s="260"/>
      <c r="QUB498" s="260"/>
      <c r="QUC498" s="260"/>
      <c r="QUD498" s="260"/>
      <c r="QUE498" s="260"/>
      <c r="QUF498" s="260"/>
      <c r="QUG498" s="260"/>
      <c r="QUH498" s="260"/>
      <c r="QUI498" s="260"/>
      <c r="QUJ498" s="260"/>
      <c r="QUK498" s="260"/>
      <c r="QUL498" s="260"/>
      <c r="QUM498" s="260"/>
      <c r="QUN498" s="260"/>
      <c r="QUO498" s="260"/>
      <c r="QUP498" s="260"/>
      <c r="QUQ498" s="260"/>
      <c r="QUR498" s="260"/>
      <c r="QUS498" s="260"/>
      <c r="QUT498" s="260"/>
      <c r="QUU498" s="260"/>
      <c r="QUV498" s="260"/>
      <c r="QUW498" s="260"/>
      <c r="QUX498" s="260"/>
      <c r="QUY498" s="260"/>
      <c r="QUZ498" s="260"/>
      <c r="QVA498" s="260"/>
      <c r="QVB498" s="260"/>
      <c r="QVC498" s="260"/>
      <c r="QVD498" s="260"/>
      <c r="QVE498" s="260"/>
      <c r="QVF498" s="260"/>
      <c r="QVG498" s="260"/>
      <c r="QVH498" s="260"/>
      <c r="QVI498" s="260"/>
      <c r="QVJ498" s="260"/>
      <c r="QVK498" s="260"/>
      <c r="QVL498" s="260"/>
      <c r="QVM498" s="260"/>
      <c r="QVN498" s="260"/>
      <c r="QVO498" s="260"/>
      <c r="QVP498" s="260"/>
      <c r="QVQ498" s="260"/>
      <c r="QVR498" s="260"/>
      <c r="QVS498" s="260"/>
      <c r="QVT498" s="260"/>
      <c r="QVU498" s="260"/>
      <c r="QVV498" s="260"/>
      <c r="QVW498" s="260"/>
      <c r="QVX498" s="260"/>
      <c r="QVY498" s="260"/>
      <c r="QVZ498" s="260"/>
      <c r="QWA498" s="260"/>
      <c r="QWB498" s="260"/>
      <c r="QWC498" s="260"/>
      <c r="QWD498" s="260"/>
      <c r="QWE498" s="260"/>
      <c r="QWF498" s="260"/>
      <c r="QWG498" s="260"/>
      <c r="QWH498" s="260"/>
      <c r="QWI498" s="260"/>
      <c r="QWJ498" s="260"/>
      <c r="QWK498" s="260"/>
      <c r="QWL498" s="260"/>
      <c r="QWM498" s="260"/>
      <c r="QWN498" s="260"/>
      <c r="QWO498" s="260"/>
      <c r="QWP498" s="260"/>
      <c r="QWQ498" s="260"/>
      <c r="QWR498" s="260"/>
      <c r="QWS498" s="260"/>
      <c r="QWT498" s="260"/>
      <c r="QWU498" s="260"/>
      <c r="QWV498" s="260"/>
      <c r="QWW498" s="260"/>
      <c r="QWX498" s="260"/>
      <c r="QWY498" s="260"/>
      <c r="QWZ498" s="260"/>
      <c r="QXA498" s="260"/>
      <c r="QXB498" s="260"/>
      <c r="QXC498" s="260"/>
      <c r="QXD498" s="260"/>
      <c r="QXE498" s="260"/>
      <c r="QXF498" s="260"/>
      <c r="QXG498" s="260"/>
      <c r="QXH498" s="260"/>
      <c r="QXI498" s="260"/>
      <c r="QXJ498" s="260"/>
      <c r="QXK498" s="260"/>
      <c r="QXL498" s="260"/>
      <c r="QXM498" s="260"/>
      <c r="QXN498" s="260"/>
      <c r="QXO498" s="260"/>
      <c r="QXP498" s="260"/>
      <c r="QXQ498" s="260"/>
      <c r="QXR498" s="260"/>
      <c r="QXS498" s="260"/>
      <c r="QXT498" s="260"/>
      <c r="QXU498" s="260"/>
      <c r="QXV498" s="260"/>
      <c r="QXW498" s="260"/>
      <c r="QXX498" s="260"/>
      <c r="QXY498" s="260"/>
      <c r="QXZ498" s="260"/>
      <c r="QYA498" s="260"/>
      <c r="QYB498" s="260"/>
      <c r="QYC498" s="260"/>
      <c r="QYD498" s="260"/>
      <c r="QYE498" s="260"/>
      <c r="QYF498" s="260"/>
      <c r="QYG498" s="260"/>
      <c r="QYH498" s="260"/>
      <c r="QYI498" s="260"/>
      <c r="QYJ498" s="260"/>
      <c r="QYK498" s="260"/>
      <c r="QYL498" s="260"/>
      <c r="QYM498" s="260"/>
      <c r="QYN498" s="260"/>
      <c r="QYO498" s="260"/>
      <c r="QYP498" s="260"/>
      <c r="QYQ498" s="260"/>
      <c r="QYR498" s="260"/>
      <c r="QYS498" s="260"/>
      <c r="QYT498" s="260"/>
      <c r="QYU498" s="260"/>
      <c r="QYV498" s="260"/>
      <c r="QYW498" s="260"/>
      <c r="QYX498" s="260"/>
      <c r="QYY498" s="260"/>
      <c r="QYZ498" s="260"/>
      <c r="QZA498" s="260"/>
      <c r="QZB498" s="260"/>
      <c r="QZC498" s="260"/>
      <c r="QZD498" s="260"/>
      <c r="QZE498" s="260"/>
      <c r="QZF498" s="260"/>
      <c r="QZG498" s="260"/>
      <c r="QZH498" s="260"/>
      <c r="QZI498" s="260"/>
      <c r="QZJ498" s="260"/>
      <c r="QZK498" s="260"/>
      <c r="QZL498" s="260"/>
      <c r="QZM498" s="260"/>
      <c r="QZN498" s="260"/>
      <c r="QZO498" s="260"/>
      <c r="QZP498" s="260"/>
      <c r="QZQ498" s="260"/>
      <c r="QZR498" s="260"/>
      <c r="QZS498" s="260"/>
      <c r="QZT498" s="260"/>
      <c r="QZU498" s="260"/>
      <c r="QZV498" s="260"/>
      <c r="QZW498" s="260"/>
      <c r="QZX498" s="260"/>
      <c r="QZY498" s="260"/>
      <c r="QZZ498" s="260"/>
      <c r="RAA498" s="260"/>
      <c r="RAB498" s="260"/>
      <c r="RAC498" s="260"/>
      <c r="RAD498" s="260"/>
      <c r="RAE498" s="260"/>
      <c r="RAF498" s="260"/>
      <c r="RAG498" s="260"/>
      <c r="RAH498" s="260"/>
      <c r="RAI498" s="260"/>
      <c r="RAJ498" s="260"/>
      <c r="RAK498" s="260"/>
      <c r="RAL498" s="260"/>
      <c r="RAM498" s="260"/>
      <c r="RAN498" s="260"/>
      <c r="RAO498" s="260"/>
      <c r="RAP498" s="260"/>
      <c r="RAQ498" s="260"/>
      <c r="RAR498" s="260"/>
      <c r="RAS498" s="260"/>
      <c r="RAT498" s="260"/>
      <c r="RAU498" s="260"/>
      <c r="RAV498" s="260"/>
      <c r="RAW498" s="260"/>
      <c r="RAX498" s="260"/>
      <c r="RAY498" s="260"/>
      <c r="RAZ498" s="260"/>
      <c r="RBA498" s="260"/>
      <c r="RBB498" s="260"/>
      <c r="RBC498" s="260"/>
      <c r="RBD498" s="260"/>
      <c r="RBE498" s="260"/>
      <c r="RBF498" s="260"/>
      <c r="RBG498" s="260"/>
      <c r="RBH498" s="260"/>
      <c r="RBI498" s="260"/>
      <c r="RBJ498" s="260"/>
      <c r="RBK498" s="260"/>
      <c r="RBL498" s="260"/>
      <c r="RBM498" s="260"/>
      <c r="RBN498" s="260"/>
      <c r="RBO498" s="260"/>
      <c r="RBP498" s="260"/>
      <c r="RBQ498" s="260"/>
      <c r="RBR498" s="260"/>
      <c r="RBS498" s="260"/>
      <c r="RBT498" s="260"/>
      <c r="RBU498" s="260"/>
      <c r="RBV498" s="260"/>
      <c r="RBW498" s="260"/>
      <c r="RBX498" s="260"/>
      <c r="RBY498" s="260"/>
      <c r="RBZ498" s="260"/>
      <c r="RCA498" s="260"/>
      <c r="RCB498" s="260"/>
      <c r="RCC498" s="260"/>
      <c r="RCD498" s="260"/>
      <c r="RCE498" s="260"/>
      <c r="RCF498" s="260"/>
      <c r="RCG498" s="260"/>
      <c r="RCH498" s="260"/>
      <c r="RCI498" s="260"/>
      <c r="RCJ498" s="260"/>
      <c r="RCK498" s="260"/>
      <c r="RCL498" s="260"/>
      <c r="RCM498" s="260"/>
      <c r="RCN498" s="260"/>
      <c r="RCO498" s="260"/>
      <c r="RCP498" s="260"/>
      <c r="RCQ498" s="260"/>
      <c r="RCR498" s="260"/>
      <c r="RCS498" s="260"/>
      <c r="RCT498" s="260"/>
      <c r="RCU498" s="260"/>
      <c r="RCV498" s="260"/>
      <c r="RCW498" s="260"/>
      <c r="RCX498" s="260"/>
      <c r="RCY498" s="260"/>
      <c r="RCZ498" s="260"/>
      <c r="RDA498" s="260"/>
      <c r="RDB498" s="260"/>
      <c r="RDC498" s="260"/>
      <c r="RDD498" s="260"/>
      <c r="RDE498" s="260"/>
      <c r="RDF498" s="260"/>
      <c r="RDG498" s="260"/>
      <c r="RDH498" s="260"/>
      <c r="RDI498" s="260"/>
      <c r="RDJ498" s="260"/>
      <c r="RDK498" s="260"/>
      <c r="RDL498" s="260"/>
      <c r="RDM498" s="260"/>
      <c r="RDN498" s="260"/>
      <c r="RDO498" s="260"/>
      <c r="RDP498" s="260"/>
      <c r="RDQ498" s="260"/>
      <c r="RDR498" s="260"/>
      <c r="RDS498" s="260"/>
      <c r="RDT498" s="260"/>
      <c r="RDU498" s="260"/>
      <c r="RDV498" s="260"/>
      <c r="RDW498" s="260"/>
      <c r="RDX498" s="260"/>
      <c r="RDY498" s="260"/>
      <c r="RDZ498" s="260"/>
      <c r="REA498" s="260"/>
      <c r="REB498" s="260"/>
      <c r="REC498" s="260"/>
      <c r="RED498" s="260"/>
      <c r="REE498" s="260"/>
      <c r="REF498" s="260"/>
      <c r="REG498" s="260"/>
      <c r="REH498" s="260"/>
      <c r="REI498" s="260"/>
      <c r="REJ498" s="260"/>
      <c r="REK498" s="260"/>
      <c r="REL498" s="260"/>
      <c r="REM498" s="260"/>
      <c r="REN498" s="260"/>
      <c r="REO498" s="260"/>
      <c r="REP498" s="260"/>
      <c r="REQ498" s="260"/>
      <c r="RER498" s="260"/>
      <c r="RES498" s="260"/>
      <c r="RET498" s="260"/>
      <c r="REU498" s="260"/>
      <c r="REV498" s="260"/>
      <c r="REW498" s="260"/>
      <c r="REX498" s="260"/>
      <c r="REY498" s="260"/>
      <c r="REZ498" s="260"/>
      <c r="RFA498" s="260"/>
      <c r="RFB498" s="260"/>
      <c r="RFC498" s="260"/>
      <c r="RFD498" s="260"/>
      <c r="RFE498" s="260"/>
      <c r="RFF498" s="260"/>
      <c r="RFG498" s="260"/>
      <c r="RFH498" s="260"/>
      <c r="RFI498" s="260"/>
      <c r="RFJ498" s="260"/>
      <c r="RFK498" s="260"/>
      <c r="RFL498" s="260"/>
      <c r="RFM498" s="260"/>
      <c r="RFN498" s="260"/>
      <c r="RFO498" s="260"/>
      <c r="RFP498" s="260"/>
      <c r="RFQ498" s="260"/>
      <c r="RFR498" s="260"/>
      <c r="RFS498" s="260"/>
      <c r="RFT498" s="260"/>
      <c r="RFU498" s="260"/>
      <c r="RFV498" s="260"/>
      <c r="RFW498" s="260"/>
      <c r="RFX498" s="260"/>
      <c r="RFY498" s="260"/>
      <c r="RFZ498" s="260"/>
      <c r="RGA498" s="260"/>
      <c r="RGB498" s="260"/>
      <c r="RGC498" s="260"/>
      <c r="RGD498" s="260"/>
      <c r="RGE498" s="260"/>
      <c r="RGF498" s="260"/>
      <c r="RGG498" s="260"/>
      <c r="RGH498" s="260"/>
      <c r="RGI498" s="260"/>
      <c r="RGJ498" s="260"/>
      <c r="RGK498" s="260"/>
      <c r="RGL498" s="260"/>
      <c r="RGM498" s="260"/>
      <c r="RGN498" s="260"/>
      <c r="RGO498" s="260"/>
      <c r="RGP498" s="260"/>
      <c r="RGQ498" s="260"/>
      <c r="RGR498" s="260"/>
      <c r="RGS498" s="260"/>
      <c r="RGT498" s="260"/>
      <c r="RGU498" s="260"/>
      <c r="RGV498" s="260"/>
      <c r="RGW498" s="260"/>
      <c r="RGX498" s="260"/>
      <c r="RGY498" s="260"/>
      <c r="RGZ498" s="260"/>
      <c r="RHA498" s="260"/>
      <c r="RHB498" s="260"/>
      <c r="RHC498" s="260"/>
      <c r="RHD498" s="260"/>
      <c r="RHE498" s="260"/>
      <c r="RHF498" s="260"/>
      <c r="RHG498" s="260"/>
      <c r="RHH498" s="260"/>
      <c r="RHI498" s="260"/>
      <c r="RHJ498" s="260"/>
      <c r="RHK498" s="260"/>
      <c r="RHL498" s="260"/>
      <c r="RHM498" s="260"/>
      <c r="RHN498" s="260"/>
      <c r="RHO498" s="260"/>
      <c r="RHP498" s="260"/>
      <c r="RHQ498" s="260"/>
      <c r="RHR498" s="260"/>
      <c r="RHS498" s="260"/>
      <c r="RHT498" s="260"/>
      <c r="RHU498" s="260"/>
      <c r="RHV498" s="260"/>
      <c r="RHW498" s="260"/>
      <c r="RHX498" s="260"/>
      <c r="RHY498" s="260"/>
      <c r="RHZ498" s="260"/>
      <c r="RIA498" s="260"/>
      <c r="RIB498" s="260"/>
      <c r="RIC498" s="260"/>
      <c r="RID498" s="260"/>
      <c r="RIE498" s="260"/>
      <c r="RIF498" s="260"/>
      <c r="RIG498" s="260"/>
      <c r="RIH498" s="260"/>
      <c r="RII498" s="260"/>
      <c r="RIJ498" s="260"/>
      <c r="RIK498" s="260"/>
      <c r="RIL498" s="260"/>
      <c r="RIM498" s="260"/>
      <c r="RIN498" s="260"/>
      <c r="RIO498" s="260"/>
      <c r="RIP498" s="260"/>
      <c r="RIQ498" s="260"/>
      <c r="RIR498" s="260"/>
      <c r="RIS498" s="260"/>
      <c r="RIT498" s="260"/>
      <c r="RIU498" s="260"/>
      <c r="RIV498" s="260"/>
      <c r="RIW498" s="260"/>
      <c r="RIX498" s="260"/>
      <c r="RIY498" s="260"/>
      <c r="RIZ498" s="260"/>
      <c r="RJA498" s="260"/>
      <c r="RJB498" s="260"/>
      <c r="RJC498" s="260"/>
      <c r="RJD498" s="260"/>
      <c r="RJE498" s="260"/>
      <c r="RJF498" s="260"/>
      <c r="RJG498" s="260"/>
      <c r="RJH498" s="260"/>
      <c r="RJI498" s="260"/>
      <c r="RJJ498" s="260"/>
      <c r="RJK498" s="260"/>
      <c r="RJL498" s="260"/>
      <c r="RJM498" s="260"/>
      <c r="RJN498" s="260"/>
      <c r="RJO498" s="260"/>
      <c r="RJP498" s="260"/>
      <c r="RJQ498" s="260"/>
      <c r="RJR498" s="260"/>
      <c r="RJS498" s="260"/>
      <c r="RJT498" s="260"/>
      <c r="RJU498" s="260"/>
      <c r="RJV498" s="260"/>
      <c r="RJW498" s="260"/>
      <c r="RJX498" s="260"/>
      <c r="RJY498" s="260"/>
      <c r="RJZ498" s="260"/>
      <c r="RKA498" s="260"/>
      <c r="RKB498" s="260"/>
      <c r="RKC498" s="260"/>
      <c r="RKD498" s="260"/>
      <c r="RKE498" s="260"/>
      <c r="RKF498" s="260"/>
      <c r="RKG498" s="260"/>
      <c r="RKH498" s="260"/>
      <c r="RKI498" s="260"/>
      <c r="RKJ498" s="260"/>
      <c r="RKK498" s="260"/>
      <c r="RKL498" s="260"/>
      <c r="RKM498" s="260"/>
      <c r="RKN498" s="260"/>
      <c r="RKO498" s="260"/>
      <c r="RKP498" s="260"/>
      <c r="RKQ498" s="260"/>
      <c r="RKR498" s="260"/>
      <c r="RKS498" s="260"/>
      <c r="RKT498" s="260"/>
      <c r="RKU498" s="260"/>
      <c r="RKV498" s="260"/>
      <c r="RKW498" s="260"/>
      <c r="RKX498" s="260"/>
      <c r="RKY498" s="260"/>
      <c r="RKZ498" s="260"/>
      <c r="RLA498" s="260"/>
      <c r="RLB498" s="260"/>
      <c r="RLC498" s="260"/>
      <c r="RLD498" s="260"/>
      <c r="RLE498" s="260"/>
      <c r="RLF498" s="260"/>
      <c r="RLG498" s="260"/>
      <c r="RLH498" s="260"/>
      <c r="RLI498" s="260"/>
      <c r="RLJ498" s="260"/>
      <c r="RLK498" s="260"/>
      <c r="RLL498" s="260"/>
      <c r="RLM498" s="260"/>
      <c r="RLN498" s="260"/>
      <c r="RLO498" s="260"/>
      <c r="RLP498" s="260"/>
      <c r="RLQ498" s="260"/>
      <c r="RLR498" s="260"/>
      <c r="RLS498" s="260"/>
      <c r="RLT498" s="260"/>
      <c r="RLU498" s="260"/>
      <c r="RLV498" s="260"/>
      <c r="RLW498" s="260"/>
      <c r="RLX498" s="260"/>
      <c r="RLY498" s="260"/>
      <c r="RLZ498" s="260"/>
      <c r="RMA498" s="260"/>
      <c r="RMB498" s="260"/>
      <c r="RMC498" s="260"/>
      <c r="RMD498" s="260"/>
      <c r="RME498" s="260"/>
      <c r="RMF498" s="260"/>
      <c r="RMG498" s="260"/>
      <c r="RMH498" s="260"/>
      <c r="RMI498" s="260"/>
      <c r="RMJ498" s="260"/>
      <c r="RMK498" s="260"/>
      <c r="RML498" s="260"/>
      <c r="RMM498" s="260"/>
      <c r="RMN498" s="260"/>
      <c r="RMO498" s="260"/>
      <c r="RMP498" s="260"/>
      <c r="RMQ498" s="260"/>
      <c r="RMR498" s="260"/>
      <c r="RMS498" s="260"/>
      <c r="RMT498" s="260"/>
      <c r="RMU498" s="260"/>
      <c r="RMV498" s="260"/>
      <c r="RMW498" s="260"/>
      <c r="RMX498" s="260"/>
      <c r="RMY498" s="260"/>
      <c r="RMZ498" s="260"/>
      <c r="RNA498" s="260"/>
      <c r="RNB498" s="260"/>
      <c r="RNC498" s="260"/>
      <c r="RND498" s="260"/>
      <c r="RNE498" s="260"/>
      <c r="RNF498" s="260"/>
      <c r="RNG498" s="260"/>
      <c r="RNH498" s="260"/>
      <c r="RNI498" s="260"/>
      <c r="RNJ498" s="260"/>
      <c r="RNK498" s="260"/>
      <c r="RNL498" s="260"/>
      <c r="RNM498" s="260"/>
      <c r="RNN498" s="260"/>
      <c r="RNO498" s="260"/>
      <c r="RNP498" s="260"/>
      <c r="RNQ498" s="260"/>
      <c r="RNR498" s="260"/>
      <c r="RNS498" s="260"/>
      <c r="RNT498" s="260"/>
      <c r="RNU498" s="260"/>
      <c r="RNV498" s="260"/>
      <c r="RNW498" s="260"/>
      <c r="RNX498" s="260"/>
      <c r="RNY498" s="260"/>
      <c r="RNZ498" s="260"/>
      <c r="ROA498" s="260"/>
      <c r="ROB498" s="260"/>
      <c r="ROC498" s="260"/>
      <c r="ROD498" s="260"/>
      <c r="ROE498" s="260"/>
      <c r="ROF498" s="260"/>
      <c r="ROG498" s="260"/>
      <c r="ROH498" s="260"/>
      <c r="ROI498" s="260"/>
      <c r="ROJ498" s="260"/>
      <c r="ROK498" s="260"/>
      <c r="ROL498" s="260"/>
      <c r="ROM498" s="260"/>
      <c r="RON498" s="260"/>
      <c r="ROO498" s="260"/>
      <c r="ROP498" s="260"/>
      <c r="ROQ498" s="260"/>
      <c r="ROR498" s="260"/>
      <c r="ROS498" s="260"/>
      <c r="ROT498" s="260"/>
      <c r="ROU498" s="260"/>
      <c r="ROV498" s="260"/>
      <c r="ROW498" s="260"/>
      <c r="ROX498" s="260"/>
      <c r="ROY498" s="260"/>
      <c r="ROZ498" s="260"/>
      <c r="RPA498" s="260"/>
      <c r="RPB498" s="260"/>
      <c r="RPC498" s="260"/>
      <c r="RPD498" s="260"/>
      <c r="RPE498" s="260"/>
      <c r="RPF498" s="260"/>
      <c r="RPG498" s="260"/>
      <c r="RPH498" s="260"/>
      <c r="RPI498" s="260"/>
      <c r="RPJ498" s="260"/>
      <c r="RPK498" s="260"/>
      <c r="RPL498" s="260"/>
      <c r="RPM498" s="260"/>
      <c r="RPN498" s="260"/>
      <c r="RPO498" s="260"/>
      <c r="RPP498" s="260"/>
      <c r="RPQ498" s="260"/>
      <c r="RPR498" s="260"/>
      <c r="RPS498" s="260"/>
      <c r="RPT498" s="260"/>
      <c r="RPU498" s="260"/>
      <c r="RPV498" s="260"/>
      <c r="RPW498" s="260"/>
      <c r="RPX498" s="260"/>
      <c r="RPY498" s="260"/>
      <c r="RPZ498" s="260"/>
      <c r="RQA498" s="260"/>
      <c r="RQB498" s="260"/>
      <c r="RQC498" s="260"/>
      <c r="RQD498" s="260"/>
      <c r="RQE498" s="260"/>
      <c r="RQF498" s="260"/>
      <c r="RQG498" s="260"/>
      <c r="RQH498" s="260"/>
      <c r="RQI498" s="260"/>
      <c r="RQJ498" s="260"/>
      <c r="RQK498" s="260"/>
      <c r="RQL498" s="260"/>
      <c r="RQM498" s="260"/>
      <c r="RQN498" s="260"/>
      <c r="RQO498" s="260"/>
      <c r="RQP498" s="260"/>
      <c r="RQQ498" s="260"/>
      <c r="RQR498" s="260"/>
      <c r="RQS498" s="260"/>
      <c r="RQT498" s="260"/>
      <c r="RQU498" s="260"/>
      <c r="RQV498" s="260"/>
      <c r="RQW498" s="260"/>
      <c r="RQX498" s="260"/>
      <c r="RQY498" s="260"/>
      <c r="RQZ498" s="260"/>
      <c r="RRA498" s="260"/>
      <c r="RRB498" s="260"/>
      <c r="RRC498" s="260"/>
      <c r="RRD498" s="260"/>
      <c r="RRE498" s="260"/>
      <c r="RRF498" s="260"/>
      <c r="RRG498" s="260"/>
      <c r="RRH498" s="260"/>
      <c r="RRI498" s="260"/>
      <c r="RRJ498" s="260"/>
      <c r="RRK498" s="260"/>
      <c r="RRL498" s="260"/>
      <c r="RRM498" s="260"/>
      <c r="RRN498" s="260"/>
      <c r="RRO498" s="260"/>
      <c r="RRP498" s="260"/>
      <c r="RRQ498" s="260"/>
      <c r="RRR498" s="260"/>
      <c r="RRS498" s="260"/>
      <c r="RRT498" s="260"/>
      <c r="RRU498" s="260"/>
      <c r="RRV498" s="260"/>
      <c r="RRW498" s="260"/>
      <c r="RRX498" s="260"/>
      <c r="RRY498" s="260"/>
      <c r="RRZ498" s="260"/>
      <c r="RSA498" s="260"/>
      <c r="RSB498" s="260"/>
      <c r="RSC498" s="260"/>
      <c r="RSD498" s="260"/>
      <c r="RSE498" s="260"/>
      <c r="RSF498" s="260"/>
      <c r="RSG498" s="260"/>
      <c r="RSH498" s="260"/>
      <c r="RSI498" s="260"/>
      <c r="RSJ498" s="260"/>
      <c r="RSK498" s="260"/>
      <c r="RSL498" s="260"/>
      <c r="RSM498" s="260"/>
      <c r="RSN498" s="260"/>
      <c r="RSO498" s="260"/>
      <c r="RSP498" s="260"/>
      <c r="RSQ498" s="260"/>
      <c r="RSR498" s="260"/>
      <c r="RSS498" s="260"/>
      <c r="RST498" s="260"/>
      <c r="RSU498" s="260"/>
      <c r="RSV498" s="260"/>
      <c r="RSW498" s="260"/>
      <c r="RSX498" s="260"/>
      <c r="RSY498" s="260"/>
      <c r="RSZ498" s="260"/>
      <c r="RTA498" s="260"/>
      <c r="RTB498" s="260"/>
      <c r="RTC498" s="260"/>
      <c r="RTD498" s="260"/>
      <c r="RTE498" s="260"/>
      <c r="RTF498" s="260"/>
      <c r="RTG498" s="260"/>
      <c r="RTH498" s="260"/>
      <c r="RTI498" s="260"/>
      <c r="RTJ498" s="260"/>
      <c r="RTK498" s="260"/>
      <c r="RTL498" s="260"/>
      <c r="RTM498" s="260"/>
      <c r="RTN498" s="260"/>
      <c r="RTO498" s="260"/>
      <c r="RTP498" s="260"/>
      <c r="RTQ498" s="260"/>
      <c r="RTR498" s="260"/>
      <c r="RTS498" s="260"/>
      <c r="RTT498" s="260"/>
      <c r="RTU498" s="260"/>
      <c r="RTV498" s="260"/>
      <c r="RTW498" s="260"/>
      <c r="RTX498" s="260"/>
      <c r="RTY498" s="260"/>
      <c r="RTZ498" s="260"/>
      <c r="RUA498" s="260"/>
      <c r="RUB498" s="260"/>
      <c r="RUC498" s="260"/>
      <c r="RUD498" s="260"/>
      <c r="RUE498" s="260"/>
      <c r="RUF498" s="260"/>
      <c r="RUG498" s="260"/>
      <c r="RUH498" s="260"/>
      <c r="RUI498" s="260"/>
      <c r="RUJ498" s="260"/>
      <c r="RUK498" s="260"/>
      <c r="RUL498" s="260"/>
      <c r="RUM498" s="260"/>
      <c r="RUN498" s="260"/>
      <c r="RUO498" s="260"/>
      <c r="RUP498" s="260"/>
      <c r="RUQ498" s="260"/>
      <c r="RUR498" s="260"/>
      <c r="RUS498" s="260"/>
      <c r="RUT498" s="260"/>
      <c r="RUU498" s="260"/>
      <c r="RUV498" s="260"/>
      <c r="RUW498" s="260"/>
      <c r="RUX498" s="260"/>
      <c r="RUY498" s="260"/>
      <c r="RUZ498" s="260"/>
      <c r="RVA498" s="260"/>
      <c r="RVB498" s="260"/>
      <c r="RVC498" s="260"/>
      <c r="RVD498" s="260"/>
      <c r="RVE498" s="260"/>
      <c r="RVF498" s="260"/>
      <c r="RVG498" s="260"/>
      <c r="RVH498" s="260"/>
      <c r="RVI498" s="260"/>
      <c r="RVJ498" s="260"/>
      <c r="RVK498" s="260"/>
      <c r="RVL498" s="260"/>
      <c r="RVM498" s="260"/>
      <c r="RVN498" s="260"/>
      <c r="RVO498" s="260"/>
      <c r="RVP498" s="260"/>
      <c r="RVQ498" s="260"/>
      <c r="RVR498" s="260"/>
      <c r="RVS498" s="260"/>
      <c r="RVT498" s="260"/>
      <c r="RVU498" s="260"/>
      <c r="RVV498" s="260"/>
      <c r="RVW498" s="260"/>
      <c r="RVX498" s="260"/>
      <c r="RVY498" s="260"/>
      <c r="RVZ498" s="260"/>
      <c r="RWA498" s="260"/>
      <c r="RWB498" s="260"/>
      <c r="RWC498" s="260"/>
      <c r="RWD498" s="260"/>
      <c r="RWE498" s="260"/>
      <c r="RWF498" s="260"/>
      <c r="RWG498" s="260"/>
      <c r="RWH498" s="260"/>
      <c r="RWI498" s="260"/>
      <c r="RWJ498" s="260"/>
      <c r="RWK498" s="260"/>
      <c r="RWL498" s="260"/>
      <c r="RWM498" s="260"/>
      <c r="RWN498" s="260"/>
      <c r="RWO498" s="260"/>
      <c r="RWP498" s="260"/>
      <c r="RWQ498" s="260"/>
      <c r="RWR498" s="260"/>
      <c r="RWS498" s="260"/>
      <c r="RWT498" s="260"/>
      <c r="RWU498" s="260"/>
      <c r="RWV498" s="260"/>
      <c r="RWW498" s="260"/>
      <c r="RWX498" s="260"/>
      <c r="RWY498" s="260"/>
      <c r="RWZ498" s="260"/>
      <c r="RXA498" s="260"/>
      <c r="RXB498" s="260"/>
      <c r="RXC498" s="260"/>
      <c r="RXD498" s="260"/>
      <c r="RXE498" s="260"/>
      <c r="RXF498" s="260"/>
      <c r="RXG498" s="260"/>
      <c r="RXH498" s="260"/>
      <c r="RXI498" s="260"/>
      <c r="RXJ498" s="260"/>
      <c r="RXK498" s="260"/>
      <c r="RXL498" s="260"/>
      <c r="RXM498" s="260"/>
      <c r="RXN498" s="260"/>
      <c r="RXO498" s="260"/>
      <c r="RXP498" s="260"/>
      <c r="RXQ498" s="260"/>
      <c r="RXR498" s="260"/>
      <c r="RXS498" s="260"/>
      <c r="RXT498" s="260"/>
      <c r="RXU498" s="260"/>
      <c r="RXV498" s="260"/>
      <c r="RXW498" s="260"/>
      <c r="RXX498" s="260"/>
      <c r="RXY498" s="260"/>
      <c r="RXZ498" s="260"/>
      <c r="RYA498" s="260"/>
      <c r="RYB498" s="260"/>
      <c r="RYC498" s="260"/>
      <c r="RYD498" s="260"/>
      <c r="RYE498" s="260"/>
      <c r="RYF498" s="260"/>
      <c r="RYG498" s="260"/>
      <c r="RYH498" s="260"/>
      <c r="RYI498" s="260"/>
      <c r="RYJ498" s="260"/>
      <c r="RYK498" s="260"/>
      <c r="RYL498" s="260"/>
      <c r="RYM498" s="260"/>
      <c r="RYN498" s="260"/>
      <c r="RYO498" s="260"/>
      <c r="RYP498" s="260"/>
      <c r="RYQ498" s="260"/>
      <c r="RYR498" s="260"/>
      <c r="RYS498" s="260"/>
      <c r="RYT498" s="260"/>
      <c r="RYU498" s="260"/>
      <c r="RYV498" s="260"/>
      <c r="RYW498" s="260"/>
      <c r="RYX498" s="260"/>
      <c r="RYY498" s="260"/>
      <c r="RYZ498" s="260"/>
      <c r="RZA498" s="260"/>
      <c r="RZB498" s="260"/>
      <c r="RZC498" s="260"/>
      <c r="RZD498" s="260"/>
      <c r="RZE498" s="260"/>
      <c r="RZF498" s="260"/>
      <c r="RZG498" s="260"/>
      <c r="RZH498" s="260"/>
      <c r="RZI498" s="260"/>
      <c r="RZJ498" s="260"/>
      <c r="RZK498" s="260"/>
      <c r="RZL498" s="260"/>
      <c r="RZM498" s="260"/>
      <c r="RZN498" s="260"/>
      <c r="RZO498" s="260"/>
      <c r="RZP498" s="260"/>
      <c r="RZQ498" s="260"/>
      <c r="RZR498" s="260"/>
      <c r="RZS498" s="260"/>
      <c r="RZT498" s="260"/>
      <c r="RZU498" s="260"/>
      <c r="RZV498" s="260"/>
      <c r="RZW498" s="260"/>
      <c r="RZX498" s="260"/>
      <c r="RZY498" s="260"/>
      <c r="RZZ498" s="260"/>
      <c r="SAA498" s="260"/>
      <c r="SAB498" s="260"/>
      <c r="SAC498" s="260"/>
      <c r="SAD498" s="260"/>
      <c r="SAE498" s="260"/>
      <c r="SAF498" s="260"/>
      <c r="SAG498" s="260"/>
      <c r="SAH498" s="260"/>
      <c r="SAI498" s="260"/>
      <c r="SAJ498" s="260"/>
      <c r="SAK498" s="260"/>
      <c r="SAL498" s="260"/>
      <c r="SAM498" s="260"/>
      <c r="SAN498" s="260"/>
      <c r="SAO498" s="260"/>
      <c r="SAP498" s="260"/>
      <c r="SAQ498" s="260"/>
      <c r="SAR498" s="260"/>
      <c r="SAS498" s="260"/>
      <c r="SAT498" s="260"/>
      <c r="SAU498" s="260"/>
      <c r="SAV498" s="260"/>
      <c r="SAW498" s="260"/>
      <c r="SAX498" s="260"/>
      <c r="SAY498" s="260"/>
      <c r="SAZ498" s="260"/>
      <c r="SBA498" s="260"/>
      <c r="SBB498" s="260"/>
      <c r="SBC498" s="260"/>
      <c r="SBD498" s="260"/>
      <c r="SBE498" s="260"/>
      <c r="SBF498" s="260"/>
      <c r="SBG498" s="260"/>
      <c r="SBH498" s="260"/>
      <c r="SBI498" s="260"/>
      <c r="SBJ498" s="260"/>
      <c r="SBK498" s="260"/>
      <c r="SBL498" s="260"/>
      <c r="SBM498" s="260"/>
      <c r="SBN498" s="260"/>
      <c r="SBO498" s="260"/>
      <c r="SBP498" s="260"/>
      <c r="SBQ498" s="260"/>
      <c r="SBR498" s="260"/>
      <c r="SBS498" s="260"/>
      <c r="SBT498" s="260"/>
      <c r="SBU498" s="260"/>
      <c r="SBV498" s="260"/>
      <c r="SBW498" s="260"/>
      <c r="SBX498" s="260"/>
      <c r="SBY498" s="260"/>
      <c r="SBZ498" s="260"/>
      <c r="SCA498" s="260"/>
      <c r="SCB498" s="260"/>
      <c r="SCC498" s="260"/>
      <c r="SCD498" s="260"/>
      <c r="SCE498" s="260"/>
      <c r="SCF498" s="260"/>
      <c r="SCG498" s="260"/>
      <c r="SCH498" s="260"/>
      <c r="SCI498" s="260"/>
      <c r="SCJ498" s="260"/>
      <c r="SCK498" s="260"/>
      <c r="SCL498" s="260"/>
      <c r="SCM498" s="260"/>
      <c r="SCN498" s="260"/>
      <c r="SCO498" s="260"/>
      <c r="SCP498" s="260"/>
      <c r="SCQ498" s="260"/>
      <c r="SCR498" s="260"/>
      <c r="SCS498" s="260"/>
      <c r="SCT498" s="260"/>
      <c r="SCU498" s="260"/>
      <c r="SCV498" s="260"/>
      <c r="SCW498" s="260"/>
      <c r="SCX498" s="260"/>
      <c r="SCY498" s="260"/>
      <c r="SCZ498" s="260"/>
      <c r="SDA498" s="260"/>
      <c r="SDB498" s="260"/>
      <c r="SDC498" s="260"/>
      <c r="SDD498" s="260"/>
      <c r="SDE498" s="260"/>
      <c r="SDF498" s="260"/>
      <c r="SDG498" s="260"/>
      <c r="SDH498" s="260"/>
      <c r="SDI498" s="260"/>
      <c r="SDJ498" s="260"/>
      <c r="SDK498" s="260"/>
      <c r="SDL498" s="260"/>
      <c r="SDM498" s="260"/>
      <c r="SDN498" s="260"/>
      <c r="SDO498" s="260"/>
      <c r="SDP498" s="260"/>
      <c r="SDQ498" s="260"/>
      <c r="SDR498" s="260"/>
      <c r="SDS498" s="260"/>
      <c r="SDT498" s="260"/>
      <c r="SDU498" s="260"/>
      <c r="SDV498" s="260"/>
      <c r="SDW498" s="260"/>
      <c r="SDX498" s="260"/>
      <c r="SDY498" s="260"/>
      <c r="SDZ498" s="260"/>
      <c r="SEA498" s="260"/>
      <c r="SEB498" s="260"/>
      <c r="SEC498" s="260"/>
      <c r="SED498" s="260"/>
      <c r="SEE498" s="260"/>
      <c r="SEF498" s="260"/>
      <c r="SEG498" s="260"/>
      <c r="SEH498" s="260"/>
      <c r="SEI498" s="260"/>
      <c r="SEJ498" s="260"/>
      <c r="SEK498" s="260"/>
      <c r="SEL498" s="260"/>
      <c r="SEM498" s="260"/>
      <c r="SEN498" s="260"/>
      <c r="SEO498" s="260"/>
      <c r="SEP498" s="260"/>
      <c r="SEQ498" s="260"/>
      <c r="SER498" s="260"/>
      <c r="SES498" s="260"/>
      <c r="SET498" s="260"/>
      <c r="SEU498" s="260"/>
      <c r="SEV498" s="260"/>
      <c r="SEW498" s="260"/>
      <c r="SEX498" s="260"/>
      <c r="SEY498" s="260"/>
      <c r="SEZ498" s="260"/>
      <c r="SFA498" s="260"/>
      <c r="SFB498" s="260"/>
      <c r="SFC498" s="260"/>
      <c r="SFD498" s="260"/>
      <c r="SFE498" s="260"/>
      <c r="SFF498" s="260"/>
      <c r="SFG498" s="260"/>
      <c r="SFH498" s="260"/>
      <c r="SFI498" s="260"/>
      <c r="SFJ498" s="260"/>
      <c r="SFK498" s="260"/>
      <c r="SFL498" s="260"/>
      <c r="SFM498" s="260"/>
      <c r="SFN498" s="260"/>
      <c r="SFO498" s="260"/>
      <c r="SFP498" s="260"/>
      <c r="SFQ498" s="260"/>
      <c r="SFR498" s="260"/>
      <c r="SFS498" s="260"/>
      <c r="SFT498" s="260"/>
      <c r="SFU498" s="260"/>
      <c r="SFV498" s="260"/>
      <c r="SFW498" s="260"/>
      <c r="SFX498" s="260"/>
      <c r="SFY498" s="260"/>
      <c r="SFZ498" s="260"/>
      <c r="SGA498" s="260"/>
      <c r="SGB498" s="260"/>
      <c r="SGC498" s="260"/>
      <c r="SGD498" s="260"/>
      <c r="SGE498" s="260"/>
      <c r="SGF498" s="260"/>
      <c r="SGG498" s="260"/>
      <c r="SGH498" s="260"/>
      <c r="SGI498" s="260"/>
      <c r="SGJ498" s="260"/>
      <c r="SGK498" s="260"/>
      <c r="SGL498" s="260"/>
      <c r="SGM498" s="260"/>
      <c r="SGN498" s="260"/>
      <c r="SGO498" s="260"/>
      <c r="SGP498" s="260"/>
      <c r="SGQ498" s="260"/>
      <c r="SGR498" s="260"/>
      <c r="SGS498" s="260"/>
      <c r="SGT498" s="260"/>
      <c r="SGU498" s="260"/>
      <c r="SGV498" s="260"/>
      <c r="SGW498" s="260"/>
      <c r="SGX498" s="260"/>
      <c r="SGY498" s="260"/>
      <c r="SGZ498" s="260"/>
      <c r="SHA498" s="260"/>
      <c r="SHB498" s="260"/>
      <c r="SHC498" s="260"/>
      <c r="SHD498" s="260"/>
      <c r="SHE498" s="260"/>
      <c r="SHF498" s="260"/>
      <c r="SHG498" s="260"/>
      <c r="SHH498" s="260"/>
      <c r="SHI498" s="260"/>
      <c r="SHJ498" s="260"/>
      <c r="SHK498" s="260"/>
      <c r="SHL498" s="260"/>
      <c r="SHM498" s="260"/>
      <c r="SHN498" s="260"/>
      <c r="SHO498" s="260"/>
      <c r="SHP498" s="260"/>
      <c r="SHQ498" s="260"/>
      <c r="SHR498" s="260"/>
      <c r="SHS498" s="260"/>
      <c r="SHT498" s="260"/>
      <c r="SHU498" s="260"/>
      <c r="SHV498" s="260"/>
      <c r="SHW498" s="260"/>
      <c r="SHX498" s="260"/>
      <c r="SHY498" s="260"/>
      <c r="SHZ498" s="260"/>
      <c r="SIA498" s="260"/>
      <c r="SIB498" s="260"/>
      <c r="SIC498" s="260"/>
      <c r="SID498" s="260"/>
      <c r="SIE498" s="260"/>
      <c r="SIF498" s="260"/>
      <c r="SIG498" s="260"/>
      <c r="SIH498" s="260"/>
      <c r="SII498" s="260"/>
      <c r="SIJ498" s="260"/>
      <c r="SIK498" s="260"/>
      <c r="SIL498" s="260"/>
      <c r="SIM498" s="260"/>
      <c r="SIN498" s="260"/>
      <c r="SIO498" s="260"/>
      <c r="SIP498" s="260"/>
      <c r="SIQ498" s="260"/>
      <c r="SIR498" s="260"/>
      <c r="SIS498" s="260"/>
      <c r="SIT498" s="260"/>
      <c r="SIU498" s="260"/>
      <c r="SIV498" s="260"/>
      <c r="SIW498" s="260"/>
      <c r="SIX498" s="260"/>
      <c r="SIY498" s="260"/>
      <c r="SIZ498" s="260"/>
      <c r="SJA498" s="260"/>
      <c r="SJB498" s="260"/>
      <c r="SJC498" s="260"/>
      <c r="SJD498" s="260"/>
      <c r="SJE498" s="260"/>
      <c r="SJF498" s="260"/>
      <c r="SJG498" s="260"/>
      <c r="SJH498" s="260"/>
      <c r="SJI498" s="260"/>
      <c r="SJJ498" s="260"/>
      <c r="SJK498" s="260"/>
      <c r="SJL498" s="260"/>
      <c r="SJM498" s="260"/>
      <c r="SJN498" s="260"/>
      <c r="SJO498" s="260"/>
      <c r="SJP498" s="260"/>
      <c r="SJQ498" s="260"/>
      <c r="SJR498" s="260"/>
      <c r="SJS498" s="260"/>
      <c r="SJT498" s="260"/>
      <c r="SJU498" s="260"/>
      <c r="SJV498" s="260"/>
      <c r="SJW498" s="260"/>
      <c r="SJX498" s="260"/>
      <c r="SJY498" s="260"/>
      <c r="SJZ498" s="260"/>
      <c r="SKA498" s="260"/>
      <c r="SKB498" s="260"/>
      <c r="SKC498" s="260"/>
      <c r="SKD498" s="260"/>
      <c r="SKE498" s="260"/>
      <c r="SKF498" s="260"/>
      <c r="SKG498" s="260"/>
      <c r="SKH498" s="260"/>
      <c r="SKI498" s="260"/>
      <c r="SKJ498" s="260"/>
      <c r="SKK498" s="260"/>
      <c r="SKL498" s="260"/>
      <c r="SKM498" s="260"/>
      <c r="SKN498" s="260"/>
      <c r="SKO498" s="260"/>
      <c r="SKP498" s="260"/>
      <c r="SKQ498" s="260"/>
      <c r="SKR498" s="260"/>
      <c r="SKS498" s="260"/>
      <c r="SKT498" s="260"/>
      <c r="SKU498" s="260"/>
      <c r="SKV498" s="260"/>
      <c r="SKW498" s="260"/>
      <c r="SKX498" s="260"/>
      <c r="SKY498" s="260"/>
      <c r="SKZ498" s="260"/>
      <c r="SLA498" s="260"/>
      <c r="SLB498" s="260"/>
      <c r="SLC498" s="260"/>
      <c r="SLD498" s="260"/>
      <c r="SLE498" s="260"/>
      <c r="SLF498" s="260"/>
      <c r="SLG498" s="260"/>
      <c r="SLH498" s="260"/>
      <c r="SLI498" s="260"/>
      <c r="SLJ498" s="260"/>
      <c r="SLK498" s="260"/>
      <c r="SLL498" s="260"/>
      <c r="SLM498" s="260"/>
      <c r="SLN498" s="260"/>
      <c r="SLO498" s="260"/>
      <c r="SLP498" s="260"/>
      <c r="SLQ498" s="260"/>
      <c r="SLR498" s="260"/>
      <c r="SLS498" s="260"/>
      <c r="SLT498" s="260"/>
      <c r="SLU498" s="260"/>
      <c r="SLV498" s="260"/>
      <c r="SLW498" s="260"/>
      <c r="SLX498" s="260"/>
      <c r="SLY498" s="260"/>
      <c r="SLZ498" s="260"/>
      <c r="SMA498" s="260"/>
      <c r="SMB498" s="260"/>
      <c r="SMC498" s="260"/>
      <c r="SMD498" s="260"/>
      <c r="SME498" s="260"/>
      <c r="SMF498" s="260"/>
      <c r="SMG498" s="260"/>
      <c r="SMH498" s="260"/>
      <c r="SMI498" s="260"/>
      <c r="SMJ498" s="260"/>
      <c r="SMK498" s="260"/>
      <c r="SML498" s="260"/>
      <c r="SMM498" s="260"/>
      <c r="SMN498" s="260"/>
      <c r="SMO498" s="260"/>
      <c r="SMP498" s="260"/>
      <c r="SMQ498" s="260"/>
      <c r="SMR498" s="260"/>
      <c r="SMS498" s="260"/>
      <c r="SMT498" s="260"/>
      <c r="SMU498" s="260"/>
      <c r="SMV498" s="260"/>
      <c r="SMW498" s="260"/>
      <c r="SMX498" s="260"/>
      <c r="SMY498" s="260"/>
      <c r="SMZ498" s="260"/>
      <c r="SNA498" s="260"/>
      <c r="SNB498" s="260"/>
      <c r="SNC498" s="260"/>
      <c r="SND498" s="260"/>
      <c r="SNE498" s="260"/>
      <c r="SNF498" s="260"/>
      <c r="SNG498" s="260"/>
      <c r="SNH498" s="260"/>
      <c r="SNI498" s="260"/>
      <c r="SNJ498" s="260"/>
      <c r="SNK498" s="260"/>
      <c r="SNL498" s="260"/>
      <c r="SNM498" s="260"/>
      <c r="SNN498" s="260"/>
      <c r="SNO498" s="260"/>
      <c r="SNP498" s="260"/>
      <c r="SNQ498" s="260"/>
      <c r="SNR498" s="260"/>
      <c r="SNS498" s="260"/>
      <c r="SNT498" s="260"/>
      <c r="SNU498" s="260"/>
      <c r="SNV498" s="260"/>
      <c r="SNW498" s="260"/>
      <c r="SNX498" s="260"/>
      <c r="SNY498" s="260"/>
      <c r="SNZ498" s="260"/>
      <c r="SOA498" s="260"/>
      <c r="SOB498" s="260"/>
      <c r="SOC498" s="260"/>
      <c r="SOD498" s="260"/>
      <c r="SOE498" s="260"/>
      <c r="SOF498" s="260"/>
      <c r="SOG498" s="260"/>
      <c r="SOH498" s="260"/>
      <c r="SOI498" s="260"/>
      <c r="SOJ498" s="260"/>
      <c r="SOK498" s="260"/>
      <c r="SOL498" s="260"/>
      <c r="SOM498" s="260"/>
      <c r="SON498" s="260"/>
      <c r="SOO498" s="260"/>
      <c r="SOP498" s="260"/>
      <c r="SOQ498" s="260"/>
      <c r="SOR498" s="260"/>
      <c r="SOS498" s="260"/>
      <c r="SOT498" s="260"/>
      <c r="SOU498" s="260"/>
      <c r="SOV498" s="260"/>
      <c r="SOW498" s="260"/>
      <c r="SOX498" s="260"/>
      <c r="SOY498" s="260"/>
      <c r="SOZ498" s="260"/>
      <c r="SPA498" s="260"/>
      <c r="SPB498" s="260"/>
      <c r="SPC498" s="260"/>
      <c r="SPD498" s="260"/>
      <c r="SPE498" s="260"/>
      <c r="SPF498" s="260"/>
      <c r="SPG498" s="260"/>
      <c r="SPH498" s="260"/>
      <c r="SPI498" s="260"/>
      <c r="SPJ498" s="260"/>
      <c r="SPK498" s="260"/>
      <c r="SPL498" s="260"/>
      <c r="SPM498" s="260"/>
      <c r="SPN498" s="260"/>
      <c r="SPO498" s="260"/>
      <c r="SPP498" s="260"/>
      <c r="SPQ498" s="260"/>
      <c r="SPR498" s="260"/>
      <c r="SPS498" s="260"/>
      <c r="SPT498" s="260"/>
      <c r="SPU498" s="260"/>
      <c r="SPV498" s="260"/>
      <c r="SPW498" s="260"/>
      <c r="SPX498" s="260"/>
      <c r="SPY498" s="260"/>
      <c r="SPZ498" s="260"/>
      <c r="SQA498" s="260"/>
      <c r="SQB498" s="260"/>
      <c r="SQC498" s="260"/>
      <c r="SQD498" s="260"/>
      <c r="SQE498" s="260"/>
      <c r="SQF498" s="260"/>
      <c r="SQG498" s="260"/>
      <c r="SQH498" s="260"/>
      <c r="SQI498" s="260"/>
      <c r="SQJ498" s="260"/>
      <c r="SQK498" s="260"/>
      <c r="SQL498" s="260"/>
      <c r="SQM498" s="260"/>
      <c r="SQN498" s="260"/>
      <c r="SQO498" s="260"/>
      <c r="SQP498" s="260"/>
      <c r="SQQ498" s="260"/>
      <c r="SQR498" s="260"/>
      <c r="SQS498" s="260"/>
      <c r="SQT498" s="260"/>
      <c r="SQU498" s="260"/>
      <c r="SQV498" s="260"/>
      <c r="SQW498" s="260"/>
      <c r="SQX498" s="260"/>
      <c r="SQY498" s="260"/>
      <c r="SQZ498" s="260"/>
      <c r="SRA498" s="260"/>
      <c r="SRB498" s="260"/>
      <c r="SRC498" s="260"/>
      <c r="SRD498" s="260"/>
      <c r="SRE498" s="260"/>
      <c r="SRF498" s="260"/>
      <c r="SRG498" s="260"/>
      <c r="SRH498" s="260"/>
      <c r="SRI498" s="260"/>
      <c r="SRJ498" s="260"/>
      <c r="SRK498" s="260"/>
      <c r="SRL498" s="260"/>
      <c r="SRM498" s="260"/>
      <c r="SRN498" s="260"/>
      <c r="SRO498" s="260"/>
      <c r="SRP498" s="260"/>
      <c r="SRQ498" s="260"/>
      <c r="SRR498" s="260"/>
      <c r="SRS498" s="260"/>
      <c r="SRT498" s="260"/>
      <c r="SRU498" s="260"/>
      <c r="SRV498" s="260"/>
      <c r="SRW498" s="260"/>
      <c r="SRX498" s="260"/>
      <c r="SRY498" s="260"/>
      <c r="SRZ498" s="260"/>
      <c r="SSA498" s="260"/>
      <c r="SSB498" s="260"/>
      <c r="SSC498" s="260"/>
      <c r="SSD498" s="260"/>
      <c r="SSE498" s="260"/>
      <c r="SSF498" s="260"/>
      <c r="SSG498" s="260"/>
      <c r="SSH498" s="260"/>
      <c r="SSI498" s="260"/>
      <c r="SSJ498" s="260"/>
      <c r="SSK498" s="260"/>
      <c r="SSL498" s="260"/>
      <c r="SSM498" s="260"/>
      <c r="SSN498" s="260"/>
      <c r="SSO498" s="260"/>
      <c r="SSP498" s="260"/>
      <c r="SSQ498" s="260"/>
      <c r="SSR498" s="260"/>
      <c r="SSS498" s="260"/>
      <c r="SST498" s="260"/>
      <c r="SSU498" s="260"/>
      <c r="SSV498" s="260"/>
      <c r="SSW498" s="260"/>
      <c r="SSX498" s="260"/>
      <c r="SSY498" s="260"/>
      <c r="SSZ498" s="260"/>
      <c r="STA498" s="260"/>
      <c r="STB498" s="260"/>
      <c r="STC498" s="260"/>
      <c r="STD498" s="260"/>
      <c r="STE498" s="260"/>
      <c r="STF498" s="260"/>
      <c r="STG498" s="260"/>
      <c r="STH498" s="260"/>
      <c r="STI498" s="260"/>
      <c r="STJ498" s="260"/>
      <c r="STK498" s="260"/>
      <c r="STL498" s="260"/>
      <c r="STM498" s="260"/>
      <c r="STN498" s="260"/>
      <c r="STO498" s="260"/>
      <c r="STP498" s="260"/>
      <c r="STQ498" s="260"/>
      <c r="STR498" s="260"/>
      <c r="STS498" s="260"/>
      <c r="STT498" s="260"/>
      <c r="STU498" s="260"/>
      <c r="STV498" s="260"/>
      <c r="STW498" s="260"/>
      <c r="STX498" s="260"/>
      <c r="STY498" s="260"/>
      <c r="STZ498" s="260"/>
      <c r="SUA498" s="260"/>
      <c r="SUB498" s="260"/>
      <c r="SUC498" s="260"/>
      <c r="SUD498" s="260"/>
      <c r="SUE498" s="260"/>
      <c r="SUF498" s="260"/>
      <c r="SUG498" s="260"/>
      <c r="SUH498" s="260"/>
      <c r="SUI498" s="260"/>
      <c r="SUJ498" s="260"/>
      <c r="SUK498" s="260"/>
      <c r="SUL498" s="260"/>
      <c r="SUM498" s="260"/>
      <c r="SUN498" s="260"/>
      <c r="SUO498" s="260"/>
      <c r="SUP498" s="260"/>
      <c r="SUQ498" s="260"/>
      <c r="SUR498" s="260"/>
      <c r="SUS498" s="260"/>
      <c r="SUT498" s="260"/>
      <c r="SUU498" s="260"/>
      <c r="SUV498" s="260"/>
      <c r="SUW498" s="260"/>
      <c r="SUX498" s="260"/>
      <c r="SUY498" s="260"/>
      <c r="SUZ498" s="260"/>
      <c r="SVA498" s="260"/>
      <c r="SVB498" s="260"/>
      <c r="SVC498" s="260"/>
      <c r="SVD498" s="260"/>
      <c r="SVE498" s="260"/>
      <c r="SVF498" s="260"/>
      <c r="SVG498" s="260"/>
      <c r="SVH498" s="260"/>
      <c r="SVI498" s="260"/>
      <c r="SVJ498" s="260"/>
      <c r="SVK498" s="260"/>
      <c r="SVL498" s="260"/>
      <c r="SVM498" s="260"/>
      <c r="SVN498" s="260"/>
      <c r="SVO498" s="260"/>
      <c r="SVP498" s="260"/>
      <c r="SVQ498" s="260"/>
      <c r="SVR498" s="260"/>
      <c r="SVS498" s="260"/>
      <c r="SVT498" s="260"/>
      <c r="SVU498" s="260"/>
      <c r="SVV498" s="260"/>
      <c r="SVW498" s="260"/>
      <c r="SVX498" s="260"/>
      <c r="SVY498" s="260"/>
      <c r="SVZ498" s="260"/>
      <c r="SWA498" s="260"/>
      <c r="SWB498" s="260"/>
      <c r="SWC498" s="260"/>
      <c r="SWD498" s="260"/>
      <c r="SWE498" s="260"/>
      <c r="SWF498" s="260"/>
      <c r="SWG498" s="260"/>
      <c r="SWH498" s="260"/>
      <c r="SWI498" s="260"/>
      <c r="SWJ498" s="260"/>
      <c r="SWK498" s="260"/>
      <c r="SWL498" s="260"/>
      <c r="SWM498" s="260"/>
      <c r="SWN498" s="260"/>
      <c r="SWO498" s="260"/>
      <c r="SWP498" s="260"/>
      <c r="SWQ498" s="260"/>
      <c r="SWR498" s="260"/>
      <c r="SWS498" s="260"/>
      <c r="SWT498" s="260"/>
      <c r="SWU498" s="260"/>
      <c r="SWV498" s="260"/>
      <c r="SWW498" s="260"/>
      <c r="SWX498" s="260"/>
      <c r="SWY498" s="260"/>
      <c r="SWZ498" s="260"/>
      <c r="SXA498" s="260"/>
      <c r="SXB498" s="260"/>
      <c r="SXC498" s="260"/>
      <c r="SXD498" s="260"/>
      <c r="SXE498" s="260"/>
      <c r="SXF498" s="260"/>
      <c r="SXG498" s="260"/>
      <c r="SXH498" s="260"/>
      <c r="SXI498" s="260"/>
      <c r="SXJ498" s="260"/>
      <c r="SXK498" s="260"/>
      <c r="SXL498" s="260"/>
      <c r="SXM498" s="260"/>
      <c r="SXN498" s="260"/>
      <c r="SXO498" s="260"/>
      <c r="SXP498" s="260"/>
      <c r="SXQ498" s="260"/>
      <c r="SXR498" s="260"/>
      <c r="SXS498" s="260"/>
      <c r="SXT498" s="260"/>
      <c r="SXU498" s="260"/>
      <c r="SXV498" s="260"/>
      <c r="SXW498" s="260"/>
      <c r="SXX498" s="260"/>
      <c r="SXY498" s="260"/>
      <c r="SXZ498" s="260"/>
      <c r="SYA498" s="260"/>
      <c r="SYB498" s="260"/>
      <c r="SYC498" s="260"/>
      <c r="SYD498" s="260"/>
      <c r="SYE498" s="260"/>
      <c r="SYF498" s="260"/>
      <c r="SYG498" s="260"/>
      <c r="SYH498" s="260"/>
      <c r="SYI498" s="260"/>
      <c r="SYJ498" s="260"/>
      <c r="SYK498" s="260"/>
      <c r="SYL498" s="260"/>
      <c r="SYM498" s="260"/>
      <c r="SYN498" s="260"/>
      <c r="SYO498" s="260"/>
      <c r="SYP498" s="260"/>
      <c r="SYQ498" s="260"/>
      <c r="SYR498" s="260"/>
      <c r="SYS498" s="260"/>
      <c r="SYT498" s="260"/>
      <c r="SYU498" s="260"/>
      <c r="SYV498" s="260"/>
      <c r="SYW498" s="260"/>
      <c r="SYX498" s="260"/>
      <c r="SYY498" s="260"/>
      <c r="SYZ498" s="260"/>
      <c r="SZA498" s="260"/>
      <c r="SZB498" s="260"/>
      <c r="SZC498" s="260"/>
      <c r="SZD498" s="260"/>
      <c r="SZE498" s="260"/>
      <c r="SZF498" s="260"/>
      <c r="SZG498" s="260"/>
      <c r="SZH498" s="260"/>
      <c r="SZI498" s="260"/>
      <c r="SZJ498" s="260"/>
      <c r="SZK498" s="260"/>
      <c r="SZL498" s="260"/>
      <c r="SZM498" s="260"/>
      <c r="SZN498" s="260"/>
      <c r="SZO498" s="260"/>
      <c r="SZP498" s="260"/>
      <c r="SZQ498" s="260"/>
      <c r="SZR498" s="260"/>
      <c r="SZS498" s="260"/>
      <c r="SZT498" s="260"/>
      <c r="SZU498" s="260"/>
      <c r="SZV498" s="260"/>
      <c r="SZW498" s="260"/>
      <c r="SZX498" s="260"/>
      <c r="SZY498" s="260"/>
      <c r="SZZ498" s="260"/>
      <c r="TAA498" s="260"/>
      <c r="TAB498" s="260"/>
      <c r="TAC498" s="260"/>
      <c r="TAD498" s="260"/>
      <c r="TAE498" s="260"/>
      <c r="TAF498" s="260"/>
      <c r="TAG498" s="260"/>
      <c r="TAH498" s="260"/>
      <c r="TAI498" s="260"/>
      <c r="TAJ498" s="260"/>
      <c r="TAK498" s="260"/>
      <c r="TAL498" s="260"/>
      <c r="TAM498" s="260"/>
      <c r="TAN498" s="260"/>
      <c r="TAO498" s="260"/>
      <c r="TAP498" s="260"/>
      <c r="TAQ498" s="260"/>
      <c r="TAR498" s="260"/>
      <c r="TAS498" s="260"/>
      <c r="TAT498" s="260"/>
      <c r="TAU498" s="260"/>
      <c r="TAV498" s="260"/>
      <c r="TAW498" s="260"/>
      <c r="TAX498" s="260"/>
      <c r="TAY498" s="260"/>
      <c r="TAZ498" s="260"/>
      <c r="TBA498" s="260"/>
      <c r="TBB498" s="260"/>
      <c r="TBC498" s="260"/>
      <c r="TBD498" s="260"/>
      <c r="TBE498" s="260"/>
      <c r="TBF498" s="260"/>
      <c r="TBG498" s="260"/>
      <c r="TBH498" s="260"/>
      <c r="TBI498" s="260"/>
      <c r="TBJ498" s="260"/>
      <c r="TBK498" s="260"/>
      <c r="TBL498" s="260"/>
      <c r="TBM498" s="260"/>
      <c r="TBN498" s="260"/>
      <c r="TBO498" s="260"/>
      <c r="TBP498" s="260"/>
      <c r="TBQ498" s="260"/>
      <c r="TBR498" s="260"/>
      <c r="TBS498" s="260"/>
      <c r="TBT498" s="260"/>
      <c r="TBU498" s="260"/>
      <c r="TBV498" s="260"/>
      <c r="TBW498" s="260"/>
      <c r="TBX498" s="260"/>
      <c r="TBY498" s="260"/>
      <c r="TBZ498" s="260"/>
      <c r="TCA498" s="260"/>
      <c r="TCB498" s="260"/>
      <c r="TCC498" s="260"/>
      <c r="TCD498" s="260"/>
      <c r="TCE498" s="260"/>
      <c r="TCF498" s="260"/>
      <c r="TCG498" s="260"/>
      <c r="TCH498" s="260"/>
      <c r="TCI498" s="260"/>
      <c r="TCJ498" s="260"/>
      <c r="TCK498" s="260"/>
      <c r="TCL498" s="260"/>
      <c r="TCM498" s="260"/>
      <c r="TCN498" s="260"/>
      <c r="TCO498" s="260"/>
      <c r="TCP498" s="260"/>
      <c r="TCQ498" s="260"/>
      <c r="TCR498" s="260"/>
      <c r="TCS498" s="260"/>
      <c r="TCT498" s="260"/>
      <c r="TCU498" s="260"/>
      <c r="TCV498" s="260"/>
      <c r="TCW498" s="260"/>
      <c r="TCX498" s="260"/>
      <c r="TCY498" s="260"/>
      <c r="TCZ498" s="260"/>
      <c r="TDA498" s="260"/>
      <c r="TDB498" s="260"/>
      <c r="TDC498" s="260"/>
      <c r="TDD498" s="260"/>
      <c r="TDE498" s="260"/>
      <c r="TDF498" s="260"/>
      <c r="TDG498" s="260"/>
      <c r="TDH498" s="260"/>
      <c r="TDI498" s="260"/>
      <c r="TDJ498" s="260"/>
      <c r="TDK498" s="260"/>
      <c r="TDL498" s="260"/>
      <c r="TDM498" s="260"/>
      <c r="TDN498" s="260"/>
      <c r="TDO498" s="260"/>
      <c r="TDP498" s="260"/>
      <c r="TDQ498" s="260"/>
      <c r="TDR498" s="260"/>
      <c r="TDS498" s="260"/>
      <c r="TDT498" s="260"/>
      <c r="TDU498" s="260"/>
      <c r="TDV498" s="260"/>
      <c r="TDW498" s="260"/>
      <c r="TDX498" s="260"/>
      <c r="TDY498" s="260"/>
      <c r="TDZ498" s="260"/>
      <c r="TEA498" s="260"/>
      <c r="TEB498" s="260"/>
      <c r="TEC498" s="260"/>
      <c r="TED498" s="260"/>
      <c r="TEE498" s="260"/>
      <c r="TEF498" s="260"/>
      <c r="TEG498" s="260"/>
      <c r="TEH498" s="260"/>
      <c r="TEI498" s="260"/>
      <c r="TEJ498" s="260"/>
      <c r="TEK498" s="260"/>
      <c r="TEL498" s="260"/>
      <c r="TEM498" s="260"/>
      <c r="TEN498" s="260"/>
      <c r="TEO498" s="260"/>
      <c r="TEP498" s="260"/>
      <c r="TEQ498" s="260"/>
      <c r="TER498" s="260"/>
      <c r="TES498" s="260"/>
      <c r="TET498" s="260"/>
      <c r="TEU498" s="260"/>
      <c r="TEV498" s="260"/>
      <c r="TEW498" s="260"/>
      <c r="TEX498" s="260"/>
      <c r="TEY498" s="260"/>
      <c r="TEZ498" s="260"/>
      <c r="TFA498" s="260"/>
      <c r="TFB498" s="260"/>
      <c r="TFC498" s="260"/>
      <c r="TFD498" s="260"/>
      <c r="TFE498" s="260"/>
      <c r="TFF498" s="260"/>
      <c r="TFG498" s="260"/>
      <c r="TFH498" s="260"/>
      <c r="TFI498" s="260"/>
      <c r="TFJ498" s="260"/>
      <c r="TFK498" s="260"/>
      <c r="TFL498" s="260"/>
      <c r="TFM498" s="260"/>
      <c r="TFN498" s="260"/>
      <c r="TFO498" s="260"/>
      <c r="TFP498" s="260"/>
      <c r="TFQ498" s="260"/>
      <c r="TFR498" s="260"/>
      <c r="TFS498" s="260"/>
      <c r="TFT498" s="260"/>
      <c r="TFU498" s="260"/>
      <c r="TFV498" s="260"/>
      <c r="TFW498" s="260"/>
      <c r="TFX498" s="260"/>
      <c r="TFY498" s="260"/>
      <c r="TFZ498" s="260"/>
      <c r="TGA498" s="260"/>
      <c r="TGB498" s="260"/>
      <c r="TGC498" s="260"/>
      <c r="TGD498" s="260"/>
      <c r="TGE498" s="260"/>
      <c r="TGF498" s="260"/>
      <c r="TGG498" s="260"/>
      <c r="TGH498" s="260"/>
      <c r="TGI498" s="260"/>
      <c r="TGJ498" s="260"/>
      <c r="TGK498" s="260"/>
      <c r="TGL498" s="260"/>
      <c r="TGM498" s="260"/>
      <c r="TGN498" s="260"/>
      <c r="TGO498" s="260"/>
      <c r="TGP498" s="260"/>
      <c r="TGQ498" s="260"/>
      <c r="TGR498" s="260"/>
      <c r="TGS498" s="260"/>
      <c r="TGT498" s="260"/>
      <c r="TGU498" s="260"/>
      <c r="TGV498" s="260"/>
      <c r="TGW498" s="260"/>
      <c r="TGX498" s="260"/>
      <c r="TGY498" s="260"/>
      <c r="TGZ498" s="260"/>
      <c r="THA498" s="260"/>
      <c r="THB498" s="260"/>
      <c r="THC498" s="260"/>
      <c r="THD498" s="260"/>
      <c r="THE498" s="260"/>
      <c r="THF498" s="260"/>
      <c r="THG498" s="260"/>
      <c r="THH498" s="260"/>
      <c r="THI498" s="260"/>
      <c r="THJ498" s="260"/>
      <c r="THK498" s="260"/>
      <c r="THL498" s="260"/>
      <c r="THM498" s="260"/>
      <c r="THN498" s="260"/>
      <c r="THO498" s="260"/>
      <c r="THP498" s="260"/>
      <c r="THQ498" s="260"/>
      <c r="THR498" s="260"/>
      <c r="THS498" s="260"/>
      <c r="THT498" s="260"/>
      <c r="THU498" s="260"/>
      <c r="THV498" s="260"/>
      <c r="THW498" s="260"/>
      <c r="THX498" s="260"/>
      <c r="THY498" s="260"/>
      <c r="THZ498" s="260"/>
      <c r="TIA498" s="260"/>
      <c r="TIB498" s="260"/>
      <c r="TIC498" s="260"/>
      <c r="TID498" s="260"/>
      <c r="TIE498" s="260"/>
      <c r="TIF498" s="260"/>
      <c r="TIG498" s="260"/>
      <c r="TIH498" s="260"/>
      <c r="TII498" s="260"/>
      <c r="TIJ498" s="260"/>
      <c r="TIK498" s="260"/>
      <c r="TIL498" s="260"/>
      <c r="TIM498" s="260"/>
      <c r="TIN498" s="260"/>
      <c r="TIO498" s="260"/>
      <c r="TIP498" s="260"/>
      <c r="TIQ498" s="260"/>
      <c r="TIR498" s="260"/>
      <c r="TIS498" s="260"/>
      <c r="TIT498" s="260"/>
      <c r="TIU498" s="260"/>
      <c r="TIV498" s="260"/>
      <c r="TIW498" s="260"/>
      <c r="TIX498" s="260"/>
      <c r="TIY498" s="260"/>
      <c r="TIZ498" s="260"/>
      <c r="TJA498" s="260"/>
      <c r="TJB498" s="260"/>
      <c r="TJC498" s="260"/>
      <c r="TJD498" s="260"/>
      <c r="TJE498" s="260"/>
      <c r="TJF498" s="260"/>
      <c r="TJG498" s="260"/>
      <c r="TJH498" s="260"/>
      <c r="TJI498" s="260"/>
      <c r="TJJ498" s="260"/>
      <c r="TJK498" s="260"/>
      <c r="TJL498" s="260"/>
      <c r="TJM498" s="260"/>
      <c r="TJN498" s="260"/>
      <c r="TJO498" s="260"/>
      <c r="TJP498" s="260"/>
      <c r="TJQ498" s="260"/>
      <c r="TJR498" s="260"/>
      <c r="TJS498" s="260"/>
      <c r="TJT498" s="260"/>
      <c r="TJU498" s="260"/>
      <c r="TJV498" s="260"/>
      <c r="TJW498" s="260"/>
      <c r="TJX498" s="260"/>
      <c r="TJY498" s="260"/>
      <c r="TJZ498" s="260"/>
      <c r="TKA498" s="260"/>
      <c r="TKB498" s="260"/>
      <c r="TKC498" s="260"/>
      <c r="TKD498" s="260"/>
      <c r="TKE498" s="260"/>
      <c r="TKF498" s="260"/>
      <c r="TKG498" s="260"/>
      <c r="TKH498" s="260"/>
      <c r="TKI498" s="260"/>
      <c r="TKJ498" s="260"/>
      <c r="TKK498" s="260"/>
      <c r="TKL498" s="260"/>
      <c r="TKM498" s="260"/>
      <c r="TKN498" s="260"/>
      <c r="TKO498" s="260"/>
      <c r="TKP498" s="260"/>
      <c r="TKQ498" s="260"/>
      <c r="TKR498" s="260"/>
      <c r="TKS498" s="260"/>
      <c r="TKT498" s="260"/>
      <c r="TKU498" s="260"/>
      <c r="TKV498" s="260"/>
      <c r="TKW498" s="260"/>
      <c r="TKX498" s="260"/>
      <c r="TKY498" s="260"/>
      <c r="TKZ498" s="260"/>
      <c r="TLA498" s="260"/>
      <c r="TLB498" s="260"/>
      <c r="TLC498" s="260"/>
      <c r="TLD498" s="260"/>
      <c r="TLE498" s="260"/>
      <c r="TLF498" s="260"/>
      <c r="TLG498" s="260"/>
      <c r="TLH498" s="260"/>
      <c r="TLI498" s="260"/>
      <c r="TLJ498" s="260"/>
      <c r="TLK498" s="260"/>
      <c r="TLL498" s="260"/>
      <c r="TLM498" s="260"/>
      <c r="TLN498" s="260"/>
      <c r="TLO498" s="260"/>
      <c r="TLP498" s="260"/>
      <c r="TLQ498" s="260"/>
      <c r="TLR498" s="260"/>
      <c r="TLS498" s="260"/>
      <c r="TLT498" s="260"/>
      <c r="TLU498" s="260"/>
      <c r="TLV498" s="260"/>
      <c r="TLW498" s="260"/>
      <c r="TLX498" s="260"/>
      <c r="TLY498" s="260"/>
      <c r="TLZ498" s="260"/>
      <c r="TMA498" s="260"/>
      <c r="TMB498" s="260"/>
      <c r="TMC498" s="260"/>
      <c r="TMD498" s="260"/>
      <c r="TME498" s="260"/>
      <c r="TMF498" s="260"/>
      <c r="TMG498" s="260"/>
      <c r="TMH498" s="260"/>
      <c r="TMI498" s="260"/>
      <c r="TMJ498" s="260"/>
      <c r="TMK498" s="260"/>
      <c r="TML498" s="260"/>
      <c r="TMM498" s="260"/>
      <c r="TMN498" s="260"/>
      <c r="TMO498" s="260"/>
      <c r="TMP498" s="260"/>
      <c r="TMQ498" s="260"/>
      <c r="TMR498" s="260"/>
      <c r="TMS498" s="260"/>
      <c r="TMT498" s="260"/>
      <c r="TMU498" s="260"/>
      <c r="TMV498" s="260"/>
      <c r="TMW498" s="260"/>
      <c r="TMX498" s="260"/>
      <c r="TMY498" s="260"/>
      <c r="TMZ498" s="260"/>
      <c r="TNA498" s="260"/>
      <c r="TNB498" s="260"/>
      <c r="TNC498" s="260"/>
      <c r="TND498" s="260"/>
      <c r="TNE498" s="260"/>
      <c r="TNF498" s="260"/>
      <c r="TNG498" s="260"/>
      <c r="TNH498" s="260"/>
      <c r="TNI498" s="260"/>
      <c r="TNJ498" s="260"/>
      <c r="TNK498" s="260"/>
      <c r="TNL498" s="260"/>
      <c r="TNM498" s="260"/>
      <c r="TNN498" s="260"/>
      <c r="TNO498" s="260"/>
      <c r="TNP498" s="260"/>
      <c r="TNQ498" s="260"/>
      <c r="TNR498" s="260"/>
      <c r="TNS498" s="260"/>
      <c r="TNT498" s="260"/>
      <c r="TNU498" s="260"/>
      <c r="TNV498" s="260"/>
      <c r="TNW498" s="260"/>
      <c r="TNX498" s="260"/>
      <c r="TNY498" s="260"/>
      <c r="TNZ498" s="260"/>
      <c r="TOA498" s="260"/>
      <c r="TOB498" s="260"/>
      <c r="TOC498" s="260"/>
      <c r="TOD498" s="260"/>
      <c r="TOE498" s="260"/>
      <c r="TOF498" s="260"/>
      <c r="TOG498" s="260"/>
      <c r="TOH498" s="260"/>
      <c r="TOI498" s="260"/>
      <c r="TOJ498" s="260"/>
      <c r="TOK498" s="260"/>
      <c r="TOL498" s="260"/>
      <c r="TOM498" s="260"/>
      <c r="TON498" s="260"/>
      <c r="TOO498" s="260"/>
      <c r="TOP498" s="260"/>
      <c r="TOQ498" s="260"/>
      <c r="TOR498" s="260"/>
      <c r="TOS498" s="260"/>
      <c r="TOT498" s="260"/>
      <c r="TOU498" s="260"/>
      <c r="TOV498" s="260"/>
      <c r="TOW498" s="260"/>
      <c r="TOX498" s="260"/>
      <c r="TOY498" s="260"/>
      <c r="TOZ498" s="260"/>
      <c r="TPA498" s="260"/>
      <c r="TPB498" s="260"/>
      <c r="TPC498" s="260"/>
      <c r="TPD498" s="260"/>
      <c r="TPE498" s="260"/>
      <c r="TPF498" s="260"/>
      <c r="TPG498" s="260"/>
      <c r="TPH498" s="260"/>
      <c r="TPI498" s="260"/>
      <c r="TPJ498" s="260"/>
      <c r="TPK498" s="260"/>
      <c r="TPL498" s="260"/>
      <c r="TPM498" s="260"/>
      <c r="TPN498" s="260"/>
      <c r="TPO498" s="260"/>
      <c r="TPP498" s="260"/>
      <c r="TPQ498" s="260"/>
      <c r="TPR498" s="260"/>
      <c r="TPS498" s="260"/>
      <c r="TPT498" s="260"/>
      <c r="TPU498" s="260"/>
      <c r="TPV498" s="260"/>
      <c r="TPW498" s="260"/>
      <c r="TPX498" s="260"/>
      <c r="TPY498" s="260"/>
      <c r="TPZ498" s="260"/>
      <c r="TQA498" s="260"/>
      <c r="TQB498" s="260"/>
      <c r="TQC498" s="260"/>
      <c r="TQD498" s="260"/>
      <c r="TQE498" s="260"/>
      <c r="TQF498" s="260"/>
      <c r="TQG498" s="260"/>
      <c r="TQH498" s="260"/>
      <c r="TQI498" s="260"/>
      <c r="TQJ498" s="260"/>
      <c r="TQK498" s="260"/>
      <c r="TQL498" s="260"/>
      <c r="TQM498" s="260"/>
      <c r="TQN498" s="260"/>
      <c r="TQO498" s="260"/>
      <c r="TQP498" s="260"/>
      <c r="TQQ498" s="260"/>
      <c r="TQR498" s="260"/>
      <c r="TQS498" s="260"/>
      <c r="TQT498" s="260"/>
      <c r="TQU498" s="260"/>
      <c r="TQV498" s="260"/>
      <c r="TQW498" s="260"/>
      <c r="TQX498" s="260"/>
      <c r="TQY498" s="260"/>
      <c r="TQZ498" s="260"/>
      <c r="TRA498" s="260"/>
      <c r="TRB498" s="260"/>
      <c r="TRC498" s="260"/>
      <c r="TRD498" s="260"/>
      <c r="TRE498" s="260"/>
      <c r="TRF498" s="260"/>
      <c r="TRG498" s="260"/>
      <c r="TRH498" s="260"/>
      <c r="TRI498" s="260"/>
      <c r="TRJ498" s="260"/>
      <c r="TRK498" s="260"/>
      <c r="TRL498" s="260"/>
      <c r="TRM498" s="260"/>
      <c r="TRN498" s="260"/>
      <c r="TRO498" s="260"/>
      <c r="TRP498" s="260"/>
      <c r="TRQ498" s="260"/>
      <c r="TRR498" s="260"/>
      <c r="TRS498" s="260"/>
      <c r="TRT498" s="260"/>
      <c r="TRU498" s="260"/>
      <c r="TRV498" s="260"/>
      <c r="TRW498" s="260"/>
      <c r="TRX498" s="260"/>
      <c r="TRY498" s="260"/>
      <c r="TRZ498" s="260"/>
      <c r="TSA498" s="260"/>
      <c r="TSB498" s="260"/>
      <c r="TSC498" s="260"/>
      <c r="TSD498" s="260"/>
      <c r="TSE498" s="260"/>
      <c r="TSF498" s="260"/>
      <c r="TSG498" s="260"/>
      <c r="TSH498" s="260"/>
      <c r="TSI498" s="260"/>
      <c r="TSJ498" s="260"/>
      <c r="TSK498" s="260"/>
      <c r="TSL498" s="260"/>
      <c r="TSM498" s="260"/>
      <c r="TSN498" s="260"/>
      <c r="TSO498" s="260"/>
      <c r="TSP498" s="260"/>
      <c r="TSQ498" s="260"/>
      <c r="TSR498" s="260"/>
      <c r="TSS498" s="260"/>
      <c r="TST498" s="260"/>
      <c r="TSU498" s="260"/>
      <c r="TSV498" s="260"/>
      <c r="TSW498" s="260"/>
      <c r="TSX498" s="260"/>
      <c r="TSY498" s="260"/>
      <c r="TSZ498" s="260"/>
      <c r="TTA498" s="260"/>
      <c r="TTB498" s="260"/>
      <c r="TTC498" s="260"/>
      <c r="TTD498" s="260"/>
      <c r="TTE498" s="260"/>
      <c r="TTF498" s="260"/>
      <c r="TTG498" s="260"/>
      <c r="TTH498" s="260"/>
      <c r="TTI498" s="260"/>
      <c r="TTJ498" s="260"/>
      <c r="TTK498" s="260"/>
      <c r="TTL498" s="260"/>
      <c r="TTM498" s="260"/>
      <c r="TTN498" s="260"/>
      <c r="TTO498" s="260"/>
      <c r="TTP498" s="260"/>
      <c r="TTQ498" s="260"/>
      <c r="TTR498" s="260"/>
      <c r="TTS498" s="260"/>
      <c r="TTT498" s="260"/>
      <c r="TTU498" s="260"/>
      <c r="TTV498" s="260"/>
      <c r="TTW498" s="260"/>
      <c r="TTX498" s="260"/>
      <c r="TTY498" s="260"/>
      <c r="TTZ498" s="260"/>
      <c r="TUA498" s="260"/>
      <c r="TUB498" s="260"/>
      <c r="TUC498" s="260"/>
      <c r="TUD498" s="260"/>
      <c r="TUE498" s="260"/>
      <c r="TUF498" s="260"/>
      <c r="TUG498" s="260"/>
      <c r="TUH498" s="260"/>
      <c r="TUI498" s="260"/>
      <c r="TUJ498" s="260"/>
      <c r="TUK498" s="260"/>
      <c r="TUL498" s="260"/>
      <c r="TUM498" s="260"/>
      <c r="TUN498" s="260"/>
      <c r="TUO498" s="260"/>
      <c r="TUP498" s="260"/>
      <c r="TUQ498" s="260"/>
      <c r="TUR498" s="260"/>
      <c r="TUS498" s="260"/>
      <c r="TUT498" s="260"/>
      <c r="TUU498" s="260"/>
      <c r="TUV498" s="260"/>
      <c r="TUW498" s="260"/>
      <c r="TUX498" s="260"/>
      <c r="TUY498" s="260"/>
      <c r="TUZ498" s="260"/>
      <c r="TVA498" s="260"/>
      <c r="TVB498" s="260"/>
      <c r="TVC498" s="260"/>
      <c r="TVD498" s="260"/>
      <c r="TVE498" s="260"/>
      <c r="TVF498" s="260"/>
      <c r="TVG498" s="260"/>
      <c r="TVH498" s="260"/>
      <c r="TVI498" s="260"/>
      <c r="TVJ498" s="260"/>
      <c r="TVK498" s="260"/>
      <c r="TVL498" s="260"/>
      <c r="TVM498" s="260"/>
      <c r="TVN498" s="260"/>
      <c r="TVO498" s="260"/>
      <c r="TVP498" s="260"/>
      <c r="TVQ498" s="260"/>
      <c r="TVR498" s="260"/>
      <c r="TVS498" s="260"/>
      <c r="TVT498" s="260"/>
      <c r="TVU498" s="260"/>
      <c r="TVV498" s="260"/>
      <c r="TVW498" s="260"/>
      <c r="TVX498" s="260"/>
      <c r="TVY498" s="260"/>
      <c r="TVZ498" s="260"/>
      <c r="TWA498" s="260"/>
      <c r="TWB498" s="260"/>
      <c r="TWC498" s="260"/>
      <c r="TWD498" s="260"/>
      <c r="TWE498" s="260"/>
      <c r="TWF498" s="260"/>
      <c r="TWG498" s="260"/>
      <c r="TWH498" s="260"/>
      <c r="TWI498" s="260"/>
      <c r="TWJ498" s="260"/>
      <c r="TWK498" s="260"/>
      <c r="TWL498" s="260"/>
      <c r="TWM498" s="260"/>
      <c r="TWN498" s="260"/>
      <c r="TWO498" s="260"/>
      <c r="TWP498" s="260"/>
      <c r="TWQ498" s="260"/>
      <c r="TWR498" s="260"/>
      <c r="TWS498" s="260"/>
      <c r="TWT498" s="260"/>
      <c r="TWU498" s="260"/>
      <c r="TWV498" s="260"/>
      <c r="TWW498" s="260"/>
      <c r="TWX498" s="260"/>
      <c r="TWY498" s="260"/>
      <c r="TWZ498" s="260"/>
      <c r="TXA498" s="260"/>
      <c r="TXB498" s="260"/>
      <c r="TXC498" s="260"/>
      <c r="TXD498" s="260"/>
      <c r="TXE498" s="260"/>
      <c r="TXF498" s="260"/>
      <c r="TXG498" s="260"/>
      <c r="TXH498" s="260"/>
      <c r="TXI498" s="260"/>
      <c r="TXJ498" s="260"/>
      <c r="TXK498" s="260"/>
      <c r="TXL498" s="260"/>
      <c r="TXM498" s="260"/>
      <c r="TXN498" s="260"/>
      <c r="TXO498" s="260"/>
      <c r="TXP498" s="260"/>
      <c r="TXQ498" s="260"/>
      <c r="TXR498" s="260"/>
      <c r="TXS498" s="260"/>
      <c r="TXT498" s="260"/>
      <c r="TXU498" s="260"/>
      <c r="TXV498" s="260"/>
      <c r="TXW498" s="260"/>
      <c r="TXX498" s="260"/>
      <c r="TXY498" s="260"/>
      <c r="TXZ498" s="260"/>
      <c r="TYA498" s="260"/>
      <c r="TYB498" s="260"/>
      <c r="TYC498" s="260"/>
      <c r="TYD498" s="260"/>
      <c r="TYE498" s="260"/>
      <c r="TYF498" s="260"/>
      <c r="TYG498" s="260"/>
      <c r="TYH498" s="260"/>
      <c r="TYI498" s="260"/>
      <c r="TYJ498" s="260"/>
      <c r="TYK498" s="260"/>
      <c r="TYL498" s="260"/>
      <c r="TYM498" s="260"/>
      <c r="TYN498" s="260"/>
      <c r="TYO498" s="260"/>
      <c r="TYP498" s="260"/>
      <c r="TYQ498" s="260"/>
      <c r="TYR498" s="260"/>
      <c r="TYS498" s="260"/>
      <c r="TYT498" s="260"/>
      <c r="TYU498" s="260"/>
      <c r="TYV498" s="260"/>
      <c r="TYW498" s="260"/>
      <c r="TYX498" s="260"/>
      <c r="TYY498" s="260"/>
      <c r="TYZ498" s="260"/>
      <c r="TZA498" s="260"/>
      <c r="TZB498" s="260"/>
      <c r="TZC498" s="260"/>
      <c r="TZD498" s="260"/>
      <c r="TZE498" s="260"/>
      <c r="TZF498" s="260"/>
      <c r="TZG498" s="260"/>
      <c r="TZH498" s="260"/>
      <c r="TZI498" s="260"/>
      <c r="TZJ498" s="260"/>
      <c r="TZK498" s="260"/>
      <c r="TZL498" s="260"/>
      <c r="TZM498" s="260"/>
      <c r="TZN498" s="260"/>
      <c r="TZO498" s="260"/>
      <c r="TZP498" s="260"/>
      <c r="TZQ498" s="260"/>
      <c r="TZR498" s="260"/>
      <c r="TZS498" s="260"/>
      <c r="TZT498" s="260"/>
      <c r="TZU498" s="260"/>
      <c r="TZV498" s="260"/>
      <c r="TZW498" s="260"/>
      <c r="TZX498" s="260"/>
      <c r="TZY498" s="260"/>
      <c r="TZZ498" s="260"/>
      <c r="UAA498" s="260"/>
      <c r="UAB498" s="260"/>
      <c r="UAC498" s="260"/>
      <c r="UAD498" s="260"/>
      <c r="UAE498" s="260"/>
      <c r="UAF498" s="260"/>
      <c r="UAG498" s="260"/>
      <c r="UAH498" s="260"/>
      <c r="UAI498" s="260"/>
      <c r="UAJ498" s="260"/>
      <c r="UAK498" s="260"/>
      <c r="UAL498" s="260"/>
      <c r="UAM498" s="260"/>
      <c r="UAN498" s="260"/>
      <c r="UAO498" s="260"/>
      <c r="UAP498" s="260"/>
      <c r="UAQ498" s="260"/>
      <c r="UAR498" s="260"/>
      <c r="UAS498" s="260"/>
      <c r="UAT498" s="260"/>
      <c r="UAU498" s="260"/>
      <c r="UAV498" s="260"/>
      <c r="UAW498" s="260"/>
      <c r="UAX498" s="260"/>
      <c r="UAY498" s="260"/>
      <c r="UAZ498" s="260"/>
      <c r="UBA498" s="260"/>
      <c r="UBB498" s="260"/>
      <c r="UBC498" s="260"/>
      <c r="UBD498" s="260"/>
      <c r="UBE498" s="260"/>
      <c r="UBF498" s="260"/>
      <c r="UBG498" s="260"/>
      <c r="UBH498" s="260"/>
      <c r="UBI498" s="260"/>
      <c r="UBJ498" s="260"/>
      <c r="UBK498" s="260"/>
      <c r="UBL498" s="260"/>
      <c r="UBM498" s="260"/>
      <c r="UBN498" s="260"/>
      <c r="UBO498" s="260"/>
      <c r="UBP498" s="260"/>
      <c r="UBQ498" s="260"/>
      <c r="UBR498" s="260"/>
      <c r="UBS498" s="260"/>
      <c r="UBT498" s="260"/>
      <c r="UBU498" s="260"/>
      <c r="UBV498" s="260"/>
      <c r="UBW498" s="260"/>
      <c r="UBX498" s="260"/>
      <c r="UBY498" s="260"/>
      <c r="UBZ498" s="260"/>
      <c r="UCA498" s="260"/>
      <c r="UCB498" s="260"/>
      <c r="UCC498" s="260"/>
      <c r="UCD498" s="260"/>
      <c r="UCE498" s="260"/>
      <c r="UCF498" s="260"/>
      <c r="UCG498" s="260"/>
      <c r="UCH498" s="260"/>
      <c r="UCI498" s="260"/>
      <c r="UCJ498" s="260"/>
      <c r="UCK498" s="260"/>
      <c r="UCL498" s="260"/>
      <c r="UCM498" s="260"/>
      <c r="UCN498" s="260"/>
      <c r="UCO498" s="260"/>
      <c r="UCP498" s="260"/>
      <c r="UCQ498" s="260"/>
      <c r="UCR498" s="260"/>
      <c r="UCS498" s="260"/>
      <c r="UCT498" s="260"/>
      <c r="UCU498" s="260"/>
      <c r="UCV498" s="260"/>
      <c r="UCW498" s="260"/>
      <c r="UCX498" s="260"/>
      <c r="UCY498" s="260"/>
      <c r="UCZ498" s="260"/>
      <c r="UDA498" s="260"/>
      <c r="UDB498" s="260"/>
      <c r="UDC498" s="260"/>
      <c r="UDD498" s="260"/>
      <c r="UDE498" s="260"/>
      <c r="UDF498" s="260"/>
      <c r="UDG498" s="260"/>
      <c r="UDH498" s="260"/>
      <c r="UDI498" s="260"/>
      <c r="UDJ498" s="260"/>
      <c r="UDK498" s="260"/>
      <c r="UDL498" s="260"/>
      <c r="UDM498" s="260"/>
      <c r="UDN498" s="260"/>
      <c r="UDO498" s="260"/>
      <c r="UDP498" s="260"/>
      <c r="UDQ498" s="260"/>
      <c r="UDR498" s="260"/>
      <c r="UDS498" s="260"/>
      <c r="UDT498" s="260"/>
      <c r="UDU498" s="260"/>
      <c r="UDV498" s="260"/>
      <c r="UDW498" s="260"/>
      <c r="UDX498" s="260"/>
      <c r="UDY498" s="260"/>
      <c r="UDZ498" s="260"/>
      <c r="UEA498" s="260"/>
      <c r="UEB498" s="260"/>
      <c r="UEC498" s="260"/>
      <c r="UED498" s="260"/>
      <c r="UEE498" s="260"/>
      <c r="UEF498" s="260"/>
      <c r="UEG498" s="260"/>
      <c r="UEH498" s="260"/>
      <c r="UEI498" s="260"/>
      <c r="UEJ498" s="260"/>
      <c r="UEK498" s="260"/>
      <c r="UEL498" s="260"/>
      <c r="UEM498" s="260"/>
      <c r="UEN498" s="260"/>
      <c r="UEO498" s="260"/>
      <c r="UEP498" s="260"/>
      <c r="UEQ498" s="260"/>
      <c r="UER498" s="260"/>
      <c r="UES498" s="260"/>
      <c r="UET498" s="260"/>
      <c r="UEU498" s="260"/>
      <c r="UEV498" s="260"/>
      <c r="UEW498" s="260"/>
      <c r="UEX498" s="260"/>
      <c r="UEY498" s="260"/>
      <c r="UEZ498" s="260"/>
      <c r="UFA498" s="260"/>
      <c r="UFB498" s="260"/>
      <c r="UFC498" s="260"/>
      <c r="UFD498" s="260"/>
      <c r="UFE498" s="260"/>
      <c r="UFF498" s="260"/>
      <c r="UFG498" s="260"/>
      <c r="UFH498" s="260"/>
      <c r="UFI498" s="260"/>
      <c r="UFJ498" s="260"/>
      <c r="UFK498" s="260"/>
      <c r="UFL498" s="260"/>
      <c r="UFM498" s="260"/>
      <c r="UFN498" s="260"/>
      <c r="UFO498" s="260"/>
      <c r="UFP498" s="260"/>
      <c r="UFQ498" s="260"/>
      <c r="UFR498" s="260"/>
      <c r="UFS498" s="260"/>
      <c r="UFT498" s="260"/>
      <c r="UFU498" s="260"/>
      <c r="UFV498" s="260"/>
      <c r="UFW498" s="260"/>
      <c r="UFX498" s="260"/>
      <c r="UFY498" s="260"/>
      <c r="UFZ498" s="260"/>
      <c r="UGA498" s="260"/>
      <c r="UGB498" s="260"/>
      <c r="UGC498" s="260"/>
      <c r="UGD498" s="260"/>
      <c r="UGE498" s="260"/>
      <c r="UGF498" s="260"/>
      <c r="UGG498" s="260"/>
      <c r="UGH498" s="260"/>
      <c r="UGI498" s="260"/>
      <c r="UGJ498" s="260"/>
      <c r="UGK498" s="260"/>
      <c r="UGL498" s="260"/>
      <c r="UGM498" s="260"/>
      <c r="UGN498" s="260"/>
      <c r="UGO498" s="260"/>
      <c r="UGP498" s="260"/>
      <c r="UGQ498" s="260"/>
      <c r="UGR498" s="260"/>
      <c r="UGS498" s="260"/>
      <c r="UGT498" s="260"/>
      <c r="UGU498" s="260"/>
      <c r="UGV498" s="260"/>
      <c r="UGW498" s="260"/>
      <c r="UGX498" s="260"/>
      <c r="UGY498" s="260"/>
      <c r="UGZ498" s="260"/>
      <c r="UHA498" s="260"/>
      <c r="UHB498" s="260"/>
      <c r="UHC498" s="260"/>
      <c r="UHD498" s="260"/>
      <c r="UHE498" s="260"/>
      <c r="UHF498" s="260"/>
      <c r="UHG498" s="260"/>
      <c r="UHH498" s="260"/>
      <c r="UHI498" s="260"/>
      <c r="UHJ498" s="260"/>
      <c r="UHK498" s="260"/>
      <c r="UHL498" s="260"/>
      <c r="UHM498" s="260"/>
      <c r="UHN498" s="260"/>
      <c r="UHO498" s="260"/>
      <c r="UHP498" s="260"/>
      <c r="UHQ498" s="260"/>
      <c r="UHR498" s="260"/>
      <c r="UHS498" s="260"/>
      <c r="UHT498" s="260"/>
      <c r="UHU498" s="260"/>
      <c r="UHV498" s="260"/>
      <c r="UHW498" s="260"/>
      <c r="UHX498" s="260"/>
      <c r="UHY498" s="260"/>
      <c r="UHZ498" s="260"/>
      <c r="UIA498" s="260"/>
      <c r="UIB498" s="260"/>
      <c r="UIC498" s="260"/>
      <c r="UID498" s="260"/>
      <c r="UIE498" s="260"/>
      <c r="UIF498" s="260"/>
      <c r="UIG498" s="260"/>
      <c r="UIH498" s="260"/>
      <c r="UII498" s="260"/>
      <c r="UIJ498" s="260"/>
      <c r="UIK498" s="260"/>
      <c r="UIL498" s="260"/>
      <c r="UIM498" s="260"/>
      <c r="UIN498" s="260"/>
      <c r="UIO498" s="260"/>
      <c r="UIP498" s="260"/>
      <c r="UIQ498" s="260"/>
      <c r="UIR498" s="260"/>
      <c r="UIS498" s="260"/>
      <c r="UIT498" s="260"/>
      <c r="UIU498" s="260"/>
      <c r="UIV498" s="260"/>
      <c r="UIW498" s="260"/>
      <c r="UIX498" s="260"/>
      <c r="UIY498" s="260"/>
      <c r="UIZ498" s="260"/>
      <c r="UJA498" s="260"/>
      <c r="UJB498" s="260"/>
      <c r="UJC498" s="260"/>
      <c r="UJD498" s="260"/>
      <c r="UJE498" s="260"/>
      <c r="UJF498" s="260"/>
      <c r="UJG498" s="260"/>
      <c r="UJH498" s="260"/>
      <c r="UJI498" s="260"/>
      <c r="UJJ498" s="260"/>
      <c r="UJK498" s="260"/>
      <c r="UJL498" s="260"/>
      <c r="UJM498" s="260"/>
      <c r="UJN498" s="260"/>
      <c r="UJO498" s="260"/>
      <c r="UJP498" s="260"/>
      <c r="UJQ498" s="260"/>
      <c r="UJR498" s="260"/>
      <c r="UJS498" s="260"/>
      <c r="UJT498" s="260"/>
      <c r="UJU498" s="260"/>
      <c r="UJV498" s="260"/>
      <c r="UJW498" s="260"/>
      <c r="UJX498" s="260"/>
      <c r="UJY498" s="260"/>
      <c r="UJZ498" s="260"/>
      <c r="UKA498" s="260"/>
      <c r="UKB498" s="260"/>
      <c r="UKC498" s="260"/>
      <c r="UKD498" s="260"/>
      <c r="UKE498" s="260"/>
      <c r="UKF498" s="260"/>
      <c r="UKG498" s="260"/>
      <c r="UKH498" s="260"/>
      <c r="UKI498" s="260"/>
      <c r="UKJ498" s="260"/>
      <c r="UKK498" s="260"/>
      <c r="UKL498" s="260"/>
      <c r="UKM498" s="260"/>
      <c r="UKN498" s="260"/>
      <c r="UKO498" s="260"/>
      <c r="UKP498" s="260"/>
      <c r="UKQ498" s="260"/>
      <c r="UKR498" s="260"/>
      <c r="UKS498" s="260"/>
      <c r="UKT498" s="260"/>
      <c r="UKU498" s="260"/>
      <c r="UKV498" s="260"/>
      <c r="UKW498" s="260"/>
      <c r="UKX498" s="260"/>
      <c r="UKY498" s="260"/>
      <c r="UKZ498" s="260"/>
      <c r="ULA498" s="260"/>
      <c r="ULB498" s="260"/>
      <c r="ULC498" s="260"/>
      <c r="ULD498" s="260"/>
      <c r="ULE498" s="260"/>
      <c r="ULF498" s="260"/>
      <c r="ULG498" s="260"/>
      <c r="ULH498" s="260"/>
      <c r="ULI498" s="260"/>
      <c r="ULJ498" s="260"/>
      <c r="ULK498" s="260"/>
      <c r="ULL498" s="260"/>
      <c r="ULM498" s="260"/>
      <c r="ULN498" s="260"/>
      <c r="ULO498" s="260"/>
      <c r="ULP498" s="260"/>
      <c r="ULQ498" s="260"/>
      <c r="ULR498" s="260"/>
      <c r="ULS498" s="260"/>
      <c r="ULT498" s="260"/>
      <c r="ULU498" s="260"/>
      <c r="ULV498" s="260"/>
      <c r="ULW498" s="260"/>
      <c r="ULX498" s="260"/>
      <c r="ULY498" s="260"/>
      <c r="ULZ498" s="260"/>
      <c r="UMA498" s="260"/>
      <c r="UMB498" s="260"/>
      <c r="UMC498" s="260"/>
      <c r="UMD498" s="260"/>
      <c r="UME498" s="260"/>
      <c r="UMF498" s="260"/>
      <c r="UMG498" s="260"/>
      <c r="UMH498" s="260"/>
      <c r="UMI498" s="260"/>
      <c r="UMJ498" s="260"/>
      <c r="UMK498" s="260"/>
      <c r="UML498" s="260"/>
      <c r="UMM498" s="260"/>
      <c r="UMN498" s="260"/>
      <c r="UMO498" s="260"/>
      <c r="UMP498" s="260"/>
      <c r="UMQ498" s="260"/>
      <c r="UMR498" s="260"/>
      <c r="UMS498" s="260"/>
      <c r="UMT498" s="260"/>
      <c r="UMU498" s="260"/>
      <c r="UMV498" s="260"/>
      <c r="UMW498" s="260"/>
      <c r="UMX498" s="260"/>
      <c r="UMY498" s="260"/>
      <c r="UMZ498" s="260"/>
      <c r="UNA498" s="260"/>
      <c r="UNB498" s="260"/>
      <c r="UNC498" s="260"/>
      <c r="UND498" s="260"/>
      <c r="UNE498" s="260"/>
      <c r="UNF498" s="260"/>
      <c r="UNG498" s="260"/>
      <c r="UNH498" s="260"/>
      <c r="UNI498" s="260"/>
      <c r="UNJ498" s="260"/>
      <c r="UNK498" s="260"/>
      <c r="UNL498" s="260"/>
      <c r="UNM498" s="260"/>
      <c r="UNN498" s="260"/>
      <c r="UNO498" s="260"/>
      <c r="UNP498" s="260"/>
      <c r="UNQ498" s="260"/>
      <c r="UNR498" s="260"/>
      <c r="UNS498" s="260"/>
      <c r="UNT498" s="260"/>
      <c r="UNU498" s="260"/>
      <c r="UNV498" s="260"/>
      <c r="UNW498" s="260"/>
      <c r="UNX498" s="260"/>
      <c r="UNY498" s="260"/>
      <c r="UNZ498" s="260"/>
      <c r="UOA498" s="260"/>
      <c r="UOB498" s="260"/>
      <c r="UOC498" s="260"/>
      <c r="UOD498" s="260"/>
      <c r="UOE498" s="260"/>
      <c r="UOF498" s="260"/>
      <c r="UOG498" s="260"/>
      <c r="UOH498" s="260"/>
      <c r="UOI498" s="260"/>
      <c r="UOJ498" s="260"/>
      <c r="UOK498" s="260"/>
      <c r="UOL498" s="260"/>
      <c r="UOM498" s="260"/>
      <c r="UON498" s="260"/>
      <c r="UOO498" s="260"/>
      <c r="UOP498" s="260"/>
      <c r="UOQ498" s="260"/>
      <c r="UOR498" s="260"/>
      <c r="UOS498" s="260"/>
      <c r="UOT498" s="260"/>
      <c r="UOU498" s="260"/>
      <c r="UOV498" s="260"/>
      <c r="UOW498" s="260"/>
      <c r="UOX498" s="260"/>
      <c r="UOY498" s="260"/>
      <c r="UOZ498" s="260"/>
      <c r="UPA498" s="260"/>
      <c r="UPB498" s="260"/>
      <c r="UPC498" s="260"/>
      <c r="UPD498" s="260"/>
      <c r="UPE498" s="260"/>
      <c r="UPF498" s="260"/>
      <c r="UPG498" s="260"/>
      <c r="UPH498" s="260"/>
      <c r="UPI498" s="260"/>
      <c r="UPJ498" s="260"/>
      <c r="UPK498" s="260"/>
      <c r="UPL498" s="260"/>
      <c r="UPM498" s="260"/>
      <c r="UPN498" s="260"/>
      <c r="UPO498" s="260"/>
      <c r="UPP498" s="260"/>
      <c r="UPQ498" s="260"/>
      <c r="UPR498" s="260"/>
      <c r="UPS498" s="260"/>
      <c r="UPT498" s="260"/>
      <c r="UPU498" s="260"/>
      <c r="UPV498" s="260"/>
      <c r="UPW498" s="260"/>
      <c r="UPX498" s="260"/>
      <c r="UPY498" s="260"/>
      <c r="UPZ498" s="260"/>
      <c r="UQA498" s="260"/>
      <c r="UQB498" s="260"/>
      <c r="UQC498" s="260"/>
      <c r="UQD498" s="260"/>
      <c r="UQE498" s="260"/>
      <c r="UQF498" s="260"/>
      <c r="UQG498" s="260"/>
      <c r="UQH498" s="260"/>
      <c r="UQI498" s="260"/>
      <c r="UQJ498" s="260"/>
      <c r="UQK498" s="260"/>
      <c r="UQL498" s="260"/>
      <c r="UQM498" s="260"/>
      <c r="UQN498" s="260"/>
      <c r="UQO498" s="260"/>
      <c r="UQP498" s="260"/>
      <c r="UQQ498" s="260"/>
      <c r="UQR498" s="260"/>
      <c r="UQS498" s="260"/>
      <c r="UQT498" s="260"/>
      <c r="UQU498" s="260"/>
      <c r="UQV498" s="260"/>
      <c r="UQW498" s="260"/>
      <c r="UQX498" s="260"/>
      <c r="UQY498" s="260"/>
      <c r="UQZ498" s="260"/>
      <c r="URA498" s="260"/>
      <c r="URB498" s="260"/>
      <c r="URC498" s="260"/>
      <c r="URD498" s="260"/>
      <c r="URE498" s="260"/>
      <c r="URF498" s="260"/>
      <c r="URG498" s="260"/>
      <c r="URH498" s="260"/>
      <c r="URI498" s="260"/>
      <c r="URJ498" s="260"/>
      <c r="URK498" s="260"/>
      <c r="URL498" s="260"/>
      <c r="URM498" s="260"/>
      <c r="URN498" s="260"/>
      <c r="URO498" s="260"/>
      <c r="URP498" s="260"/>
      <c r="URQ498" s="260"/>
      <c r="URR498" s="260"/>
      <c r="URS498" s="260"/>
      <c r="URT498" s="260"/>
      <c r="URU498" s="260"/>
      <c r="URV498" s="260"/>
      <c r="URW498" s="260"/>
      <c r="URX498" s="260"/>
      <c r="URY498" s="260"/>
      <c r="URZ498" s="260"/>
      <c r="USA498" s="260"/>
      <c r="USB498" s="260"/>
      <c r="USC498" s="260"/>
      <c r="USD498" s="260"/>
      <c r="USE498" s="260"/>
      <c r="USF498" s="260"/>
      <c r="USG498" s="260"/>
      <c r="USH498" s="260"/>
      <c r="USI498" s="260"/>
      <c r="USJ498" s="260"/>
      <c r="USK498" s="260"/>
      <c r="USL498" s="260"/>
      <c r="USM498" s="260"/>
      <c r="USN498" s="260"/>
      <c r="USO498" s="260"/>
      <c r="USP498" s="260"/>
      <c r="USQ498" s="260"/>
      <c r="USR498" s="260"/>
      <c r="USS498" s="260"/>
      <c r="UST498" s="260"/>
      <c r="USU498" s="260"/>
      <c r="USV498" s="260"/>
      <c r="USW498" s="260"/>
      <c r="USX498" s="260"/>
      <c r="USY498" s="260"/>
      <c r="USZ498" s="260"/>
      <c r="UTA498" s="260"/>
      <c r="UTB498" s="260"/>
      <c r="UTC498" s="260"/>
      <c r="UTD498" s="260"/>
      <c r="UTE498" s="260"/>
      <c r="UTF498" s="260"/>
      <c r="UTG498" s="260"/>
      <c r="UTH498" s="260"/>
      <c r="UTI498" s="260"/>
      <c r="UTJ498" s="260"/>
      <c r="UTK498" s="260"/>
      <c r="UTL498" s="260"/>
      <c r="UTM498" s="260"/>
      <c r="UTN498" s="260"/>
      <c r="UTO498" s="260"/>
      <c r="UTP498" s="260"/>
      <c r="UTQ498" s="260"/>
      <c r="UTR498" s="260"/>
      <c r="UTS498" s="260"/>
      <c r="UTT498" s="260"/>
      <c r="UTU498" s="260"/>
      <c r="UTV498" s="260"/>
      <c r="UTW498" s="260"/>
      <c r="UTX498" s="260"/>
      <c r="UTY498" s="260"/>
      <c r="UTZ498" s="260"/>
      <c r="UUA498" s="260"/>
      <c r="UUB498" s="260"/>
      <c r="UUC498" s="260"/>
      <c r="UUD498" s="260"/>
      <c r="UUE498" s="260"/>
      <c r="UUF498" s="260"/>
      <c r="UUG498" s="260"/>
      <c r="UUH498" s="260"/>
      <c r="UUI498" s="260"/>
      <c r="UUJ498" s="260"/>
      <c r="UUK498" s="260"/>
      <c r="UUL498" s="260"/>
      <c r="UUM498" s="260"/>
      <c r="UUN498" s="260"/>
      <c r="UUO498" s="260"/>
      <c r="UUP498" s="260"/>
      <c r="UUQ498" s="260"/>
      <c r="UUR498" s="260"/>
      <c r="UUS498" s="260"/>
      <c r="UUT498" s="260"/>
      <c r="UUU498" s="260"/>
      <c r="UUV498" s="260"/>
      <c r="UUW498" s="260"/>
      <c r="UUX498" s="260"/>
      <c r="UUY498" s="260"/>
      <c r="UUZ498" s="260"/>
      <c r="UVA498" s="260"/>
      <c r="UVB498" s="260"/>
      <c r="UVC498" s="260"/>
      <c r="UVD498" s="260"/>
      <c r="UVE498" s="260"/>
      <c r="UVF498" s="260"/>
      <c r="UVG498" s="260"/>
      <c r="UVH498" s="260"/>
      <c r="UVI498" s="260"/>
      <c r="UVJ498" s="260"/>
      <c r="UVK498" s="260"/>
      <c r="UVL498" s="260"/>
      <c r="UVM498" s="260"/>
      <c r="UVN498" s="260"/>
      <c r="UVO498" s="260"/>
      <c r="UVP498" s="260"/>
      <c r="UVQ498" s="260"/>
      <c r="UVR498" s="260"/>
      <c r="UVS498" s="260"/>
      <c r="UVT498" s="260"/>
      <c r="UVU498" s="260"/>
      <c r="UVV498" s="260"/>
      <c r="UVW498" s="260"/>
      <c r="UVX498" s="260"/>
      <c r="UVY498" s="260"/>
      <c r="UVZ498" s="260"/>
      <c r="UWA498" s="260"/>
      <c r="UWB498" s="260"/>
      <c r="UWC498" s="260"/>
      <c r="UWD498" s="260"/>
      <c r="UWE498" s="260"/>
      <c r="UWF498" s="260"/>
      <c r="UWG498" s="260"/>
      <c r="UWH498" s="260"/>
      <c r="UWI498" s="260"/>
      <c r="UWJ498" s="260"/>
      <c r="UWK498" s="260"/>
      <c r="UWL498" s="260"/>
      <c r="UWM498" s="260"/>
      <c r="UWN498" s="260"/>
      <c r="UWO498" s="260"/>
      <c r="UWP498" s="260"/>
      <c r="UWQ498" s="260"/>
      <c r="UWR498" s="260"/>
      <c r="UWS498" s="260"/>
      <c r="UWT498" s="260"/>
      <c r="UWU498" s="260"/>
      <c r="UWV498" s="260"/>
      <c r="UWW498" s="260"/>
      <c r="UWX498" s="260"/>
      <c r="UWY498" s="260"/>
      <c r="UWZ498" s="260"/>
      <c r="UXA498" s="260"/>
      <c r="UXB498" s="260"/>
      <c r="UXC498" s="260"/>
      <c r="UXD498" s="260"/>
      <c r="UXE498" s="260"/>
      <c r="UXF498" s="260"/>
      <c r="UXG498" s="260"/>
      <c r="UXH498" s="260"/>
      <c r="UXI498" s="260"/>
      <c r="UXJ498" s="260"/>
      <c r="UXK498" s="260"/>
      <c r="UXL498" s="260"/>
      <c r="UXM498" s="260"/>
      <c r="UXN498" s="260"/>
      <c r="UXO498" s="260"/>
      <c r="UXP498" s="260"/>
      <c r="UXQ498" s="260"/>
      <c r="UXR498" s="260"/>
      <c r="UXS498" s="260"/>
      <c r="UXT498" s="260"/>
      <c r="UXU498" s="260"/>
      <c r="UXV498" s="260"/>
      <c r="UXW498" s="260"/>
      <c r="UXX498" s="260"/>
      <c r="UXY498" s="260"/>
      <c r="UXZ498" s="260"/>
      <c r="UYA498" s="260"/>
      <c r="UYB498" s="260"/>
      <c r="UYC498" s="260"/>
      <c r="UYD498" s="260"/>
      <c r="UYE498" s="260"/>
      <c r="UYF498" s="260"/>
      <c r="UYG498" s="260"/>
      <c r="UYH498" s="260"/>
      <c r="UYI498" s="260"/>
      <c r="UYJ498" s="260"/>
      <c r="UYK498" s="260"/>
      <c r="UYL498" s="260"/>
      <c r="UYM498" s="260"/>
      <c r="UYN498" s="260"/>
      <c r="UYO498" s="260"/>
      <c r="UYP498" s="260"/>
      <c r="UYQ498" s="260"/>
      <c r="UYR498" s="260"/>
      <c r="UYS498" s="260"/>
      <c r="UYT498" s="260"/>
      <c r="UYU498" s="260"/>
      <c r="UYV498" s="260"/>
      <c r="UYW498" s="260"/>
      <c r="UYX498" s="260"/>
      <c r="UYY498" s="260"/>
      <c r="UYZ498" s="260"/>
      <c r="UZA498" s="260"/>
      <c r="UZB498" s="260"/>
      <c r="UZC498" s="260"/>
      <c r="UZD498" s="260"/>
      <c r="UZE498" s="260"/>
      <c r="UZF498" s="260"/>
      <c r="UZG498" s="260"/>
      <c r="UZH498" s="260"/>
      <c r="UZI498" s="260"/>
      <c r="UZJ498" s="260"/>
      <c r="UZK498" s="260"/>
      <c r="UZL498" s="260"/>
      <c r="UZM498" s="260"/>
      <c r="UZN498" s="260"/>
      <c r="UZO498" s="260"/>
      <c r="UZP498" s="260"/>
      <c r="UZQ498" s="260"/>
      <c r="UZR498" s="260"/>
      <c r="UZS498" s="260"/>
      <c r="UZT498" s="260"/>
      <c r="UZU498" s="260"/>
      <c r="UZV498" s="260"/>
      <c r="UZW498" s="260"/>
      <c r="UZX498" s="260"/>
      <c r="UZY498" s="260"/>
      <c r="UZZ498" s="260"/>
      <c r="VAA498" s="260"/>
      <c r="VAB498" s="260"/>
      <c r="VAC498" s="260"/>
      <c r="VAD498" s="260"/>
      <c r="VAE498" s="260"/>
      <c r="VAF498" s="260"/>
      <c r="VAG498" s="260"/>
      <c r="VAH498" s="260"/>
      <c r="VAI498" s="260"/>
      <c r="VAJ498" s="260"/>
      <c r="VAK498" s="260"/>
      <c r="VAL498" s="260"/>
      <c r="VAM498" s="260"/>
      <c r="VAN498" s="260"/>
      <c r="VAO498" s="260"/>
      <c r="VAP498" s="260"/>
      <c r="VAQ498" s="260"/>
      <c r="VAR498" s="260"/>
      <c r="VAS498" s="260"/>
      <c r="VAT498" s="260"/>
      <c r="VAU498" s="260"/>
      <c r="VAV498" s="260"/>
      <c r="VAW498" s="260"/>
      <c r="VAX498" s="260"/>
      <c r="VAY498" s="260"/>
      <c r="VAZ498" s="260"/>
      <c r="VBA498" s="260"/>
      <c r="VBB498" s="260"/>
      <c r="VBC498" s="260"/>
      <c r="VBD498" s="260"/>
      <c r="VBE498" s="260"/>
      <c r="VBF498" s="260"/>
      <c r="VBG498" s="260"/>
      <c r="VBH498" s="260"/>
      <c r="VBI498" s="260"/>
      <c r="VBJ498" s="260"/>
      <c r="VBK498" s="260"/>
      <c r="VBL498" s="260"/>
      <c r="VBM498" s="260"/>
      <c r="VBN498" s="260"/>
      <c r="VBO498" s="260"/>
      <c r="VBP498" s="260"/>
      <c r="VBQ498" s="260"/>
      <c r="VBR498" s="260"/>
      <c r="VBS498" s="260"/>
      <c r="VBT498" s="260"/>
      <c r="VBU498" s="260"/>
      <c r="VBV498" s="260"/>
      <c r="VBW498" s="260"/>
      <c r="VBX498" s="260"/>
      <c r="VBY498" s="260"/>
      <c r="VBZ498" s="260"/>
      <c r="VCA498" s="260"/>
      <c r="VCB498" s="260"/>
      <c r="VCC498" s="260"/>
      <c r="VCD498" s="260"/>
      <c r="VCE498" s="260"/>
      <c r="VCF498" s="260"/>
      <c r="VCG498" s="260"/>
      <c r="VCH498" s="260"/>
      <c r="VCI498" s="260"/>
      <c r="VCJ498" s="260"/>
      <c r="VCK498" s="260"/>
      <c r="VCL498" s="260"/>
      <c r="VCM498" s="260"/>
      <c r="VCN498" s="260"/>
      <c r="VCO498" s="260"/>
      <c r="VCP498" s="260"/>
      <c r="VCQ498" s="260"/>
      <c r="VCR498" s="260"/>
      <c r="VCS498" s="260"/>
      <c r="VCT498" s="260"/>
      <c r="VCU498" s="260"/>
      <c r="VCV498" s="260"/>
      <c r="VCW498" s="260"/>
      <c r="VCX498" s="260"/>
      <c r="VCY498" s="260"/>
      <c r="VCZ498" s="260"/>
      <c r="VDA498" s="260"/>
      <c r="VDB498" s="260"/>
      <c r="VDC498" s="260"/>
      <c r="VDD498" s="260"/>
      <c r="VDE498" s="260"/>
      <c r="VDF498" s="260"/>
      <c r="VDG498" s="260"/>
      <c r="VDH498" s="260"/>
      <c r="VDI498" s="260"/>
      <c r="VDJ498" s="260"/>
      <c r="VDK498" s="260"/>
      <c r="VDL498" s="260"/>
      <c r="VDM498" s="260"/>
      <c r="VDN498" s="260"/>
      <c r="VDO498" s="260"/>
      <c r="VDP498" s="260"/>
      <c r="VDQ498" s="260"/>
      <c r="VDR498" s="260"/>
      <c r="VDS498" s="260"/>
      <c r="VDT498" s="260"/>
      <c r="VDU498" s="260"/>
      <c r="VDV498" s="260"/>
      <c r="VDW498" s="260"/>
      <c r="VDX498" s="260"/>
      <c r="VDY498" s="260"/>
      <c r="VDZ498" s="260"/>
      <c r="VEA498" s="260"/>
      <c r="VEB498" s="260"/>
      <c r="VEC498" s="260"/>
      <c r="VED498" s="260"/>
      <c r="VEE498" s="260"/>
      <c r="VEF498" s="260"/>
      <c r="VEG498" s="260"/>
      <c r="VEH498" s="260"/>
      <c r="VEI498" s="260"/>
      <c r="VEJ498" s="260"/>
      <c r="VEK498" s="260"/>
      <c r="VEL498" s="260"/>
      <c r="VEM498" s="260"/>
      <c r="VEN498" s="260"/>
      <c r="VEO498" s="260"/>
      <c r="VEP498" s="260"/>
      <c r="VEQ498" s="260"/>
      <c r="VER498" s="260"/>
      <c r="VES498" s="260"/>
      <c r="VET498" s="260"/>
      <c r="VEU498" s="260"/>
      <c r="VEV498" s="260"/>
      <c r="VEW498" s="260"/>
      <c r="VEX498" s="260"/>
      <c r="VEY498" s="260"/>
      <c r="VEZ498" s="260"/>
      <c r="VFA498" s="260"/>
      <c r="VFB498" s="260"/>
      <c r="VFC498" s="260"/>
      <c r="VFD498" s="260"/>
      <c r="VFE498" s="260"/>
      <c r="VFF498" s="260"/>
      <c r="VFG498" s="260"/>
      <c r="VFH498" s="260"/>
      <c r="VFI498" s="260"/>
      <c r="VFJ498" s="260"/>
      <c r="VFK498" s="260"/>
      <c r="VFL498" s="260"/>
      <c r="VFM498" s="260"/>
      <c r="VFN498" s="260"/>
      <c r="VFO498" s="260"/>
      <c r="VFP498" s="260"/>
      <c r="VFQ498" s="260"/>
      <c r="VFR498" s="260"/>
      <c r="VFS498" s="260"/>
      <c r="VFT498" s="260"/>
      <c r="VFU498" s="260"/>
      <c r="VFV498" s="260"/>
      <c r="VFW498" s="260"/>
      <c r="VFX498" s="260"/>
      <c r="VFY498" s="260"/>
      <c r="VFZ498" s="260"/>
      <c r="VGA498" s="260"/>
      <c r="VGB498" s="260"/>
      <c r="VGC498" s="260"/>
      <c r="VGD498" s="260"/>
      <c r="VGE498" s="260"/>
      <c r="VGF498" s="260"/>
      <c r="VGG498" s="260"/>
      <c r="VGH498" s="260"/>
      <c r="VGI498" s="260"/>
      <c r="VGJ498" s="260"/>
      <c r="VGK498" s="260"/>
      <c r="VGL498" s="260"/>
      <c r="VGM498" s="260"/>
      <c r="VGN498" s="260"/>
      <c r="VGO498" s="260"/>
      <c r="VGP498" s="260"/>
      <c r="VGQ498" s="260"/>
      <c r="VGR498" s="260"/>
      <c r="VGS498" s="260"/>
      <c r="VGT498" s="260"/>
      <c r="VGU498" s="260"/>
      <c r="VGV498" s="260"/>
      <c r="VGW498" s="260"/>
      <c r="VGX498" s="260"/>
      <c r="VGY498" s="260"/>
      <c r="VGZ498" s="260"/>
      <c r="VHA498" s="260"/>
      <c r="VHB498" s="260"/>
      <c r="VHC498" s="260"/>
      <c r="VHD498" s="260"/>
      <c r="VHE498" s="260"/>
      <c r="VHF498" s="260"/>
      <c r="VHG498" s="260"/>
      <c r="VHH498" s="260"/>
      <c r="VHI498" s="260"/>
      <c r="VHJ498" s="260"/>
      <c r="VHK498" s="260"/>
      <c r="VHL498" s="260"/>
      <c r="VHM498" s="260"/>
      <c r="VHN498" s="260"/>
      <c r="VHO498" s="260"/>
      <c r="VHP498" s="260"/>
      <c r="VHQ498" s="260"/>
      <c r="VHR498" s="260"/>
      <c r="VHS498" s="260"/>
      <c r="VHT498" s="260"/>
      <c r="VHU498" s="260"/>
      <c r="VHV498" s="260"/>
      <c r="VHW498" s="260"/>
      <c r="VHX498" s="260"/>
      <c r="VHY498" s="260"/>
      <c r="VHZ498" s="260"/>
      <c r="VIA498" s="260"/>
      <c r="VIB498" s="260"/>
      <c r="VIC498" s="260"/>
      <c r="VID498" s="260"/>
      <c r="VIE498" s="260"/>
      <c r="VIF498" s="260"/>
      <c r="VIG498" s="260"/>
      <c r="VIH498" s="260"/>
      <c r="VII498" s="260"/>
      <c r="VIJ498" s="260"/>
      <c r="VIK498" s="260"/>
      <c r="VIL498" s="260"/>
      <c r="VIM498" s="260"/>
      <c r="VIN498" s="260"/>
      <c r="VIO498" s="260"/>
      <c r="VIP498" s="260"/>
      <c r="VIQ498" s="260"/>
      <c r="VIR498" s="260"/>
      <c r="VIS498" s="260"/>
      <c r="VIT498" s="260"/>
      <c r="VIU498" s="260"/>
      <c r="VIV498" s="260"/>
      <c r="VIW498" s="260"/>
      <c r="VIX498" s="260"/>
      <c r="VIY498" s="260"/>
      <c r="VIZ498" s="260"/>
      <c r="VJA498" s="260"/>
      <c r="VJB498" s="260"/>
      <c r="VJC498" s="260"/>
      <c r="VJD498" s="260"/>
      <c r="VJE498" s="260"/>
      <c r="VJF498" s="260"/>
      <c r="VJG498" s="260"/>
      <c r="VJH498" s="260"/>
      <c r="VJI498" s="260"/>
      <c r="VJJ498" s="260"/>
      <c r="VJK498" s="260"/>
      <c r="VJL498" s="260"/>
      <c r="VJM498" s="260"/>
      <c r="VJN498" s="260"/>
      <c r="VJO498" s="260"/>
      <c r="VJP498" s="260"/>
      <c r="VJQ498" s="260"/>
      <c r="VJR498" s="260"/>
      <c r="VJS498" s="260"/>
      <c r="VJT498" s="260"/>
      <c r="VJU498" s="260"/>
      <c r="VJV498" s="260"/>
      <c r="VJW498" s="260"/>
      <c r="VJX498" s="260"/>
      <c r="VJY498" s="260"/>
      <c r="VJZ498" s="260"/>
      <c r="VKA498" s="260"/>
      <c r="VKB498" s="260"/>
      <c r="VKC498" s="260"/>
      <c r="VKD498" s="260"/>
      <c r="VKE498" s="260"/>
      <c r="VKF498" s="260"/>
      <c r="VKG498" s="260"/>
      <c r="VKH498" s="260"/>
      <c r="VKI498" s="260"/>
      <c r="VKJ498" s="260"/>
      <c r="VKK498" s="260"/>
      <c r="VKL498" s="260"/>
      <c r="VKM498" s="260"/>
      <c r="VKN498" s="260"/>
      <c r="VKO498" s="260"/>
      <c r="VKP498" s="260"/>
      <c r="VKQ498" s="260"/>
      <c r="VKR498" s="260"/>
      <c r="VKS498" s="260"/>
      <c r="VKT498" s="260"/>
      <c r="VKU498" s="260"/>
      <c r="VKV498" s="260"/>
      <c r="VKW498" s="260"/>
      <c r="VKX498" s="260"/>
      <c r="VKY498" s="260"/>
      <c r="VKZ498" s="260"/>
      <c r="VLA498" s="260"/>
      <c r="VLB498" s="260"/>
      <c r="VLC498" s="260"/>
      <c r="VLD498" s="260"/>
      <c r="VLE498" s="260"/>
      <c r="VLF498" s="260"/>
      <c r="VLG498" s="260"/>
      <c r="VLH498" s="260"/>
      <c r="VLI498" s="260"/>
      <c r="VLJ498" s="260"/>
      <c r="VLK498" s="260"/>
      <c r="VLL498" s="260"/>
      <c r="VLM498" s="260"/>
      <c r="VLN498" s="260"/>
      <c r="VLO498" s="260"/>
      <c r="VLP498" s="260"/>
      <c r="VLQ498" s="260"/>
      <c r="VLR498" s="260"/>
      <c r="VLS498" s="260"/>
      <c r="VLT498" s="260"/>
      <c r="VLU498" s="260"/>
      <c r="VLV498" s="260"/>
      <c r="VLW498" s="260"/>
      <c r="VLX498" s="260"/>
      <c r="VLY498" s="260"/>
      <c r="VLZ498" s="260"/>
      <c r="VMA498" s="260"/>
      <c r="VMB498" s="260"/>
      <c r="VMC498" s="260"/>
      <c r="VMD498" s="260"/>
      <c r="VME498" s="260"/>
      <c r="VMF498" s="260"/>
      <c r="VMG498" s="260"/>
      <c r="VMH498" s="260"/>
      <c r="VMI498" s="260"/>
      <c r="VMJ498" s="260"/>
      <c r="VMK498" s="260"/>
      <c r="VML498" s="260"/>
      <c r="VMM498" s="260"/>
      <c r="VMN498" s="260"/>
      <c r="VMO498" s="260"/>
      <c r="VMP498" s="260"/>
      <c r="VMQ498" s="260"/>
      <c r="VMR498" s="260"/>
      <c r="VMS498" s="260"/>
      <c r="VMT498" s="260"/>
      <c r="VMU498" s="260"/>
      <c r="VMV498" s="260"/>
      <c r="VMW498" s="260"/>
      <c r="VMX498" s="260"/>
      <c r="VMY498" s="260"/>
      <c r="VMZ498" s="260"/>
      <c r="VNA498" s="260"/>
      <c r="VNB498" s="260"/>
      <c r="VNC498" s="260"/>
      <c r="VND498" s="260"/>
      <c r="VNE498" s="260"/>
      <c r="VNF498" s="260"/>
      <c r="VNG498" s="260"/>
      <c r="VNH498" s="260"/>
      <c r="VNI498" s="260"/>
      <c r="VNJ498" s="260"/>
      <c r="VNK498" s="260"/>
      <c r="VNL498" s="260"/>
      <c r="VNM498" s="260"/>
      <c r="VNN498" s="260"/>
      <c r="VNO498" s="260"/>
      <c r="VNP498" s="260"/>
      <c r="VNQ498" s="260"/>
      <c r="VNR498" s="260"/>
      <c r="VNS498" s="260"/>
      <c r="VNT498" s="260"/>
      <c r="VNU498" s="260"/>
      <c r="VNV498" s="260"/>
      <c r="VNW498" s="260"/>
      <c r="VNX498" s="260"/>
      <c r="VNY498" s="260"/>
      <c r="VNZ498" s="260"/>
      <c r="VOA498" s="260"/>
      <c r="VOB498" s="260"/>
      <c r="VOC498" s="260"/>
      <c r="VOD498" s="260"/>
      <c r="VOE498" s="260"/>
      <c r="VOF498" s="260"/>
      <c r="VOG498" s="260"/>
      <c r="VOH498" s="260"/>
      <c r="VOI498" s="260"/>
      <c r="VOJ498" s="260"/>
      <c r="VOK498" s="260"/>
      <c r="VOL498" s="260"/>
      <c r="VOM498" s="260"/>
      <c r="VON498" s="260"/>
      <c r="VOO498" s="260"/>
      <c r="VOP498" s="260"/>
      <c r="VOQ498" s="260"/>
      <c r="VOR498" s="260"/>
      <c r="VOS498" s="260"/>
      <c r="VOT498" s="260"/>
      <c r="VOU498" s="260"/>
      <c r="VOV498" s="260"/>
      <c r="VOW498" s="260"/>
      <c r="VOX498" s="260"/>
      <c r="VOY498" s="260"/>
      <c r="VOZ498" s="260"/>
      <c r="VPA498" s="260"/>
      <c r="VPB498" s="260"/>
      <c r="VPC498" s="260"/>
      <c r="VPD498" s="260"/>
      <c r="VPE498" s="260"/>
      <c r="VPF498" s="260"/>
      <c r="VPG498" s="260"/>
      <c r="VPH498" s="260"/>
      <c r="VPI498" s="260"/>
      <c r="VPJ498" s="260"/>
      <c r="VPK498" s="260"/>
      <c r="VPL498" s="260"/>
      <c r="VPM498" s="260"/>
      <c r="VPN498" s="260"/>
      <c r="VPO498" s="260"/>
      <c r="VPP498" s="260"/>
      <c r="VPQ498" s="260"/>
      <c r="VPR498" s="260"/>
      <c r="VPS498" s="260"/>
      <c r="VPT498" s="260"/>
      <c r="VPU498" s="260"/>
      <c r="VPV498" s="260"/>
      <c r="VPW498" s="260"/>
      <c r="VPX498" s="260"/>
      <c r="VPY498" s="260"/>
      <c r="VPZ498" s="260"/>
      <c r="VQA498" s="260"/>
      <c r="VQB498" s="260"/>
      <c r="VQC498" s="260"/>
      <c r="VQD498" s="260"/>
      <c r="VQE498" s="260"/>
      <c r="VQF498" s="260"/>
      <c r="VQG498" s="260"/>
      <c r="VQH498" s="260"/>
      <c r="VQI498" s="260"/>
      <c r="VQJ498" s="260"/>
      <c r="VQK498" s="260"/>
      <c r="VQL498" s="260"/>
      <c r="VQM498" s="260"/>
      <c r="VQN498" s="260"/>
      <c r="VQO498" s="260"/>
      <c r="VQP498" s="260"/>
      <c r="VQQ498" s="260"/>
      <c r="VQR498" s="260"/>
      <c r="VQS498" s="260"/>
      <c r="VQT498" s="260"/>
      <c r="VQU498" s="260"/>
      <c r="VQV498" s="260"/>
      <c r="VQW498" s="260"/>
      <c r="VQX498" s="260"/>
      <c r="VQY498" s="260"/>
      <c r="VQZ498" s="260"/>
      <c r="VRA498" s="260"/>
      <c r="VRB498" s="260"/>
      <c r="VRC498" s="260"/>
      <c r="VRD498" s="260"/>
      <c r="VRE498" s="260"/>
      <c r="VRF498" s="260"/>
      <c r="VRG498" s="260"/>
      <c r="VRH498" s="260"/>
      <c r="VRI498" s="260"/>
      <c r="VRJ498" s="260"/>
      <c r="VRK498" s="260"/>
      <c r="VRL498" s="260"/>
      <c r="VRM498" s="260"/>
      <c r="VRN498" s="260"/>
      <c r="VRO498" s="260"/>
      <c r="VRP498" s="260"/>
      <c r="VRQ498" s="260"/>
      <c r="VRR498" s="260"/>
      <c r="VRS498" s="260"/>
      <c r="VRT498" s="260"/>
      <c r="VRU498" s="260"/>
      <c r="VRV498" s="260"/>
      <c r="VRW498" s="260"/>
      <c r="VRX498" s="260"/>
      <c r="VRY498" s="260"/>
      <c r="VRZ498" s="260"/>
      <c r="VSA498" s="260"/>
      <c r="VSB498" s="260"/>
      <c r="VSC498" s="260"/>
      <c r="VSD498" s="260"/>
      <c r="VSE498" s="260"/>
      <c r="VSF498" s="260"/>
      <c r="VSG498" s="260"/>
      <c r="VSH498" s="260"/>
      <c r="VSI498" s="260"/>
      <c r="VSJ498" s="260"/>
      <c r="VSK498" s="260"/>
      <c r="VSL498" s="260"/>
      <c r="VSM498" s="260"/>
      <c r="VSN498" s="260"/>
      <c r="VSO498" s="260"/>
      <c r="VSP498" s="260"/>
      <c r="VSQ498" s="260"/>
      <c r="VSR498" s="260"/>
      <c r="VSS498" s="260"/>
      <c r="VST498" s="260"/>
      <c r="VSU498" s="260"/>
      <c r="VSV498" s="260"/>
      <c r="VSW498" s="260"/>
      <c r="VSX498" s="260"/>
      <c r="VSY498" s="260"/>
      <c r="VSZ498" s="260"/>
      <c r="VTA498" s="260"/>
      <c r="VTB498" s="260"/>
      <c r="VTC498" s="260"/>
      <c r="VTD498" s="260"/>
      <c r="VTE498" s="260"/>
      <c r="VTF498" s="260"/>
      <c r="VTG498" s="260"/>
      <c r="VTH498" s="260"/>
      <c r="VTI498" s="260"/>
      <c r="VTJ498" s="260"/>
      <c r="VTK498" s="260"/>
      <c r="VTL498" s="260"/>
      <c r="VTM498" s="260"/>
      <c r="VTN498" s="260"/>
      <c r="VTO498" s="260"/>
      <c r="VTP498" s="260"/>
      <c r="VTQ498" s="260"/>
      <c r="VTR498" s="260"/>
      <c r="VTS498" s="260"/>
      <c r="VTT498" s="260"/>
      <c r="VTU498" s="260"/>
      <c r="VTV498" s="260"/>
      <c r="VTW498" s="260"/>
      <c r="VTX498" s="260"/>
      <c r="VTY498" s="260"/>
      <c r="VTZ498" s="260"/>
      <c r="VUA498" s="260"/>
      <c r="VUB498" s="260"/>
      <c r="VUC498" s="260"/>
      <c r="VUD498" s="260"/>
      <c r="VUE498" s="260"/>
      <c r="VUF498" s="260"/>
      <c r="VUG498" s="260"/>
      <c r="VUH498" s="260"/>
      <c r="VUI498" s="260"/>
      <c r="VUJ498" s="260"/>
      <c r="VUK498" s="260"/>
      <c r="VUL498" s="260"/>
      <c r="VUM498" s="260"/>
      <c r="VUN498" s="260"/>
      <c r="VUO498" s="260"/>
      <c r="VUP498" s="260"/>
      <c r="VUQ498" s="260"/>
      <c r="VUR498" s="260"/>
      <c r="VUS498" s="260"/>
      <c r="VUT498" s="260"/>
      <c r="VUU498" s="260"/>
      <c r="VUV498" s="260"/>
      <c r="VUW498" s="260"/>
      <c r="VUX498" s="260"/>
      <c r="VUY498" s="260"/>
      <c r="VUZ498" s="260"/>
      <c r="VVA498" s="260"/>
      <c r="VVB498" s="260"/>
      <c r="VVC498" s="260"/>
      <c r="VVD498" s="260"/>
      <c r="VVE498" s="260"/>
      <c r="VVF498" s="260"/>
      <c r="VVG498" s="260"/>
      <c r="VVH498" s="260"/>
      <c r="VVI498" s="260"/>
      <c r="VVJ498" s="260"/>
      <c r="VVK498" s="260"/>
      <c r="VVL498" s="260"/>
      <c r="VVM498" s="260"/>
      <c r="VVN498" s="260"/>
      <c r="VVO498" s="260"/>
      <c r="VVP498" s="260"/>
      <c r="VVQ498" s="260"/>
      <c r="VVR498" s="260"/>
      <c r="VVS498" s="260"/>
      <c r="VVT498" s="260"/>
      <c r="VVU498" s="260"/>
      <c r="VVV498" s="260"/>
      <c r="VVW498" s="260"/>
      <c r="VVX498" s="260"/>
      <c r="VVY498" s="260"/>
      <c r="VVZ498" s="260"/>
      <c r="VWA498" s="260"/>
      <c r="VWB498" s="260"/>
      <c r="VWC498" s="260"/>
      <c r="VWD498" s="260"/>
      <c r="VWE498" s="260"/>
      <c r="VWF498" s="260"/>
      <c r="VWG498" s="260"/>
      <c r="VWH498" s="260"/>
      <c r="VWI498" s="260"/>
      <c r="VWJ498" s="260"/>
      <c r="VWK498" s="260"/>
      <c r="VWL498" s="260"/>
      <c r="VWM498" s="260"/>
      <c r="VWN498" s="260"/>
      <c r="VWO498" s="260"/>
      <c r="VWP498" s="260"/>
      <c r="VWQ498" s="260"/>
      <c r="VWR498" s="260"/>
      <c r="VWS498" s="260"/>
      <c r="VWT498" s="260"/>
      <c r="VWU498" s="260"/>
      <c r="VWV498" s="260"/>
      <c r="VWW498" s="260"/>
      <c r="VWX498" s="260"/>
      <c r="VWY498" s="260"/>
      <c r="VWZ498" s="260"/>
      <c r="VXA498" s="260"/>
      <c r="VXB498" s="260"/>
      <c r="VXC498" s="260"/>
      <c r="VXD498" s="260"/>
      <c r="VXE498" s="260"/>
      <c r="VXF498" s="260"/>
      <c r="VXG498" s="260"/>
      <c r="VXH498" s="260"/>
      <c r="VXI498" s="260"/>
      <c r="VXJ498" s="260"/>
      <c r="VXK498" s="260"/>
      <c r="VXL498" s="260"/>
      <c r="VXM498" s="260"/>
      <c r="VXN498" s="260"/>
      <c r="VXO498" s="260"/>
      <c r="VXP498" s="260"/>
      <c r="VXQ498" s="260"/>
      <c r="VXR498" s="260"/>
      <c r="VXS498" s="260"/>
      <c r="VXT498" s="260"/>
      <c r="VXU498" s="260"/>
      <c r="VXV498" s="260"/>
      <c r="VXW498" s="260"/>
      <c r="VXX498" s="260"/>
      <c r="VXY498" s="260"/>
      <c r="VXZ498" s="260"/>
      <c r="VYA498" s="260"/>
      <c r="VYB498" s="260"/>
      <c r="VYC498" s="260"/>
      <c r="VYD498" s="260"/>
      <c r="VYE498" s="260"/>
      <c r="VYF498" s="260"/>
      <c r="VYG498" s="260"/>
      <c r="VYH498" s="260"/>
      <c r="VYI498" s="260"/>
      <c r="VYJ498" s="260"/>
      <c r="VYK498" s="260"/>
      <c r="VYL498" s="260"/>
      <c r="VYM498" s="260"/>
      <c r="VYN498" s="260"/>
      <c r="VYO498" s="260"/>
      <c r="VYP498" s="260"/>
      <c r="VYQ498" s="260"/>
      <c r="VYR498" s="260"/>
      <c r="VYS498" s="260"/>
      <c r="VYT498" s="260"/>
      <c r="VYU498" s="260"/>
      <c r="VYV498" s="260"/>
      <c r="VYW498" s="260"/>
      <c r="VYX498" s="260"/>
      <c r="VYY498" s="260"/>
      <c r="VYZ498" s="260"/>
      <c r="VZA498" s="260"/>
      <c r="VZB498" s="260"/>
      <c r="VZC498" s="260"/>
      <c r="VZD498" s="260"/>
      <c r="VZE498" s="260"/>
      <c r="VZF498" s="260"/>
      <c r="VZG498" s="260"/>
      <c r="VZH498" s="260"/>
      <c r="VZI498" s="260"/>
      <c r="VZJ498" s="260"/>
      <c r="VZK498" s="260"/>
      <c r="VZL498" s="260"/>
      <c r="VZM498" s="260"/>
      <c r="VZN498" s="260"/>
      <c r="VZO498" s="260"/>
      <c r="VZP498" s="260"/>
      <c r="VZQ498" s="260"/>
      <c r="VZR498" s="260"/>
      <c r="VZS498" s="260"/>
      <c r="VZT498" s="260"/>
      <c r="VZU498" s="260"/>
      <c r="VZV498" s="260"/>
      <c r="VZW498" s="260"/>
      <c r="VZX498" s="260"/>
      <c r="VZY498" s="260"/>
      <c r="VZZ498" s="260"/>
      <c r="WAA498" s="260"/>
      <c r="WAB498" s="260"/>
      <c r="WAC498" s="260"/>
      <c r="WAD498" s="260"/>
      <c r="WAE498" s="260"/>
      <c r="WAF498" s="260"/>
      <c r="WAG498" s="260"/>
      <c r="WAH498" s="260"/>
      <c r="WAI498" s="260"/>
      <c r="WAJ498" s="260"/>
      <c r="WAK498" s="260"/>
      <c r="WAL498" s="260"/>
      <c r="WAM498" s="260"/>
      <c r="WAN498" s="260"/>
      <c r="WAO498" s="260"/>
      <c r="WAP498" s="260"/>
      <c r="WAQ498" s="260"/>
      <c r="WAR498" s="260"/>
      <c r="WAS498" s="260"/>
      <c r="WAT498" s="260"/>
      <c r="WAU498" s="260"/>
      <c r="WAV498" s="260"/>
      <c r="WAW498" s="260"/>
      <c r="WAX498" s="260"/>
      <c r="WAY498" s="260"/>
      <c r="WAZ498" s="260"/>
      <c r="WBA498" s="260"/>
      <c r="WBB498" s="260"/>
      <c r="WBC498" s="260"/>
      <c r="WBD498" s="260"/>
      <c r="WBE498" s="260"/>
      <c r="WBF498" s="260"/>
      <c r="WBG498" s="260"/>
      <c r="WBH498" s="260"/>
      <c r="WBI498" s="260"/>
      <c r="WBJ498" s="260"/>
      <c r="WBK498" s="260"/>
      <c r="WBL498" s="260"/>
      <c r="WBM498" s="260"/>
      <c r="WBN498" s="260"/>
      <c r="WBO498" s="260"/>
      <c r="WBP498" s="260"/>
      <c r="WBQ498" s="260"/>
      <c r="WBR498" s="260"/>
      <c r="WBS498" s="260"/>
      <c r="WBT498" s="260"/>
      <c r="WBU498" s="260"/>
      <c r="WBV498" s="260"/>
      <c r="WBW498" s="260"/>
      <c r="WBX498" s="260"/>
      <c r="WBY498" s="260"/>
      <c r="WBZ498" s="260"/>
      <c r="WCA498" s="260"/>
      <c r="WCB498" s="260"/>
      <c r="WCC498" s="260"/>
      <c r="WCD498" s="260"/>
      <c r="WCE498" s="260"/>
      <c r="WCF498" s="260"/>
      <c r="WCG498" s="260"/>
      <c r="WCH498" s="260"/>
      <c r="WCI498" s="260"/>
      <c r="WCJ498" s="260"/>
      <c r="WCK498" s="260"/>
      <c r="WCL498" s="260"/>
      <c r="WCM498" s="260"/>
      <c r="WCN498" s="260"/>
      <c r="WCO498" s="260"/>
      <c r="WCP498" s="260"/>
      <c r="WCQ498" s="260"/>
      <c r="WCR498" s="260"/>
      <c r="WCS498" s="260"/>
      <c r="WCT498" s="260"/>
      <c r="WCU498" s="260"/>
      <c r="WCV498" s="260"/>
      <c r="WCW498" s="260"/>
      <c r="WCX498" s="260"/>
      <c r="WCY498" s="260"/>
      <c r="WCZ498" s="260"/>
      <c r="WDA498" s="260"/>
      <c r="WDB498" s="260"/>
      <c r="WDC498" s="260"/>
      <c r="WDD498" s="260"/>
      <c r="WDE498" s="260"/>
      <c r="WDF498" s="260"/>
      <c r="WDG498" s="260"/>
      <c r="WDH498" s="260"/>
      <c r="WDI498" s="260"/>
      <c r="WDJ498" s="260"/>
      <c r="WDK498" s="260"/>
      <c r="WDL498" s="260"/>
      <c r="WDM498" s="260"/>
      <c r="WDN498" s="260"/>
      <c r="WDO498" s="260"/>
      <c r="WDP498" s="260"/>
      <c r="WDQ498" s="260"/>
      <c r="WDR498" s="260"/>
      <c r="WDS498" s="260"/>
      <c r="WDT498" s="260"/>
      <c r="WDU498" s="260"/>
      <c r="WDV498" s="260"/>
      <c r="WDW498" s="260"/>
      <c r="WDX498" s="260"/>
      <c r="WDY498" s="260"/>
      <c r="WDZ498" s="260"/>
      <c r="WEA498" s="260"/>
      <c r="WEB498" s="260"/>
      <c r="WEC498" s="260"/>
      <c r="WED498" s="260"/>
      <c r="WEE498" s="260"/>
      <c r="WEF498" s="260"/>
      <c r="WEG498" s="260"/>
      <c r="WEH498" s="260"/>
      <c r="WEI498" s="260"/>
      <c r="WEJ498" s="260"/>
      <c r="WEK498" s="260"/>
      <c r="WEL498" s="260"/>
      <c r="WEM498" s="260"/>
      <c r="WEN498" s="260"/>
      <c r="WEO498" s="260"/>
      <c r="WEP498" s="260"/>
      <c r="WEQ498" s="260"/>
      <c r="WER498" s="260"/>
      <c r="WES498" s="260"/>
      <c r="WET498" s="260"/>
      <c r="WEU498" s="260"/>
      <c r="WEV498" s="260"/>
      <c r="WEW498" s="260"/>
      <c r="WEX498" s="260"/>
      <c r="WEY498" s="260"/>
      <c r="WEZ498" s="260"/>
      <c r="WFA498" s="260"/>
      <c r="WFB498" s="260"/>
      <c r="WFC498" s="260"/>
      <c r="WFD498" s="260"/>
      <c r="WFE498" s="260"/>
      <c r="WFF498" s="260"/>
      <c r="WFG498" s="260"/>
      <c r="WFH498" s="260"/>
      <c r="WFI498" s="260"/>
      <c r="WFJ498" s="260"/>
      <c r="WFK498" s="260"/>
      <c r="WFL498" s="260"/>
      <c r="WFM498" s="260"/>
      <c r="WFN498" s="260"/>
      <c r="WFO498" s="260"/>
      <c r="WFP498" s="260"/>
      <c r="WFQ498" s="260"/>
      <c r="WFR498" s="260"/>
      <c r="WFS498" s="260"/>
      <c r="WFT498" s="260"/>
      <c r="WFU498" s="260"/>
      <c r="WFV498" s="260"/>
      <c r="WFW498" s="260"/>
      <c r="WFX498" s="260"/>
      <c r="WFY498" s="260"/>
      <c r="WFZ498" s="260"/>
      <c r="WGA498" s="260"/>
      <c r="WGB498" s="260"/>
      <c r="WGC498" s="260"/>
      <c r="WGD498" s="260"/>
      <c r="WGE498" s="260"/>
      <c r="WGF498" s="260"/>
      <c r="WGG498" s="260"/>
      <c r="WGH498" s="260"/>
      <c r="WGI498" s="260"/>
      <c r="WGJ498" s="260"/>
      <c r="WGK498" s="260"/>
      <c r="WGL498" s="260"/>
      <c r="WGM498" s="260"/>
      <c r="WGN498" s="260"/>
      <c r="WGO498" s="260"/>
      <c r="WGP498" s="260"/>
      <c r="WGQ498" s="260"/>
      <c r="WGR498" s="260"/>
      <c r="WGS498" s="260"/>
      <c r="WGT498" s="260"/>
      <c r="WGU498" s="260"/>
      <c r="WGV498" s="260"/>
      <c r="WGW498" s="260"/>
      <c r="WGX498" s="260"/>
      <c r="WGY498" s="260"/>
      <c r="WGZ498" s="260"/>
      <c r="WHA498" s="260"/>
      <c r="WHB498" s="260"/>
      <c r="WHC498" s="260"/>
      <c r="WHD498" s="260"/>
      <c r="WHE498" s="260"/>
      <c r="WHF498" s="260"/>
      <c r="WHG498" s="260"/>
      <c r="WHH498" s="260"/>
      <c r="WHI498" s="260"/>
      <c r="WHJ498" s="260"/>
      <c r="WHK498" s="260"/>
      <c r="WHL498" s="260"/>
      <c r="WHM498" s="260"/>
      <c r="WHN498" s="260"/>
      <c r="WHO498" s="260"/>
      <c r="WHP498" s="260"/>
      <c r="WHQ498" s="260"/>
      <c r="WHR498" s="260"/>
      <c r="WHS498" s="260"/>
      <c r="WHT498" s="260"/>
      <c r="WHU498" s="260"/>
      <c r="WHV498" s="260"/>
      <c r="WHW498" s="260"/>
      <c r="WHX498" s="260"/>
      <c r="WHY498" s="260"/>
      <c r="WHZ498" s="260"/>
      <c r="WIA498" s="260"/>
      <c r="WIB498" s="260"/>
      <c r="WIC498" s="260"/>
      <c r="WID498" s="260"/>
      <c r="WIE498" s="260"/>
      <c r="WIF498" s="260"/>
      <c r="WIG498" s="260"/>
      <c r="WIH498" s="260"/>
      <c r="WII498" s="260"/>
      <c r="WIJ498" s="260"/>
      <c r="WIK498" s="260"/>
      <c r="WIL498" s="260"/>
      <c r="WIM498" s="260"/>
      <c r="WIN498" s="260"/>
      <c r="WIO498" s="260"/>
      <c r="WIP498" s="260"/>
      <c r="WIQ498" s="260"/>
      <c r="WIR498" s="260"/>
      <c r="WIS498" s="260"/>
      <c r="WIT498" s="260"/>
      <c r="WIU498" s="260"/>
      <c r="WIV498" s="260"/>
      <c r="WIW498" s="260"/>
      <c r="WIX498" s="260"/>
      <c r="WIY498" s="260"/>
      <c r="WIZ498" s="260"/>
      <c r="WJA498" s="260"/>
      <c r="WJB498" s="260"/>
      <c r="WJC498" s="260"/>
      <c r="WJD498" s="260"/>
      <c r="WJE498" s="260"/>
      <c r="WJF498" s="260"/>
      <c r="WJG498" s="260"/>
      <c r="WJH498" s="260"/>
      <c r="WJI498" s="260"/>
      <c r="WJJ498" s="260"/>
      <c r="WJK498" s="260"/>
      <c r="WJL498" s="260"/>
      <c r="WJM498" s="260"/>
      <c r="WJN498" s="260"/>
      <c r="WJO498" s="260"/>
      <c r="WJP498" s="260"/>
      <c r="WJQ498" s="260"/>
      <c r="WJR498" s="260"/>
      <c r="WJS498" s="260"/>
      <c r="WJT498" s="260"/>
      <c r="WJU498" s="260"/>
      <c r="WJV498" s="260"/>
      <c r="WJW498" s="260"/>
      <c r="WJX498" s="260"/>
      <c r="WJY498" s="260"/>
      <c r="WJZ498" s="260"/>
      <c r="WKA498" s="260"/>
      <c r="WKB498" s="260"/>
      <c r="WKC498" s="260"/>
      <c r="WKD498" s="260"/>
      <c r="WKE498" s="260"/>
      <c r="WKF498" s="260"/>
      <c r="WKG498" s="260"/>
      <c r="WKH498" s="260"/>
      <c r="WKI498" s="260"/>
      <c r="WKJ498" s="260"/>
      <c r="WKK498" s="260"/>
      <c r="WKL498" s="260"/>
      <c r="WKM498" s="260"/>
      <c r="WKN498" s="260"/>
      <c r="WKO498" s="260"/>
      <c r="WKP498" s="260"/>
      <c r="WKQ498" s="260"/>
      <c r="WKR498" s="260"/>
      <c r="WKS498" s="260"/>
      <c r="WKT498" s="260"/>
      <c r="WKU498" s="260"/>
      <c r="WKV498" s="260"/>
      <c r="WKW498" s="260"/>
      <c r="WKX498" s="260"/>
      <c r="WKY498" s="260"/>
      <c r="WKZ498" s="260"/>
      <c r="WLA498" s="260"/>
      <c r="WLB498" s="260"/>
      <c r="WLC498" s="260"/>
      <c r="WLD498" s="260"/>
      <c r="WLE498" s="260"/>
      <c r="WLF498" s="260"/>
      <c r="WLG498" s="260"/>
      <c r="WLH498" s="260"/>
      <c r="WLI498" s="260"/>
      <c r="WLJ498" s="260"/>
      <c r="WLK498" s="260"/>
      <c r="WLL498" s="260"/>
      <c r="WLM498" s="260"/>
      <c r="WLN498" s="260"/>
      <c r="WLO498" s="260"/>
      <c r="WLP498" s="260"/>
      <c r="WLQ498" s="260"/>
      <c r="WLR498" s="260"/>
      <c r="WLS498" s="260"/>
      <c r="WLT498" s="260"/>
      <c r="WLU498" s="260"/>
      <c r="WLV498" s="260"/>
      <c r="WLW498" s="260"/>
      <c r="WLX498" s="260"/>
      <c r="WLY498" s="260"/>
      <c r="WLZ498" s="260"/>
      <c r="WMA498" s="260"/>
      <c r="WMB498" s="260"/>
      <c r="WMC498" s="260"/>
      <c r="WMD498" s="260"/>
      <c r="WME498" s="260"/>
      <c r="WMF498" s="260"/>
      <c r="WMG498" s="260"/>
      <c r="WMH498" s="260"/>
      <c r="WMI498" s="260"/>
      <c r="WMJ498" s="260"/>
      <c r="WMK498" s="260"/>
      <c r="WML498" s="260"/>
      <c r="WMM498" s="260"/>
      <c r="WMN498" s="260"/>
      <c r="WMO498" s="260"/>
      <c r="WMP498" s="260"/>
      <c r="WMQ498" s="260"/>
      <c r="WMR498" s="260"/>
      <c r="WMS498" s="260"/>
      <c r="WMT498" s="260"/>
      <c r="WMU498" s="260"/>
      <c r="WMV498" s="260"/>
      <c r="WMW498" s="260"/>
      <c r="WMX498" s="260"/>
      <c r="WMY498" s="260"/>
      <c r="WMZ498" s="260"/>
      <c r="WNA498" s="260"/>
      <c r="WNB498" s="260"/>
      <c r="WNC498" s="260"/>
      <c r="WND498" s="260"/>
      <c r="WNE498" s="260"/>
      <c r="WNF498" s="260"/>
      <c r="WNG498" s="260"/>
      <c r="WNH498" s="260"/>
      <c r="WNI498" s="260"/>
      <c r="WNJ498" s="260"/>
      <c r="WNK498" s="260"/>
      <c r="WNL498" s="260"/>
      <c r="WNM498" s="260"/>
      <c r="WNN498" s="260"/>
      <c r="WNO498" s="260"/>
      <c r="WNP498" s="260"/>
      <c r="WNQ498" s="260"/>
      <c r="WNR498" s="260"/>
      <c r="WNS498" s="260"/>
      <c r="WNT498" s="260"/>
      <c r="WNU498" s="260"/>
      <c r="WNV498" s="260"/>
      <c r="WNW498" s="260"/>
      <c r="WNX498" s="260"/>
      <c r="WNY498" s="260"/>
      <c r="WNZ498" s="260"/>
      <c r="WOA498" s="260"/>
      <c r="WOB498" s="260"/>
      <c r="WOC498" s="260"/>
      <c r="WOD498" s="260"/>
      <c r="WOE498" s="260"/>
      <c r="WOF498" s="260"/>
      <c r="WOG498" s="260"/>
      <c r="WOH498" s="260"/>
      <c r="WOI498" s="260"/>
      <c r="WOJ498" s="260"/>
      <c r="WOK498" s="260"/>
      <c r="WOL498" s="260"/>
      <c r="WOM498" s="260"/>
      <c r="WON498" s="260"/>
      <c r="WOO498" s="260"/>
      <c r="WOP498" s="260"/>
      <c r="WOQ498" s="260"/>
      <c r="WOR498" s="260"/>
      <c r="WOS498" s="260"/>
      <c r="WOT498" s="260"/>
      <c r="WOU498" s="260"/>
      <c r="WOV498" s="260"/>
      <c r="WOW498" s="260"/>
      <c r="WOX498" s="260"/>
      <c r="WOY498" s="260"/>
      <c r="WOZ498" s="260"/>
      <c r="WPA498" s="260"/>
      <c r="WPB498" s="260"/>
      <c r="WPC498" s="260"/>
      <c r="WPD498" s="260"/>
      <c r="WPE498" s="260"/>
      <c r="WPF498" s="260"/>
      <c r="WPG498" s="260"/>
      <c r="WPH498" s="260"/>
      <c r="WPI498" s="260"/>
      <c r="WPJ498" s="260"/>
      <c r="WPK498" s="260"/>
      <c r="WPL498" s="260"/>
      <c r="WPM498" s="260"/>
      <c r="WPN498" s="260"/>
      <c r="WPO498" s="260"/>
      <c r="WPP498" s="260"/>
      <c r="WPQ498" s="260"/>
      <c r="WPR498" s="260"/>
      <c r="WPS498" s="260"/>
      <c r="WPT498" s="260"/>
      <c r="WPU498" s="260"/>
      <c r="WPV498" s="260"/>
      <c r="WPW498" s="260"/>
      <c r="WPX498" s="260"/>
      <c r="WPY498" s="260"/>
      <c r="WPZ498" s="260"/>
      <c r="WQA498" s="260"/>
      <c r="WQB498" s="260"/>
      <c r="WQC498" s="260"/>
      <c r="WQD498" s="260"/>
      <c r="WQE498" s="260"/>
      <c r="WQF498" s="260"/>
      <c r="WQG498" s="260"/>
      <c r="WQH498" s="260"/>
      <c r="WQI498" s="260"/>
      <c r="WQJ498" s="260"/>
      <c r="WQK498" s="260"/>
      <c r="WQL498" s="260"/>
      <c r="WQM498" s="260"/>
      <c r="WQN498" s="260"/>
      <c r="WQO498" s="260"/>
      <c r="WQP498" s="260"/>
      <c r="WQQ498" s="260"/>
      <c r="WQR498" s="260"/>
      <c r="WQS498" s="260"/>
      <c r="WQT498" s="260"/>
      <c r="WQU498" s="260"/>
      <c r="WQV498" s="260"/>
      <c r="WQW498" s="260"/>
      <c r="WQX498" s="260"/>
      <c r="WQY498" s="260"/>
      <c r="WQZ498" s="260"/>
      <c r="WRA498" s="260"/>
      <c r="WRB498" s="260"/>
      <c r="WRC498" s="260"/>
      <c r="WRD498" s="260"/>
      <c r="WRE498" s="260"/>
      <c r="WRF498" s="260"/>
      <c r="WRG498" s="260"/>
      <c r="WRH498" s="260"/>
      <c r="WRI498" s="260"/>
      <c r="WRJ498" s="260"/>
      <c r="WRK498" s="260"/>
      <c r="WRL498" s="260"/>
      <c r="WRM498" s="260"/>
      <c r="WRN498" s="260"/>
      <c r="WRO498" s="260"/>
      <c r="WRP498" s="260"/>
      <c r="WRQ498" s="260"/>
      <c r="WRR498" s="260"/>
      <c r="WRS498" s="260"/>
      <c r="WRT498" s="260"/>
      <c r="WRU498" s="260"/>
      <c r="WRV498" s="260"/>
      <c r="WRW498" s="260"/>
      <c r="WRX498" s="260"/>
      <c r="WRY498" s="260"/>
      <c r="WRZ498" s="260"/>
      <c r="WSA498" s="260"/>
      <c r="WSB498" s="260"/>
      <c r="WSC498" s="260"/>
      <c r="WSD498" s="260"/>
      <c r="WSE498" s="260"/>
      <c r="WSF498" s="260"/>
      <c r="WSG498" s="260"/>
      <c r="WSH498" s="260"/>
      <c r="WSI498" s="260"/>
      <c r="WSJ498" s="260"/>
      <c r="WSK498" s="260"/>
      <c r="WSL498" s="260"/>
      <c r="WSM498" s="260"/>
      <c r="WSN498" s="260"/>
      <c r="WSO498" s="260"/>
      <c r="WSP498" s="260"/>
      <c r="WSQ498" s="260"/>
      <c r="WSR498" s="260"/>
      <c r="WSS498" s="260"/>
      <c r="WST498" s="260"/>
      <c r="WSU498" s="260"/>
      <c r="WSV498" s="260"/>
      <c r="WSW498" s="260"/>
      <c r="WSX498" s="260"/>
      <c r="WSY498" s="260"/>
      <c r="WSZ498" s="260"/>
      <c r="WTA498" s="260"/>
      <c r="WTB498" s="260"/>
      <c r="WTC498" s="260"/>
      <c r="WTD498" s="260"/>
      <c r="WTE498" s="260"/>
      <c r="WTF498" s="260"/>
      <c r="WTG498" s="260"/>
      <c r="WTH498" s="260"/>
      <c r="WTI498" s="260"/>
      <c r="WTJ498" s="260"/>
      <c r="WTK498" s="260"/>
      <c r="WTL498" s="260"/>
      <c r="WTM498" s="260"/>
      <c r="WTN498" s="260"/>
      <c r="WTO498" s="260"/>
      <c r="WTP498" s="260"/>
      <c r="WTQ498" s="260"/>
      <c r="WTR498" s="260"/>
      <c r="WTS498" s="260"/>
      <c r="WTT498" s="260"/>
      <c r="WTU498" s="260"/>
      <c r="WTV498" s="260"/>
      <c r="WTW498" s="260"/>
      <c r="WTX498" s="260"/>
      <c r="WTY498" s="260"/>
      <c r="WTZ498" s="260"/>
      <c r="WUA498" s="260"/>
      <c r="WUB498" s="260"/>
      <c r="WUC498" s="260"/>
      <c r="WUD498" s="260"/>
      <c r="WUE498" s="260"/>
      <c r="WUF498" s="260"/>
      <c r="WUG498" s="260"/>
      <c r="WUH498" s="260"/>
      <c r="WUI498" s="260"/>
      <c r="WUJ498" s="260"/>
      <c r="WUK498" s="260"/>
      <c r="WUL498" s="260"/>
      <c r="WUM498" s="260"/>
      <c r="WUN498" s="260"/>
      <c r="WUO498" s="260"/>
      <c r="WUP498" s="260"/>
      <c r="WUQ498" s="260"/>
      <c r="WUR498" s="260"/>
      <c r="WUS498" s="260"/>
      <c r="WUT498" s="260"/>
      <c r="WUU498" s="260"/>
      <c r="WUV498" s="260"/>
      <c r="WUW498" s="260"/>
      <c r="WUX498" s="260"/>
      <c r="WUY498" s="260"/>
      <c r="WUZ498" s="260"/>
      <c r="WVA498" s="260"/>
      <c r="WVB498" s="260"/>
      <c r="WVC498" s="260"/>
      <c r="WVD498" s="260"/>
      <c r="WVE498" s="260"/>
      <c r="WVF498" s="260"/>
      <c r="WVG498" s="260"/>
      <c r="WVH498" s="260"/>
      <c r="WVI498" s="260"/>
      <c r="WVJ498" s="260"/>
      <c r="WVK498" s="260"/>
      <c r="WVL498" s="260"/>
      <c r="WVM498" s="260"/>
      <c r="WVN498" s="260"/>
      <c r="WVO498" s="260"/>
      <c r="WVP498" s="260"/>
      <c r="WVQ498" s="260"/>
      <c r="WVR498" s="260"/>
      <c r="WVS498" s="260"/>
      <c r="WVT498" s="260"/>
      <c r="WVU498" s="260"/>
      <c r="WVV498" s="260"/>
      <c r="WVW498" s="260"/>
      <c r="WVX498" s="260"/>
      <c r="WVY498" s="260"/>
      <c r="WVZ498" s="260"/>
      <c r="WWA498" s="260"/>
      <c r="WWB498" s="260"/>
      <c r="WWC498" s="260"/>
      <c r="WWD498" s="260"/>
      <c r="WWE498" s="260"/>
      <c r="WWF498" s="260"/>
      <c r="WWG498" s="260"/>
      <c r="WWH498" s="260"/>
      <c r="WWI498" s="260"/>
      <c r="WWJ498" s="260"/>
      <c r="WWK498" s="260"/>
      <c r="WWL498" s="260"/>
      <c r="WWM498" s="260"/>
      <c r="WWN498" s="260"/>
      <c r="WWO498" s="260"/>
      <c r="WWP498" s="260"/>
      <c r="WWQ498" s="260"/>
      <c r="WWR498" s="260"/>
      <c r="WWS498" s="260"/>
      <c r="WWT498" s="260"/>
      <c r="WWU498" s="260"/>
      <c r="WWV498" s="260"/>
      <c r="WWW498" s="260"/>
      <c r="WWX498" s="260"/>
      <c r="WWY498" s="260"/>
      <c r="WWZ498" s="260"/>
      <c r="WXA498" s="260"/>
      <c r="WXB498" s="260"/>
      <c r="WXC498" s="260"/>
      <c r="WXD498" s="260"/>
      <c r="WXE498" s="260"/>
      <c r="WXF498" s="260"/>
      <c r="WXG498" s="260"/>
      <c r="WXH498" s="260"/>
      <c r="WXI498" s="260"/>
      <c r="WXJ498" s="260"/>
      <c r="WXK498" s="260"/>
      <c r="WXL498" s="260"/>
      <c r="WXM498" s="260"/>
      <c r="WXN498" s="260"/>
      <c r="WXO498" s="260"/>
      <c r="WXP498" s="260"/>
      <c r="WXQ498" s="260"/>
      <c r="WXR498" s="260"/>
      <c r="WXS498" s="260"/>
      <c r="WXT498" s="260"/>
      <c r="WXU498" s="260"/>
      <c r="WXV498" s="260"/>
      <c r="WXW498" s="260"/>
      <c r="WXX498" s="260"/>
      <c r="WXY498" s="260"/>
      <c r="WXZ498" s="260"/>
      <c r="WYA498" s="260"/>
      <c r="WYB498" s="260"/>
      <c r="WYC498" s="260"/>
      <c r="WYD498" s="260"/>
      <c r="WYE498" s="260"/>
      <c r="WYF498" s="260"/>
      <c r="WYG498" s="260"/>
      <c r="WYH498" s="260"/>
      <c r="WYI498" s="260"/>
      <c r="WYJ498" s="260"/>
      <c r="WYK498" s="260"/>
      <c r="WYL498" s="260"/>
      <c r="WYM498" s="260"/>
      <c r="WYN498" s="260"/>
      <c r="WYO498" s="260"/>
      <c r="WYP498" s="260"/>
      <c r="WYQ498" s="260"/>
      <c r="WYR498" s="260"/>
      <c r="WYS498" s="260"/>
      <c r="WYT498" s="260"/>
      <c r="WYU498" s="260"/>
      <c r="WYV498" s="260"/>
      <c r="WYW498" s="260"/>
      <c r="WYX498" s="260"/>
      <c r="WYY498" s="260"/>
      <c r="WYZ498" s="260"/>
      <c r="WZA498" s="260"/>
      <c r="WZB498" s="260"/>
      <c r="WZC498" s="260"/>
      <c r="WZD498" s="260"/>
      <c r="WZE498" s="260"/>
      <c r="WZF498" s="260"/>
      <c r="WZG498" s="260"/>
      <c r="WZH498" s="260"/>
      <c r="WZI498" s="260"/>
      <c r="WZJ498" s="260"/>
      <c r="WZK498" s="260"/>
      <c r="WZL498" s="260"/>
      <c r="WZM498" s="260"/>
      <c r="WZN498" s="260"/>
      <c r="WZO498" s="260"/>
      <c r="WZP498" s="260"/>
      <c r="WZQ498" s="260"/>
      <c r="WZR498" s="260"/>
      <c r="WZS498" s="260"/>
      <c r="WZT498" s="260"/>
      <c r="WZU498" s="260"/>
      <c r="WZV498" s="260"/>
      <c r="WZW498" s="260"/>
      <c r="WZX498" s="260"/>
      <c r="WZY498" s="260"/>
      <c r="WZZ498" s="260"/>
      <c r="XAA498" s="260"/>
      <c r="XAB498" s="260"/>
      <c r="XAC498" s="260"/>
      <c r="XAD498" s="260"/>
      <c r="XAE498" s="260"/>
      <c r="XAF498" s="260"/>
      <c r="XAG498" s="260"/>
      <c r="XAH498" s="260"/>
      <c r="XAI498" s="260"/>
      <c r="XAJ498" s="260"/>
      <c r="XAK498" s="260"/>
      <c r="XAL498" s="260"/>
      <c r="XAM498" s="260"/>
      <c r="XAN498" s="260"/>
      <c r="XAO498" s="260"/>
      <c r="XAP498" s="260"/>
      <c r="XAQ498" s="260"/>
      <c r="XAR498" s="260"/>
      <c r="XAS498" s="260"/>
      <c r="XAT498" s="260"/>
      <c r="XAU498" s="260"/>
      <c r="XAV498" s="260"/>
      <c r="XAW498" s="260"/>
      <c r="XAX498" s="260"/>
      <c r="XAY498" s="260"/>
      <c r="XAZ498" s="260"/>
      <c r="XBA498" s="260"/>
      <c r="XBB498" s="260"/>
      <c r="XBC498" s="260"/>
      <c r="XBD498" s="260"/>
      <c r="XBE498" s="260"/>
      <c r="XBF498" s="260"/>
      <c r="XBG498" s="260"/>
      <c r="XBH498" s="260"/>
      <c r="XBI498" s="260"/>
      <c r="XBJ498" s="260"/>
      <c r="XBK498" s="260"/>
      <c r="XBL498" s="260"/>
      <c r="XBM498" s="260"/>
      <c r="XBN498" s="260"/>
      <c r="XBO498" s="260"/>
      <c r="XBP498" s="260"/>
      <c r="XBQ498" s="260"/>
      <c r="XBR498" s="260"/>
      <c r="XBS498" s="260"/>
      <c r="XBT498" s="260"/>
      <c r="XBU498" s="260"/>
      <c r="XBV498" s="260"/>
      <c r="XBW498" s="260"/>
      <c r="XBX498" s="260"/>
      <c r="XBY498" s="260"/>
      <c r="XBZ498" s="260"/>
      <c r="XCA498" s="260"/>
      <c r="XCB498" s="260"/>
      <c r="XCC498" s="260"/>
      <c r="XCD498" s="260"/>
      <c r="XCE498" s="260"/>
      <c r="XCF498" s="260"/>
      <c r="XCG498" s="260"/>
      <c r="XCH498" s="260"/>
      <c r="XCI498" s="260"/>
      <c r="XCJ498" s="260"/>
      <c r="XCK498" s="260"/>
      <c r="XCL498" s="260"/>
      <c r="XCM498" s="260"/>
      <c r="XCN498" s="260"/>
      <c r="XCO498" s="260"/>
      <c r="XCP498" s="260"/>
      <c r="XCQ498" s="260"/>
      <c r="XCR498" s="260"/>
      <c r="XCS498" s="260"/>
      <c r="XCT498" s="260"/>
      <c r="XCU498" s="260"/>
      <c r="XCV498" s="260"/>
      <c r="XCW498" s="260"/>
      <c r="XCX498" s="260"/>
      <c r="XCY498" s="260"/>
      <c r="XCZ498" s="260"/>
      <c r="XDA498" s="260"/>
      <c r="XDB498" s="260"/>
      <c r="XDC498" s="260"/>
      <c r="XDD498" s="260"/>
      <c r="XDE498" s="260"/>
      <c r="XDF498" s="260"/>
      <c r="XDG498" s="260"/>
      <c r="XDH498" s="260"/>
      <c r="XDI498" s="260"/>
      <c r="XDJ498" s="260"/>
      <c r="XDK498" s="260"/>
      <c r="XDL498" s="260"/>
      <c r="XDM498" s="260"/>
      <c r="XDN498" s="260"/>
      <c r="XDO498" s="260"/>
      <c r="XDP498" s="260"/>
      <c r="XDQ498" s="260"/>
      <c r="XDR498" s="260"/>
      <c r="XDS498" s="260"/>
      <c r="XDT498" s="260"/>
      <c r="XDU498" s="260"/>
      <c r="XDV498" s="260"/>
      <c r="XDW498" s="260"/>
      <c r="XDX498" s="260"/>
      <c r="XDY498" s="260"/>
      <c r="XDZ498" s="260"/>
      <c r="XEA498" s="260"/>
      <c r="XEB498" s="260"/>
      <c r="XEC498" s="260"/>
      <c r="XED498" s="260"/>
      <c r="XEE498" s="260"/>
      <c r="XEF498" s="260"/>
      <c r="XEG498" s="260"/>
      <c r="XEH498" s="260"/>
      <c r="XEI498" s="260"/>
      <c r="XEJ498" s="260"/>
      <c r="XEK498" s="260"/>
      <c r="XEL498" s="260"/>
      <c r="XEM498" s="260"/>
      <c r="XEN498" s="260"/>
      <c r="XEO498" s="260"/>
      <c r="XEP498" s="260"/>
      <c r="XEQ498" s="260"/>
      <c r="XER498" s="260"/>
      <c r="XES498" s="260"/>
      <c r="XET498" s="260"/>
      <c r="XEU498" s="260"/>
      <c r="XEV498" s="260"/>
      <c r="XEW498" s="260"/>
      <c r="XEX498" s="260"/>
      <c r="XEY498" s="260"/>
      <c r="XEZ498" s="260"/>
      <c r="XFA498" s="260"/>
      <c r="XFB498" s="260"/>
      <c r="XFC498" s="260"/>
      <c r="XFD498" s="260"/>
    </row>
    <row r="499" spans="1:16384" s="265" customFormat="1" ht="15.75" hidden="1" x14ac:dyDescent="0.25">
      <c r="A499" s="400" t="s">
        <v>1043</v>
      </c>
      <c r="B499" s="401"/>
      <c r="C499" s="234"/>
      <c r="D499" s="195" t="s">
        <v>979</v>
      </c>
      <c r="E499" s="264"/>
      <c r="F499" s="264"/>
      <c r="G499" s="261"/>
      <c r="H499" s="243"/>
      <c r="I499" s="264"/>
      <c r="J499" s="264"/>
      <c r="K499" s="243"/>
      <c r="L499" s="243"/>
      <c r="M499" s="243"/>
      <c r="N499" s="264"/>
      <c r="O499" s="243"/>
      <c r="P499" s="243"/>
      <c r="Q499" s="243"/>
      <c r="R499" s="235"/>
      <c r="S499" s="235"/>
      <c r="T499" s="235"/>
      <c r="U499" s="235"/>
      <c r="V499" s="235"/>
      <c r="W499" s="235"/>
      <c r="X499" s="235"/>
      <c r="Y499" s="236"/>
      <c r="Z499" s="262"/>
      <c r="AA499" s="262"/>
      <c r="AB499" s="262"/>
      <c r="AC499" s="262"/>
      <c r="AD499" s="237"/>
      <c r="AE499" s="237"/>
      <c r="AF499" s="237"/>
      <c r="AG499" s="238"/>
      <c r="AH499" s="238"/>
      <c r="AI499" s="238"/>
      <c r="AJ499" s="238"/>
      <c r="AK499" s="237"/>
      <c r="AL499" s="237"/>
      <c r="AM499" s="237"/>
      <c r="AN499" s="237"/>
      <c r="AO499" s="237"/>
      <c r="AP499" s="237"/>
      <c r="AQ499" s="237"/>
      <c r="AR499" s="237"/>
      <c r="AS499" s="237"/>
      <c r="AT499" s="237"/>
      <c r="AU499" s="237"/>
      <c r="AV499" s="237"/>
      <c r="AW499" s="237"/>
      <c r="AX499" s="237"/>
      <c r="AY499" s="237"/>
      <c r="AZ499" s="237"/>
      <c r="BA499" s="237"/>
      <c r="BB499" s="237"/>
      <c r="BC499" s="237"/>
      <c r="BD499" s="237"/>
      <c r="BE499" s="237"/>
      <c r="BF499" s="237"/>
      <c r="BG499" s="237"/>
      <c r="BH499" s="237"/>
      <c r="BI499" s="273">
        <f t="shared" ref="BI499:CU499" si="368">COUNTIFS($Y$11:$Y$460,"CĐ1",BI$11:BI$460,"2")</f>
        <v>37</v>
      </c>
      <c r="BJ499" s="273">
        <f t="shared" si="368"/>
        <v>38</v>
      </c>
      <c r="BK499" s="273">
        <f t="shared" si="368"/>
        <v>38</v>
      </c>
      <c r="BL499" s="273">
        <f t="shared" si="368"/>
        <v>37</v>
      </c>
      <c r="BM499" s="273">
        <f t="shared" si="368"/>
        <v>36</v>
      </c>
      <c r="BN499" s="273">
        <f t="shared" si="368"/>
        <v>36</v>
      </c>
      <c r="BO499" s="273">
        <f t="shared" si="368"/>
        <v>36</v>
      </c>
      <c r="BP499" s="273">
        <f t="shared" si="368"/>
        <v>36</v>
      </c>
      <c r="BQ499" s="273">
        <f t="shared" si="368"/>
        <v>36</v>
      </c>
      <c r="BR499" s="273">
        <f t="shared" si="368"/>
        <v>33</v>
      </c>
      <c r="BS499" s="273">
        <f t="shared" si="368"/>
        <v>34</v>
      </c>
      <c r="BT499" s="273">
        <f t="shared" si="368"/>
        <v>33</v>
      </c>
      <c r="BU499" s="273">
        <f t="shared" si="368"/>
        <v>32</v>
      </c>
      <c r="BV499" s="273">
        <f t="shared" si="368"/>
        <v>32</v>
      </c>
      <c r="BW499" s="273">
        <f t="shared" si="368"/>
        <v>29</v>
      </c>
      <c r="BX499" s="273">
        <f t="shared" si="368"/>
        <v>32</v>
      </c>
      <c r="BY499" s="273">
        <f t="shared" si="368"/>
        <v>30</v>
      </c>
      <c r="BZ499" s="273">
        <f t="shared" si="368"/>
        <v>30</v>
      </c>
      <c r="CA499" s="273">
        <f t="shared" si="368"/>
        <v>11</v>
      </c>
      <c r="CB499" s="273">
        <f t="shared" si="368"/>
        <v>29</v>
      </c>
      <c r="CC499" s="273">
        <f t="shared" si="368"/>
        <v>29</v>
      </c>
      <c r="CD499" s="273">
        <f t="shared" si="368"/>
        <v>28</v>
      </c>
      <c r="CE499" s="273">
        <f t="shared" si="368"/>
        <v>27</v>
      </c>
      <c r="CF499" s="273">
        <f t="shared" si="368"/>
        <v>28</v>
      </c>
      <c r="CG499" s="273">
        <f t="shared" si="368"/>
        <v>29</v>
      </c>
      <c r="CH499" s="273">
        <f t="shared" si="368"/>
        <v>30</v>
      </c>
      <c r="CI499" s="273">
        <f t="shared" si="368"/>
        <v>30</v>
      </c>
      <c r="CJ499" s="273">
        <f t="shared" si="368"/>
        <v>28</v>
      </c>
      <c r="CK499" s="273">
        <f t="shared" si="368"/>
        <v>26</v>
      </c>
      <c r="CL499" s="273">
        <f t="shared" si="368"/>
        <v>27</v>
      </c>
      <c r="CM499" s="273">
        <f t="shared" si="368"/>
        <v>28</v>
      </c>
      <c r="CN499" s="273">
        <f t="shared" si="368"/>
        <v>29</v>
      </c>
      <c r="CO499" s="273">
        <f t="shared" si="368"/>
        <v>29</v>
      </c>
      <c r="CP499" s="273">
        <f t="shared" si="368"/>
        <v>30</v>
      </c>
      <c r="CQ499" s="273">
        <f t="shared" si="368"/>
        <v>32</v>
      </c>
      <c r="CR499" s="273">
        <f t="shared" si="368"/>
        <v>30</v>
      </c>
      <c r="CS499" s="273">
        <f t="shared" si="368"/>
        <v>37</v>
      </c>
      <c r="CT499" s="273">
        <f t="shared" si="368"/>
        <v>38</v>
      </c>
      <c r="CU499" s="273">
        <f t="shared" si="368"/>
        <v>31</v>
      </c>
      <c r="CV499" s="232"/>
      <c r="CW499" s="232"/>
      <c r="CX499" s="232"/>
      <c r="CY499" s="232"/>
      <c r="CZ499" s="232"/>
      <c r="DA499" s="232"/>
      <c r="DB499" s="232"/>
      <c r="DC499" s="232"/>
      <c r="DD499" s="263"/>
      <c r="DE499" s="232"/>
      <c r="DF499" s="232"/>
      <c r="DG499" s="232"/>
      <c r="DH499" s="232"/>
      <c r="DI499" s="232"/>
      <c r="DJ499" s="232"/>
      <c r="DK499" s="232"/>
      <c r="DL499" s="232"/>
      <c r="DM499" s="232"/>
      <c r="DN499" s="232"/>
      <c r="DO499" s="232"/>
      <c r="DP499" s="232"/>
      <c r="DQ499" s="232"/>
      <c r="DR499" s="232"/>
      <c r="DS499" s="232"/>
      <c r="DT499" s="232"/>
      <c r="DU499" s="232"/>
      <c r="DV499" s="232"/>
      <c r="DW499" s="232"/>
      <c r="DX499" s="232"/>
      <c r="DY499" s="232"/>
    </row>
    <row r="500" spans="1:16384" s="265" customFormat="1" ht="15.75" hidden="1" x14ac:dyDescent="0.25">
      <c r="A500" s="401"/>
      <c r="B500" s="402"/>
      <c r="C500" s="234"/>
      <c r="D500" s="196" t="s">
        <v>980</v>
      </c>
      <c r="E500" s="264"/>
      <c r="F500" s="264"/>
      <c r="G500" s="261"/>
      <c r="H500" s="243"/>
      <c r="I500" s="264"/>
      <c r="J500" s="264"/>
      <c r="K500" s="243"/>
      <c r="L500" s="243"/>
      <c r="M500" s="243"/>
      <c r="N500" s="264"/>
      <c r="O500" s="243"/>
      <c r="P500" s="243"/>
      <c r="Q500" s="243"/>
      <c r="R500" s="235"/>
      <c r="S500" s="235"/>
      <c r="T500" s="235"/>
      <c r="U500" s="235"/>
      <c r="V500" s="235"/>
      <c r="W500" s="235"/>
      <c r="X500" s="235"/>
      <c r="Y500" s="236"/>
      <c r="Z500" s="262"/>
      <c r="AA500" s="262"/>
      <c r="AB500" s="262"/>
      <c r="AC500" s="262"/>
      <c r="AD500" s="237"/>
      <c r="AE500" s="237"/>
      <c r="AF500" s="237"/>
      <c r="AG500" s="238"/>
      <c r="AH500" s="238"/>
      <c r="AI500" s="238"/>
      <c r="AJ500" s="238"/>
      <c r="AK500" s="237"/>
      <c r="AL500" s="237"/>
      <c r="AM500" s="237"/>
      <c r="AN500" s="237"/>
      <c r="AO500" s="237"/>
      <c r="AP500" s="237"/>
      <c r="AQ500" s="237"/>
      <c r="AR500" s="237"/>
      <c r="AS500" s="237"/>
      <c r="AT500" s="237"/>
      <c r="AU500" s="237"/>
      <c r="AV500" s="237"/>
      <c r="AW500" s="237"/>
      <c r="AX500" s="237"/>
      <c r="AY500" s="237"/>
      <c r="AZ500" s="237"/>
      <c r="BA500" s="237"/>
      <c r="BB500" s="237"/>
      <c r="BC500" s="237"/>
      <c r="BD500" s="237"/>
      <c r="BE500" s="237"/>
      <c r="BF500" s="237"/>
      <c r="BG500" s="237"/>
      <c r="BH500" s="237"/>
      <c r="BI500" s="273">
        <f t="shared" ref="BI500:CU500" si="369">COUNTIFS($Y$11:$Y$460,"CĐ1",BI$11:BI$460,"1")</f>
        <v>4</v>
      </c>
      <c r="BJ500" s="273">
        <f t="shared" si="369"/>
        <v>3</v>
      </c>
      <c r="BK500" s="273">
        <f t="shared" si="369"/>
        <v>3</v>
      </c>
      <c r="BL500" s="273">
        <f t="shared" si="369"/>
        <v>4</v>
      </c>
      <c r="BM500" s="273">
        <f t="shared" si="369"/>
        <v>5</v>
      </c>
      <c r="BN500" s="273">
        <f t="shared" si="369"/>
        <v>5</v>
      </c>
      <c r="BO500" s="273">
        <f t="shared" si="369"/>
        <v>5</v>
      </c>
      <c r="BP500" s="273">
        <f t="shared" si="369"/>
        <v>5</v>
      </c>
      <c r="BQ500" s="273">
        <f t="shared" si="369"/>
        <v>5</v>
      </c>
      <c r="BR500" s="273">
        <f t="shared" si="369"/>
        <v>8</v>
      </c>
      <c r="BS500" s="273">
        <f t="shared" si="369"/>
        <v>7</v>
      </c>
      <c r="BT500" s="273">
        <f t="shared" si="369"/>
        <v>8</v>
      </c>
      <c r="BU500" s="273">
        <f t="shared" si="369"/>
        <v>9</v>
      </c>
      <c r="BV500" s="273">
        <f t="shared" si="369"/>
        <v>9</v>
      </c>
      <c r="BW500" s="273">
        <f t="shared" si="369"/>
        <v>12</v>
      </c>
      <c r="BX500" s="273">
        <f t="shared" si="369"/>
        <v>9</v>
      </c>
      <c r="BY500" s="273">
        <f t="shared" si="369"/>
        <v>11</v>
      </c>
      <c r="BZ500" s="273">
        <f t="shared" si="369"/>
        <v>11</v>
      </c>
      <c r="CA500" s="273">
        <f t="shared" si="369"/>
        <v>9</v>
      </c>
      <c r="CB500" s="273">
        <f t="shared" si="369"/>
        <v>12</v>
      </c>
      <c r="CC500" s="273">
        <f t="shared" si="369"/>
        <v>12</v>
      </c>
      <c r="CD500" s="273">
        <f t="shared" si="369"/>
        <v>13</v>
      </c>
      <c r="CE500" s="273">
        <f t="shared" si="369"/>
        <v>14</v>
      </c>
      <c r="CF500" s="273">
        <f t="shared" si="369"/>
        <v>13</v>
      </c>
      <c r="CG500" s="273">
        <f t="shared" si="369"/>
        <v>12</v>
      </c>
      <c r="CH500" s="273">
        <f t="shared" si="369"/>
        <v>11</v>
      </c>
      <c r="CI500" s="273">
        <f t="shared" si="369"/>
        <v>11</v>
      </c>
      <c r="CJ500" s="273">
        <f t="shared" si="369"/>
        <v>13</v>
      </c>
      <c r="CK500" s="273">
        <f t="shared" si="369"/>
        <v>15</v>
      </c>
      <c r="CL500" s="273">
        <f t="shared" si="369"/>
        <v>14</v>
      </c>
      <c r="CM500" s="273">
        <f t="shared" si="369"/>
        <v>13</v>
      </c>
      <c r="CN500" s="273">
        <f t="shared" si="369"/>
        <v>12</v>
      </c>
      <c r="CO500" s="273">
        <f t="shared" si="369"/>
        <v>12</v>
      </c>
      <c r="CP500" s="273">
        <f t="shared" si="369"/>
        <v>11</v>
      </c>
      <c r="CQ500" s="273">
        <f t="shared" si="369"/>
        <v>9</v>
      </c>
      <c r="CR500" s="273">
        <f t="shared" si="369"/>
        <v>10</v>
      </c>
      <c r="CS500" s="273">
        <f t="shared" si="369"/>
        <v>4</v>
      </c>
      <c r="CT500" s="273">
        <f t="shared" si="369"/>
        <v>2</v>
      </c>
      <c r="CU500" s="273">
        <f t="shared" si="369"/>
        <v>3</v>
      </c>
      <c r="CV500" s="232"/>
      <c r="CW500" s="232"/>
      <c r="CX500" s="232"/>
      <c r="CY500" s="232"/>
      <c r="CZ500" s="232"/>
      <c r="DA500" s="232"/>
      <c r="DB500" s="232"/>
      <c r="DC500" s="232"/>
      <c r="DD500" s="263"/>
      <c r="DE500" s="232"/>
      <c r="DF500" s="232"/>
      <c r="DG500" s="232"/>
      <c r="DH500" s="232"/>
      <c r="DI500" s="232"/>
      <c r="DJ500" s="232"/>
      <c r="DK500" s="232"/>
      <c r="DL500" s="232"/>
      <c r="DM500" s="232"/>
      <c r="DN500" s="232"/>
      <c r="DO500" s="232"/>
      <c r="DP500" s="232"/>
      <c r="DQ500" s="232"/>
      <c r="DR500" s="232"/>
      <c r="DS500" s="232"/>
      <c r="DT500" s="232"/>
      <c r="DU500" s="232"/>
      <c r="DV500" s="232"/>
      <c r="DW500" s="232"/>
      <c r="DX500" s="232"/>
      <c r="DY500" s="232"/>
    </row>
    <row r="501" spans="1:16384" s="265" customFormat="1" ht="15.75" hidden="1" x14ac:dyDescent="0.25">
      <c r="A501" s="401"/>
      <c r="B501" s="402"/>
      <c r="C501" s="234"/>
      <c r="D501" s="196" t="s">
        <v>981</v>
      </c>
      <c r="E501" s="264"/>
      <c r="F501" s="264"/>
      <c r="G501" s="261"/>
      <c r="H501" s="243"/>
      <c r="I501" s="264"/>
      <c r="J501" s="264"/>
      <c r="K501" s="243"/>
      <c r="L501" s="243"/>
      <c r="M501" s="243"/>
      <c r="N501" s="264"/>
      <c r="O501" s="243"/>
      <c r="P501" s="243"/>
      <c r="Q501" s="243"/>
      <c r="R501" s="235"/>
      <c r="S501" s="235"/>
      <c r="T501" s="235"/>
      <c r="U501" s="235"/>
      <c r="V501" s="235"/>
      <c r="W501" s="235"/>
      <c r="X501" s="235"/>
      <c r="Y501" s="236"/>
      <c r="Z501" s="262"/>
      <c r="AA501" s="262"/>
      <c r="AB501" s="262"/>
      <c r="AC501" s="262"/>
      <c r="AD501" s="237"/>
      <c r="AE501" s="237"/>
      <c r="AF501" s="237"/>
      <c r="AG501" s="238"/>
      <c r="AH501" s="238"/>
      <c r="AI501" s="238"/>
      <c r="AJ501" s="238"/>
      <c r="AK501" s="237"/>
      <c r="AL501" s="237"/>
      <c r="AM501" s="237"/>
      <c r="AN501" s="237"/>
      <c r="AO501" s="237"/>
      <c r="AP501" s="237"/>
      <c r="AQ501" s="237"/>
      <c r="AR501" s="237"/>
      <c r="AS501" s="237"/>
      <c r="AT501" s="237"/>
      <c r="AU501" s="237"/>
      <c r="AV501" s="237"/>
      <c r="AW501" s="237"/>
      <c r="AX501" s="237"/>
      <c r="AY501" s="237"/>
      <c r="AZ501" s="237"/>
      <c r="BA501" s="237"/>
      <c r="BB501" s="237"/>
      <c r="BC501" s="237"/>
      <c r="BD501" s="237"/>
      <c r="BE501" s="237"/>
      <c r="BF501" s="237"/>
      <c r="BG501" s="237"/>
      <c r="BH501" s="237"/>
      <c r="BI501" s="273">
        <f t="shared" ref="BI501:CU501" si="370">COUNTIFS($Y$11:$Y$460,"CĐ1",BI$11:BI$460,"0")</f>
        <v>0</v>
      </c>
      <c r="BJ501" s="273">
        <f t="shared" si="370"/>
        <v>0</v>
      </c>
      <c r="BK501" s="273">
        <f t="shared" si="370"/>
        <v>0</v>
      </c>
      <c r="BL501" s="273">
        <f t="shared" si="370"/>
        <v>0</v>
      </c>
      <c r="BM501" s="273">
        <f t="shared" si="370"/>
        <v>0</v>
      </c>
      <c r="BN501" s="273">
        <f t="shared" si="370"/>
        <v>0</v>
      </c>
      <c r="BO501" s="273">
        <f t="shared" si="370"/>
        <v>0</v>
      </c>
      <c r="BP501" s="273">
        <f t="shared" si="370"/>
        <v>0</v>
      </c>
      <c r="BQ501" s="273">
        <f t="shared" si="370"/>
        <v>0</v>
      </c>
      <c r="BR501" s="273">
        <f t="shared" si="370"/>
        <v>0</v>
      </c>
      <c r="BS501" s="273">
        <f t="shared" si="370"/>
        <v>0</v>
      </c>
      <c r="BT501" s="273">
        <f t="shared" si="370"/>
        <v>0</v>
      </c>
      <c r="BU501" s="273">
        <f t="shared" si="370"/>
        <v>0</v>
      </c>
      <c r="BV501" s="273">
        <f t="shared" si="370"/>
        <v>0</v>
      </c>
      <c r="BW501" s="273">
        <f t="shared" si="370"/>
        <v>0</v>
      </c>
      <c r="BX501" s="273">
        <f t="shared" si="370"/>
        <v>0</v>
      </c>
      <c r="BY501" s="273">
        <f t="shared" si="370"/>
        <v>0</v>
      </c>
      <c r="BZ501" s="273">
        <f t="shared" si="370"/>
        <v>0</v>
      </c>
      <c r="CA501" s="273">
        <f t="shared" si="370"/>
        <v>21</v>
      </c>
      <c r="CB501" s="273">
        <f t="shared" si="370"/>
        <v>0</v>
      </c>
      <c r="CC501" s="273">
        <f t="shared" si="370"/>
        <v>0</v>
      </c>
      <c r="CD501" s="273">
        <f t="shared" si="370"/>
        <v>0</v>
      </c>
      <c r="CE501" s="273">
        <f t="shared" si="370"/>
        <v>0</v>
      </c>
      <c r="CF501" s="273">
        <f t="shared" si="370"/>
        <v>0</v>
      </c>
      <c r="CG501" s="273">
        <f t="shared" si="370"/>
        <v>0</v>
      </c>
      <c r="CH501" s="273">
        <f t="shared" si="370"/>
        <v>0</v>
      </c>
      <c r="CI501" s="273">
        <f t="shared" si="370"/>
        <v>0</v>
      </c>
      <c r="CJ501" s="273">
        <f t="shared" si="370"/>
        <v>0</v>
      </c>
      <c r="CK501" s="273">
        <f t="shared" si="370"/>
        <v>0</v>
      </c>
      <c r="CL501" s="273">
        <f t="shared" si="370"/>
        <v>0</v>
      </c>
      <c r="CM501" s="273">
        <f t="shared" si="370"/>
        <v>0</v>
      </c>
      <c r="CN501" s="273">
        <f t="shared" si="370"/>
        <v>0</v>
      </c>
      <c r="CO501" s="273">
        <f t="shared" si="370"/>
        <v>0</v>
      </c>
      <c r="CP501" s="273">
        <f t="shared" si="370"/>
        <v>0</v>
      </c>
      <c r="CQ501" s="273">
        <f t="shared" si="370"/>
        <v>0</v>
      </c>
      <c r="CR501" s="273">
        <f t="shared" si="370"/>
        <v>0</v>
      </c>
      <c r="CS501" s="273">
        <f t="shared" si="370"/>
        <v>0</v>
      </c>
      <c r="CT501" s="273">
        <f t="shared" si="370"/>
        <v>1</v>
      </c>
      <c r="CU501" s="273">
        <f t="shared" si="370"/>
        <v>7</v>
      </c>
      <c r="CV501" s="232"/>
      <c r="CW501" s="232"/>
      <c r="CX501" s="232"/>
      <c r="CY501" s="232"/>
      <c r="CZ501" s="232"/>
      <c r="DA501" s="232"/>
      <c r="DB501" s="232"/>
      <c r="DC501" s="232"/>
      <c r="DD501" s="263"/>
      <c r="DE501" s="232"/>
      <c r="DF501" s="232"/>
      <c r="DG501" s="232"/>
      <c r="DH501" s="232"/>
      <c r="DI501" s="232"/>
      <c r="DJ501" s="232"/>
      <c r="DK501" s="232"/>
      <c r="DL501" s="232"/>
      <c r="DM501" s="232"/>
      <c r="DN501" s="232"/>
      <c r="DO501" s="232"/>
      <c r="DP501" s="232"/>
      <c r="DQ501" s="232"/>
      <c r="DR501" s="232"/>
      <c r="DS501" s="232"/>
      <c r="DT501" s="232"/>
      <c r="DU501" s="232"/>
      <c r="DV501" s="232"/>
      <c r="DW501" s="232"/>
      <c r="DX501" s="232"/>
      <c r="DY501" s="232"/>
    </row>
    <row r="502" spans="1:16384" s="265" customFormat="1" ht="15.75" hidden="1" x14ac:dyDescent="0.25">
      <c r="A502" s="401"/>
      <c r="B502" s="402"/>
      <c r="C502" s="234"/>
      <c r="D502" s="196" t="s">
        <v>982</v>
      </c>
      <c r="E502" s="264"/>
      <c r="F502" s="264"/>
      <c r="G502" s="261"/>
      <c r="H502" s="243"/>
      <c r="I502" s="264"/>
      <c r="J502" s="264"/>
      <c r="K502" s="243"/>
      <c r="L502" s="243"/>
      <c r="M502" s="243"/>
      <c r="N502" s="264"/>
      <c r="O502" s="243"/>
      <c r="P502" s="243"/>
      <c r="Q502" s="243"/>
      <c r="R502" s="235"/>
      <c r="S502" s="235"/>
      <c r="T502" s="235"/>
      <c r="U502" s="235"/>
      <c r="V502" s="235"/>
      <c r="W502" s="235"/>
      <c r="X502" s="235"/>
      <c r="Y502" s="236"/>
      <c r="Z502" s="262"/>
      <c r="AA502" s="262"/>
      <c r="AB502" s="262"/>
      <c r="AC502" s="262"/>
      <c r="AD502" s="237"/>
      <c r="AE502" s="237"/>
      <c r="AF502" s="237"/>
      <c r="AG502" s="238"/>
      <c r="AH502" s="238"/>
      <c r="AI502" s="238"/>
      <c r="AJ502" s="238"/>
      <c r="AK502" s="237"/>
      <c r="AL502" s="237"/>
      <c r="AM502" s="237"/>
      <c r="AN502" s="237"/>
      <c r="AO502" s="237"/>
      <c r="AP502" s="237"/>
      <c r="AQ502" s="237"/>
      <c r="AR502" s="237"/>
      <c r="AS502" s="237"/>
      <c r="AT502" s="237"/>
      <c r="AU502" s="237"/>
      <c r="AV502" s="237"/>
      <c r="AW502" s="237"/>
      <c r="AX502" s="237"/>
      <c r="AY502" s="237"/>
      <c r="AZ502" s="237"/>
      <c r="BA502" s="237"/>
      <c r="BB502" s="237"/>
      <c r="BC502" s="237"/>
      <c r="BD502" s="237"/>
      <c r="BE502" s="237"/>
      <c r="BF502" s="237"/>
      <c r="BG502" s="237"/>
      <c r="BH502" s="237"/>
      <c r="BI502" s="273">
        <f t="shared" ref="BI502:CU502" si="371">COUNTIFS($Y$11:$Y$460,"CĐ1",BI$11:BI$460,"KĐG")</f>
        <v>0</v>
      </c>
      <c r="BJ502" s="273">
        <f t="shared" si="371"/>
        <v>0</v>
      </c>
      <c r="BK502" s="273">
        <f t="shared" si="371"/>
        <v>0</v>
      </c>
      <c r="BL502" s="273">
        <f t="shared" si="371"/>
        <v>0</v>
      </c>
      <c r="BM502" s="273">
        <f t="shared" si="371"/>
        <v>0</v>
      </c>
      <c r="BN502" s="273">
        <f t="shared" si="371"/>
        <v>0</v>
      </c>
      <c r="BO502" s="273">
        <f t="shared" si="371"/>
        <v>0</v>
      </c>
      <c r="BP502" s="273">
        <f t="shared" si="371"/>
        <v>0</v>
      </c>
      <c r="BQ502" s="273">
        <f t="shared" si="371"/>
        <v>0</v>
      </c>
      <c r="BR502" s="273">
        <f t="shared" si="371"/>
        <v>0</v>
      </c>
      <c r="BS502" s="273">
        <f t="shared" si="371"/>
        <v>0</v>
      </c>
      <c r="BT502" s="273">
        <f t="shared" si="371"/>
        <v>0</v>
      </c>
      <c r="BU502" s="273">
        <f t="shared" si="371"/>
        <v>0</v>
      </c>
      <c r="BV502" s="273">
        <f t="shared" si="371"/>
        <v>0</v>
      </c>
      <c r="BW502" s="273">
        <f t="shared" si="371"/>
        <v>0</v>
      </c>
      <c r="BX502" s="273">
        <f t="shared" si="371"/>
        <v>0</v>
      </c>
      <c r="BY502" s="273">
        <f t="shared" si="371"/>
        <v>0</v>
      </c>
      <c r="BZ502" s="273">
        <f t="shared" si="371"/>
        <v>0</v>
      </c>
      <c r="CA502" s="273">
        <f t="shared" si="371"/>
        <v>0</v>
      </c>
      <c r="CB502" s="273">
        <f t="shared" si="371"/>
        <v>0</v>
      </c>
      <c r="CC502" s="273">
        <f t="shared" si="371"/>
        <v>0</v>
      </c>
      <c r="CD502" s="273">
        <f t="shared" si="371"/>
        <v>0</v>
      </c>
      <c r="CE502" s="273">
        <f t="shared" si="371"/>
        <v>0</v>
      </c>
      <c r="CF502" s="273">
        <f t="shared" si="371"/>
        <v>0</v>
      </c>
      <c r="CG502" s="273">
        <f t="shared" si="371"/>
        <v>0</v>
      </c>
      <c r="CH502" s="273">
        <f t="shared" si="371"/>
        <v>0</v>
      </c>
      <c r="CI502" s="273">
        <f t="shared" si="371"/>
        <v>0</v>
      </c>
      <c r="CJ502" s="273">
        <f t="shared" si="371"/>
        <v>0</v>
      </c>
      <c r="CK502" s="273">
        <f t="shared" si="371"/>
        <v>0</v>
      </c>
      <c r="CL502" s="273">
        <f t="shared" si="371"/>
        <v>0</v>
      </c>
      <c r="CM502" s="273">
        <f t="shared" si="371"/>
        <v>0</v>
      </c>
      <c r="CN502" s="273">
        <f t="shared" si="371"/>
        <v>0</v>
      </c>
      <c r="CO502" s="273">
        <f t="shared" si="371"/>
        <v>0</v>
      </c>
      <c r="CP502" s="273">
        <f t="shared" si="371"/>
        <v>0</v>
      </c>
      <c r="CQ502" s="273">
        <f t="shared" si="371"/>
        <v>0</v>
      </c>
      <c r="CR502" s="273">
        <f t="shared" si="371"/>
        <v>0</v>
      </c>
      <c r="CS502" s="273">
        <f t="shared" si="371"/>
        <v>0</v>
      </c>
      <c r="CT502" s="273">
        <f t="shared" si="371"/>
        <v>0</v>
      </c>
      <c r="CU502" s="273">
        <f t="shared" si="371"/>
        <v>0</v>
      </c>
      <c r="CV502" s="232"/>
      <c r="CW502" s="232"/>
      <c r="CX502" s="232"/>
      <c r="CY502" s="232"/>
      <c r="CZ502" s="232"/>
      <c r="DA502" s="232"/>
      <c r="DB502" s="232"/>
      <c r="DC502" s="232"/>
      <c r="DD502" s="263"/>
      <c r="DE502" s="232"/>
      <c r="DF502" s="232"/>
      <c r="DG502" s="232"/>
      <c r="DH502" s="232"/>
      <c r="DI502" s="232"/>
      <c r="DJ502" s="232"/>
      <c r="DK502" s="232"/>
      <c r="DL502" s="232"/>
      <c r="DM502" s="232"/>
      <c r="DN502" s="232"/>
      <c r="DO502" s="232"/>
      <c r="DP502" s="232"/>
      <c r="DQ502" s="232"/>
      <c r="DR502" s="232"/>
      <c r="DS502" s="232"/>
      <c r="DT502" s="232"/>
      <c r="DU502" s="232"/>
      <c r="DV502" s="232"/>
      <c r="DW502" s="232"/>
      <c r="DX502" s="232"/>
      <c r="DY502" s="232"/>
    </row>
    <row r="503" spans="1:16384" s="265" customFormat="1" ht="15.75" hidden="1" x14ac:dyDescent="0.25">
      <c r="A503" s="401"/>
      <c r="B503" s="402"/>
      <c r="C503" s="234"/>
      <c r="D503" s="196" t="s">
        <v>983</v>
      </c>
      <c r="E503" s="264"/>
      <c r="F503" s="264"/>
      <c r="G503" s="261"/>
      <c r="H503" s="243"/>
      <c r="I503" s="264"/>
      <c r="J503" s="264"/>
      <c r="K503" s="243"/>
      <c r="L503" s="243"/>
      <c r="M503" s="243"/>
      <c r="N503" s="264"/>
      <c r="O503" s="243"/>
      <c r="P503" s="243"/>
      <c r="Q503" s="243"/>
      <c r="R503" s="235"/>
      <c r="S503" s="235"/>
      <c r="T503" s="235"/>
      <c r="U503" s="235"/>
      <c r="V503" s="235"/>
      <c r="W503" s="235"/>
      <c r="X503" s="235"/>
      <c r="Y503" s="236"/>
      <c r="Z503" s="262"/>
      <c r="AA503" s="262"/>
      <c r="AB503" s="262"/>
      <c r="AC503" s="262"/>
      <c r="AD503" s="237"/>
      <c r="AE503" s="237"/>
      <c r="AF503" s="237"/>
      <c r="AG503" s="238"/>
      <c r="AH503" s="238"/>
      <c r="AI503" s="238"/>
      <c r="AJ503" s="238"/>
      <c r="AK503" s="237"/>
      <c r="AL503" s="237"/>
      <c r="AM503" s="237"/>
      <c r="AN503" s="237"/>
      <c r="AO503" s="237"/>
      <c r="AP503" s="237"/>
      <c r="AQ503" s="237"/>
      <c r="AR503" s="237"/>
      <c r="AS503" s="237"/>
      <c r="AT503" s="237"/>
      <c r="AU503" s="237"/>
      <c r="AV503" s="237"/>
      <c r="AW503" s="237"/>
      <c r="AX503" s="237"/>
      <c r="AY503" s="237"/>
      <c r="AZ503" s="237"/>
      <c r="BA503" s="237"/>
      <c r="BB503" s="237"/>
      <c r="BC503" s="237"/>
      <c r="BD503" s="237"/>
      <c r="BE503" s="237"/>
      <c r="BF503" s="237"/>
      <c r="BG503" s="237"/>
      <c r="BH503" s="237"/>
      <c r="BI503" s="281">
        <f>BI502/(BI499+BI500+BI501+BI502)</f>
        <v>0</v>
      </c>
      <c r="BJ503" s="281">
        <f t="shared" ref="BJ503:CU503" si="372">BJ502/(BJ499+BJ500+BJ501+BJ502)</f>
        <v>0</v>
      </c>
      <c r="BK503" s="281">
        <f t="shared" si="372"/>
        <v>0</v>
      </c>
      <c r="BL503" s="281">
        <f t="shared" si="372"/>
        <v>0</v>
      </c>
      <c r="BM503" s="281">
        <f t="shared" si="372"/>
        <v>0</v>
      </c>
      <c r="BN503" s="281">
        <f t="shared" si="372"/>
        <v>0</v>
      </c>
      <c r="BO503" s="281">
        <f t="shared" si="372"/>
        <v>0</v>
      </c>
      <c r="BP503" s="281">
        <f t="shared" si="372"/>
        <v>0</v>
      </c>
      <c r="BQ503" s="281">
        <f t="shared" si="372"/>
        <v>0</v>
      </c>
      <c r="BR503" s="281">
        <f t="shared" si="372"/>
        <v>0</v>
      </c>
      <c r="BS503" s="281">
        <f t="shared" si="372"/>
        <v>0</v>
      </c>
      <c r="BT503" s="281">
        <f t="shared" si="372"/>
        <v>0</v>
      </c>
      <c r="BU503" s="281">
        <f t="shared" si="372"/>
        <v>0</v>
      </c>
      <c r="BV503" s="281">
        <f t="shared" si="372"/>
        <v>0</v>
      </c>
      <c r="BW503" s="281">
        <f t="shared" si="372"/>
        <v>0</v>
      </c>
      <c r="BX503" s="281">
        <f t="shared" si="372"/>
        <v>0</v>
      </c>
      <c r="BY503" s="281">
        <f t="shared" si="372"/>
        <v>0</v>
      </c>
      <c r="BZ503" s="281">
        <f t="shared" si="372"/>
        <v>0</v>
      </c>
      <c r="CA503" s="281">
        <f t="shared" si="372"/>
        <v>0</v>
      </c>
      <c r="CB503" s="281">
        <f t="shared" si="372"/>
        <v>0</v>
      </c>
      <c r="CC503" s="281">
        <f t="shared" si="372"/>
        <v>0</v>
      </c>
      <c r="CD503" s="281">
        <f t="shared" si="372"/>
        <v>0</v>
      </c>
      <c r="CE503" s="281">
        <f t="shared" si="372"/>
        <v>0</v>
      </c>
      <c r="CF503" s="281">
        <f t="shared" si="372"/>
        <v>0</v>
      </c>
      <c r="CG503" s="281">
        <f t="shared" si="372"/>
        <v>0</v>
      </c>
      <c r="CH503" s="281">
        <f t="shared" si="372"/>
        <v>0</v>
      </c>
      <c r="CI503" s="281">
        <f t="shared" si="372"/>
        <v>0</v>
      </c>
      <c r="CJ503" s="281">
        <f t="shared" si="372"/>
        <v>0</v>
      </c>
      <c r="CK503" s="281">
        <f t="shared" si="372"/>
        <v>0</v>
      </c>
      <c r="CL503" s="281">
        <f t="shared" si="372"/>
        <v>0</v>
      </c>
      <c r="CM503" s="281">
        <f t="shared" si="372"/>
        <v>0</v>
      </c>
      <c r="CN503" s="281">
        <f t="shared" si="372"/>
        <v>0</v>
      </c>
      <c r="CO503" s="281">
        <f t="shared" si="372"/>
        <v>0</v>
      </c>
      <c r="CP503" s="281">
        <f t="shared" si="372"/>
        <v>0</v>
      </c>
      <c r="CQ503" s="281">
        <f t="shared" si="372"/>
        <v>0</v>
      </c>
      <c r="CR503" s="281">
        <f t="shared" si="372"/>
        <v>0</v>
      </c>
      <c r="CS503" s="281">
        <f t="shared" si="372"/>
        <v>0</v>
      </c>
      <c r="CT503" s="281">
        <f t="shared" si="372"/>
        <v>0</v>
      </c>
      <c r="CU503" s="281">
        <f t="shared" si="372"/>
        <v>0</v>
      </c>
      <c r="CV503" s="232"/>
      <c r="CW503" s="232"/>
      <c r="CX503" s="232"/>
      <c r="CY503" s="232"/>
      <c r="CZ503" s="232"/>
      <c r="DA503" s="232"/>
      <c r="DB503" s="232"/>
      <c r="DC503" s="232"/>
      <c r="DD503" s="263"/>
      <c r="DE503" s="232"/>
      <c r="DF503" s="232"/>
      <c r="DG503" s="232"/>
      <c r="DH503" s="232"/>
      <c r="DI503" s="232"/>
      <c r="DJ503" s="232"/>
      <c r="DK503" s="232"/>
      <c r="DL503" s="232"/>
      <c r="DM503" s="232"/>
      <c r="DN503" s="232"/>
      <c r="DO503" s="232"/>
      <c r="DP503" s="232"/>
      <c r="DQ503" s="232"/>
      <c r="DR503" s="232"/>
      <c r="DS503" s="232"/>
      <c r="DT503" s="232"/>
      <c r="DU503" s="232"/>
      <c r="DV503" s="232"/>
      <c r="DW503" s="232"/>
      <c r="DX503" s="232"/>
      <c r="DY503" s="232"/>
    </row>
    <row r="504" spans="1:16384" s="265" customFormat="1" ht="15.75" hidden="1" x14ac:dyDescent="0.25">
      <c r="A504" s="401"/>
      <c r="B504" s="402"/>
      <c r="C504" s="234"/>
      <c r="D504" s="396" t="s">
        <v>984</v>
      </c>
      <c r="E504" s="264"/>
      <c r="F504" s="264"/>
      <c r="G504" s="261"/>
      <c r="H504" s="243"/>
      <c r="I504" s="264"/>
      <c r="J504" s="264"/>
      <c r="K504" s="243"/>
      <c r="L504" s="243"/>
      <c r="M504" s="243"/>
      <c r="N504" s="264"/>
      <c r="O504" s="243"/>
      <c r="P504" s="243"/>
      <c r="Q504" s="243"/>
      <c r="R504" s="235"/>
      <c r="S504" s="235"/>
      <c r="T504" s="235"/>
      <c r="U504" s="235"/>
      <c r="V504" s="235"/>
      <c r="W504" s="235"/>
      <c r="X504" s="235"/>
      <c r="Y504" s="236"/>
      <c r="Z504" s="262"/>
      <c r="AA504" s="262"/>
      <c r="AB504" s="262"/>
      <c r="AC504" s="262"/>
      <c r="AD504" s="237"/>
      <c r="AE504" s="237"/>
      <c r="AF504" s="237"/>
      <c r="AG504" s="238"/>
      <c r="AH504" s="238"/>
      <c r="AI504" s="238"/>
      <c r="AJ504" s="238"/>
      <c r="AK504" s="237"/>
      <c r="AL504" s="237"/>
      <c r="AM504" s="237"/>
      <c r="AN504" s="237"/>
      <c r="AO504" s="237"/>
      <c r="AP504" s="237"/>
      <c r="AQ504" s="237"/>
      <c r="AR504" s="237"/>
      <c r="AS504" s="237"/>
      <c r="AT504" s="237"/>
      <c r="AU504" s="237"/>
      <c r="AV504" s="237"/>
      <c r="AW504" s="237"/>
      <c r="AX504" s="237"/>
      <c r="AY504" s="237"/>
      <c r="AZ504" s="237"/>
      <c r="BA504" s="237"/>
      <c r="BB504" s="237"/>
      <c r="BC504" s="237"/>
      <c r="BD504" s="237"/>
      <c r="BE504" s="237"/>
      <c r="BF504" s="237"/>
      <c r="BG504" s="237"/>
      <c r="BH504" s="237"/>
      <c r="BI504" s="282">
        <f t="shared" ref="BI504:CU504" si="373">(((BI499*2)+(BI500*1)+(BI501*0)+(BI501*0)))/(BI499+BI500+BI501+BI502)</f>
        <v>1.9024390243902438</v>
      </c>
      <c r="BJ504" s="282">
        <f t="shared" si="373"/>
        <v>1.9268292682926829</v>
      </c>
      <c r="BK504" s="282">
        <f t="shared" si="373"/>
        <v>1.9268292682926829</v>
      </c>
      <c r="BL504" s="282">
        <f t="shared" si="373"/>
        <v>1.9024390243902438</v>
      </c>
      <c r="BM504" s="282">
        <f t="shared" si="373"/>
        <v>1.8780487804878048</v>
      </c>
      <c r="BN504" s="282">
        <f t="shared" si="373"/>
        <v>1.8780487804878048</v>
      </c>
      <c r="BO504" s="282">
        <f t="shared" si="373"/>
        <v>1.8780487804878048</v>
      </c>
      <c r="BP504" s="282">
        <f t="shared" si="373"/>
        <v>1.8780487804878048</v>
      </c>
      <c r="BQ504" s="282">
        <f t="shared" si="373"/>
        <v>1.8780487804878048</v>
      </c>
      <c r="BR504" s="282">
        <f t="shared" si="373"/>
        <v>1.8048780487804879</v>
      </c>
      <c r="BS504" s="282">
        <f t="shared" si="373"/>
        <v>1.8292682926829269</v>
      </c>
      <c r="BT504" s="282">
        <f t="shared" si="373"/>
        <v>1.8048780487804879</v>
      </c>
      <c r="BU504" s="282">
        <f t="shared" si="373"/>
        <v>1.7804878048780488</v>
      </c>
      <c r="BV504" s="282">
        <f t="shared" si="373"/>
        <v>1.7804878048780488</v>
      </c>
      <c r="BW504" s="282">
        <f t="shared" si="373"/>
        <v>1.7073170731707317</v>
      </c>
      <c r="BX504" s="282">
        <f t="shared" si="373"/>
        <v>1.7804878048780488</v>
      </c>
      <c r="BY504" s="282">
        <f t="shared" si="373"/>
        <v>1.7317073170731707</v>
      </c>
      <c r="BZ504" s="282">
        <f t="shared" si="373"/>
        <v>1.7317073170731707</v>
      </c>
      <c r="CA504" s="282">
        <f t="shared" si="373"/>
        <v>0.75609756097560976</v>
      </c>
      <c r="CB504" s="282">
        <f t="shared" si="373"/>
        <v>1.7073170731707317</v>
      </c>
      <c r="CC504" s="282">
        <f t="shared" si="373"/>
        <v>1.7073170731707317</v>
      </c>
      <c r="CD504" s="282">
        <f t="shared" si="373"/>
        <v>1.6829268292682926</v>
      </c>
      <c r="CE504" s="282">
        <f t="shared" si="373"/>
        <v>1.6585365853658536</v>
      </c>
      <c r="CF504" s="282">
        <f t="shared" si="373"/>
        <v>1.6829268292682926</v>
      </c>
      <c r="CG504" s="282">
        <f t="shared" si="373"/>
        <v>1.7073170731707317</v>
      </c>
      <c r="CH504" s="282">
        <f t="shared" si="373"/>
        <v>1.7317073170731707</v>
      </c>
      <c r="CI504" s="282">
        <f t="shared" si="373"/>
        <v>1.7317073170731707</v>
      </c>
      <c r="CJ504" s="282">
        <f t="shared" si="373"/>
        <v>1.6829268292682926</v>
      </c>
      <c r="CK504" s="282">
        <f t="shared" si="373"/>
        <v>1.6341463414634145</v>
      </c>
      <c r="CL504" s="282">
        <f t="shared" si="373"/>
        <v>1.6585365853658536</v>
      </c>
      <c r="CM504" s="282">
        <f t="shared" si="373"/>
        <v>1.6829268292682926</v>
      </c>
      <c r="CN504" s="282">
        <f t="shared" si="373"/>
        <v>1.7073170731707317</v>
      </c>
      <c r="CO504" s="282">
        <f t="shared" si="373"/>
        <v>1.7073170731707317</v>
      </c>
      <c r="CP504" s="282">
        <f t="shared" si="373"/>
        <v>1.7317073170731707</v>
      </c>
      <c r="CQ504" s="282">
        <f t="shared" si="373"/>
        <v>1.7804878048780488</v>
      </c>
      <c r="CR504" s="282">
        <f t="shared" si="373"/>
        <v>1.75</v>
      </c>
      <c r="CS504" s="282">
        <f t="shared" si="373"/>
        <v>1.9024390243902438</v>
      </c>
      <c r="CT504" s="282">
        <f t="shared" si="373"/>
        <v>1.9024390243902438</v>
      </c>
      <c r="CU504" s="282">
        <f t="shared" si="373"/>
        <v>1.5853658536585367</v>
      </c>
      <c r="CV504" s="232"/>
      <c r="CW504" s="232"/>
      <c r="CX504" s="232"/>
      <c r="CY504" s="232"/>
      <c r="CZ504" s="232"/>
      <c r="DA504" s="232"/>
      <c r="DB504" s="232"/>
      <c r="DC504" s="232"/>
      <c r="DD504" s="263"/>
      <c r="DE504" s="232"/>
      <c r="DF504" s="232"/>
      <c r="DG504" s="232"/>
      <c r="DH504" s="232"/>
      <c r="DI504" s="232"/>
      <c r="DJ504" s="232"/>
      <c r="DK504" s="232"/>
      <c r="DL504" s="232"/>
      <c r="DM504" s="232"/>
      <c r="DN504" s="232"/>
      <c r="DO504" s="232"/>
      <c r="DP504" s="232"/>
      <c r="DQ504" s="232"/>
      <c r="DR504" s="232"/>
      <c r="DS504" s="232"/>
      <c r="DT504" s="232"/>
      <c r="DU504" s="232"/>
      <c r="DV504" s="232"/>
      <c r="DW504" s="232"/>
      <c r="DX504" s="232"/>
      <c r="DY504" s="232"/>
    </row>
    <row r="505" spans="1:16384" s="265" customFormat="1" ht="15.75" hidden="1" x14ac:dyDescent="0.25">
      <c r="A505" s="401"/>
      <c r="B505" s="401"/>
      <c r="C505" s="234"/>
      <c r="D505" s="351"/>
      <c r="E505" s="264"/>
      <c r="F505" s="264"/>
      <c r="G505" s="261"/>
      <c r="H505" s="243"/>
      <c r="I505" s="264"/>
      <c r="J505" s="264"/>
      <c r="K505" s="243"/>
      <c r="L505" s="243"/>
      <c r="M505" s="243"/>
      <c r="N505" s="264"/>
      <c r="O505" s="243"/>
      <c r="P505" s="243"/>
      <c r="Q505" s="243"/>
      <c r="R505" s="235"/>
      <c r="S505" s="235"/>
      <c r="T505" s="235"/>
      <c r="U505" s="235"/>
      <c r="V505" s="235"/>
      <c r="W505" s="235"/>
      <c r="X505" s="235"/>
      <c r="Y505" s="236"/>
      <c r="Z505" s="262"/>
      <c r="AA505" s="262"/>
      <c r="AB505" s="262"/>
      <c r="AC505" s="262"/>
      <c r="AD505" s="237"/>
      <c r="AE505" s="237"/>
      <c r="AF505" s="237"/>
      <c r="AG505" s="238"/>
      <c r="AH505" s="238"/>
      <c r="AI505" s="238"/>
      <c r="AJ505" s="238"/>
      <c r="AK505" s="237"/>
      <c r="AL505" s="237"/>
      <c r="AM505" s="237"/>
      <c r="AN505" s="237"/>
      <c r="AO505" s="237"/>
      <c r="AP505" s="237"/>
      <c r="AQ505" s="237"/>
      <c r="AR505" s="237"/>
      <c r="AS505" s="237"/>
      <c r="AT505" s="237"/>
      <c r="AU505" s="237"/>
      <c r="AV505" s="237"/>
      <c r="AW505" s="237"/>
      <c r="AX505" s="237"/>
      <c r="AY505" s="237"/>
      <c r="AZ505" s="237"/>
      <c r="BA505" s="237"/>
      <c r="BB505" s="237"/>
      <c r="BC505" s="237"/>
      <c r="BD505" s="237"/>
      <c r="BE505" s="237"/>
      <c r="BF505" s="237"/>
      <c r="BG505" s="237"/>
      <c r="BH505" s="237"/>
      <c r="BI505" s="282" t="str">
        <f>IF(BI503&gt;=50%,"KĐG",IF(BI504&gt;=1.6,"Đ",IF(BI504&gt;=1,"CCG","CĐ")))</f>
        <v>Đ</v>
      </c>
      <c r="BJ505" s="282" t="str">
        <f t="shared" ref="BJ505:CU505" si="374">IF(BJ503&gt;=50%,"KĐG",IF(BJ504&gt;=1.6,"Đ",IF(BJ504&gt;=1,"CCG","CĐ")))</f>
        <v>Đ</v>
      </c>
      <c r="BK505" s="282" t="str">
        <f t="shared" si="374"/>
        <v>Đ</v>
      </c>
      <c r="BL505" s="282" t="str">
        <f t="shared" si="374"/>
        <v>Đ</v>
      </c>
      <c r="BM505" s="282" t="str">
        <f t="shared" si="374"/>
        <v>Đ</v>
      </c>
      <c r="BN505" s="282" t="str">
        <f t="shared" si="374"/>
        <v>Đ</v>
      </c>
      <c r="BO505" s="282" t="str">
        <f t="shared" si="374"/>
        <v>Đ</v>
      </c>
      <c r="BP505" s="282" t="str">
        <f t="shared" si="374"/>
        <v>Đ</v>
      </c>
      <c r="BQ505" s="282" t="str">
        <f t="shared" si="374"/>
        <v>Đ</v>
      </c>
      <c r="BR505" s="282" t="str">
        <f t="shared" si="374"/>
        <v>Đ</v>
      </c>
      <c r="BS505" s="282" t="str">
        <f t="shared" si="374"/>
        <v>Đ</v>
      </c>
      <c r="BT505" s="282" t="str">
        <f t="shared" si="374"/>
        <v>Đ</v>
      </c>
      <c r="BU505" s="282" t="str">
        <f t="shared" si="374"/>
        <v>Đ</v>
      </c>
      <c r="BV505" s="282" t="str">
        <f t="shared" si="374"/>
        <v>Đ</v>
      </c>
      <c r="BW505" s="282" t="str">
        <f t="shared" si="374"/>
        <v>Đ</v>
      </c>
      <c r="BX505" s="282" t="str">
        <f t="shared" si="374"/>
        <v>Đ</v>
      </c>
      <c r="BY505" s="282" t="str">
        <f t="shared" si="374"/>
        <v>Đ</v>
      </c>
      <c r="BZ505" s="282" t="str">
        <f t="shared" si="374"/>
        <v>Đ</v>
      </c>
      <c r="CA505" s="282" t="str">
        <f t="shared" si="374"/>
        <v>CĐ</v>
      </c>
      <c r="CB505" s="282" t="str">
        <f t="shared" si="374"/>
        <v>Đ</v>
      </c>
      <c r="CC505" s="282" t="str">
        <f t="shared" si="374"/>
        <v>Đ</v>
      </c>
      <c r="CD505" s="282" t="str">
        <f t="shared" si="374"/>
        <v>Đ</v>
      </c>
      <c r="CE505" s="282" t="str">
        <f t="shared" si="374"/>
        <v>Đ</v>
      </c>
      <c r="CF505" s="282" t="str">
        <f t="shared" si="374"/>
        <v>Đ</v>
      </c>
      <c r="CG505" s="282" t="str">
        <f t="shared" si="374"/>
        <v>Đ</v>
      </c>
      <c r="CH505" s="282" t="str">
        <f t="shared" si="374"/>
        <v>Đ</v>
      </c>
      <c r="CI505" s="282" t="str">
        <f t="shared" si="374"/>
        <v>Đ</v>
      </c>
      <c r="CJ505" s="282" t="str">
        <f t="shared" si="374"/>
        <v>Đ</v>
      </c>
      <c r="CK505" s="282" t="str">
        <f t="shared" si="374"/>
        <v>Đ</v>
      </c>
      <c r="CL505" s="282" t="str">
        <f t="shared" si="374"/>
        <v>Đ</v>
      </c>
      <c r="CM505" s="282" t="str">
        <f t="shared" si="374"/>
        <v>Đ</v>
      </c>
      <c r="CN505" s="282" t="str">
        <f t="shared" si="374"/>
        <v>Đ</v>
      </c>
      <c r="CO505" s="282" t="str">
        <f t="shared" si="374"/>
        <v>Đ</v>
      </c>
      <c r="CP505" s="282" t="str">
        <f t="shared" si="374"/>
        <v>Đ</v>
      </c>
      <c r="CQ505" s="282" t="str">
        <f t="shared" si="374"/>
        <v>Đ</v>
      </c>
      <c r="CR505" s="282" t="str">
        <f t="shared" si="374"/>
        <v>Đ</v>
      </c>
      <c r="CS505" s="282" t="str">
        <f t="shared" si="374"/>
        <v>Đ</v>
      </c>
      <c r="CT505" s="282" t="str">
        <f t="shared" si="374"/>
        <v>Đ</v>
      </c>
      <c r="CU505" s="282" t="str">
        <f t="shared" si="374"/>
        <v>CCG</v>
      </c>
      <c r="CV505" s="232"/>
      <c r="CW505" s="232"/>
      <c r="CX505" s="232"/>
      <c r="CY505" s="232"/>
      <c r="CZ505" s="232"/>
      <c r="DA505" s="232"/>
      <c r="DB505" s="232"/>
      <c r="DC505" s="232"/>
      <c r="DD505" s="263"/>
      <c r="DE505" s="232"/>
      <c r="DF505" s="232"/>
      <c r="DG505" s="232"/>
      <c r="DH505" s="232"/>
      <c r="DI505" s="232"/>
      <c r="DJ505" s="232"/>
      <c r="DK505" s="232"/>
      <c r="DL505" s="232"/>
      <c r="DM505" s="232"/>
      <c r="DN505" s="232"/>
      <c r="DO505" s="232"/>
      <c r="DP505" s="232"/>
      <c r="DQ505" s="232"/>
      <c r="DR505" s="232"/>
      <c r="DS505" s="232"/>
      <c r="DT505" s="232"/>
      <c r="DU505" s="232"/>
      <c r="DV505" s="232"/>
      <c r="DW505" s="232"/>
      <c r="DX505" s="232"/>
      <c r="DY505" s="232"/>
    </row>
    <row r="506" spans="1:16384" s="265" customFormat="1" ht="15.75" hidden="1" x14ac:dyDescent="0.25">
      <c r="A506" s="403" t="s">
        <v>1044</v>
      </c>
      <c r="B506" s="344"/>
      <c r="C506" s="234"/>
      <c r="D506" s="195" t="s">
        <v>979</v>
      </c>
      <c r="E506" s="264"/>
      <c r="F506" s="264"/>
      <c r="G506" s="261"/>
      <c r="H506" s="243"/>
      <c r="I506" s="264"/>
      <c r="J506" s="264"/>
      <c r="K506" s="243"/>
      <c r="L506" s="243"/>
      <c r="M506" s="243"/>
      <c r="N506" s="264"/>
      <c r="O506" s="243"/>
      <c r="P506" s="243"/>
      <c r="Q506" s="243"/>
      <c r="R506" s="235"/>
      <c r="S506" s="235"/>
      <c r="T506" s="235"/>
      <c r="U506" s="235"/>
      <c r="V506" s="235"/>
      <c r="W506" s="235"/>
      <c r="X506" s="235"/>
      <c r="Y506" s="236"/>
      <c r="Z506" s="262"/>
      <c r="AA506" s="262"/>
      <c r="AB506" s="262"/>
      <c r="AC506" s="262"/>
      <c r="AD506" s="237"/>
      <c r="AE506" s="237"/>
      <c r="AF506" s="237"/>
      <c r="AG506" s="238"/>
      <c r="AH506" s="238"/>
      <c r="AI506" s="238"/>
      <c r="AJ506" s="238"/>
      <c r="AK506" s="237"/>
      <c r="AL506" s="237"/>
      <c r="AM506" s="237"/>
      <c r="AN506" s="237"/>
      <c r="AO506" s="237"/>
      <c r="AP506" s="237"/>
      <c r="AQ506" s="237"/>
      <c r="AR506" s="237"/>
      <c r="AS506" s="237"/>
      <c r="AT506" s="237"/>
      <c r="AU506" s="237"/>
      <c r="AV506" s="237"/>
      <c r="AW506" s="237"/>
      <c r="AX506" s="237"/>
      <c r="AY506" s="237"/>
      <c r="AZ506" s="237"/>
      <c r="BA506" s="237"/>
      <c r="BB506" s="237"/>
      <c r="BC506" s="237"/>
      <c r="BD506" s="237"/>
      <c r="BE506" s="237"/>
      <c r="BF506" s="237"/>
      <c r="BG506" s="237"/>
      <c r="BH506" s="237"/>
      <c r="BI506" s="274">
        <f t="shared" ref="BI506:CU506" si="375">COUNTIFS($Y$11:$Y$460,"CĐ2",BI$11:BI$460,"2")</f>
        <v>25</v>
      </c>
      <c r="BJ506" s="274">
        <f t="shared" si="375"/>
        <v>25</v>
      </c>
      <c r="BK506" s="274">
        <f t="shared" si="375"/>
        <v>25</v>
      </c>
      <c r="BL506" s="274">
        <f t="shared" si="375"/>
        <v>24</v>
      </c>
      <c r="BM506" s="274">
        <f t="shared" si="375"/>
        <v>20</v>
      </c>
      <c r="BN506" s="274">
        <f t="shared" si="375"/>
        <v>22</v>
      </c>
      <c r="BO506" s="274">
        <f t="shared" si="375"/>
        <v>21</v>
      </c>
      <c r="BP506" s="274">
        <f t="shared" si="375"/>
        <v>21</v>
      </c>
      <c r="BQ506" s="274">
        <f t="shared" si="375"/>
        <v>22</v>
      </c>
      <c r="BR506" s="274">
        <f t="shared" si="375"/>
        <v>22</v>
      </c>
      <c r="BS506" s="274">
        <f t="shared" si="375"/>
        <v>22</v>
      </c>
      <c r="BT506" s="274">
        <f t="shared" si="375"/>
        <v>22</v>
      </c>
      <c r="BU506" s="274">
        <f t="shared" si="375"/>
        <v>22</v>
      </c>
      <c r="BV506" s="274">
        <f t="shared" si="375"/>
        <v>23</v>
      </c>
      <c r="BW506" s="274">
        <f t="shared" si="375"/>
        <v>21</v>
      </c>
      <c r="BX506" s="274">
        <f t="shared" si="375"/>
        <v>23</v>
      </c>
      <c r="BY506" s="274">
        <f t="shared" si="375"/>
        <v>23</v>
      </c>
      <c r="BZ506" s="274">
        <f t="shared" si="375"/>
        <v>23</v>
      </c>
      <c r="CA506" s="274">
        <f t="shared" si="375"/>
        <v>23</v>
      </c>
      <c r="CB506" s="274">
        <f t="shared" si="375"/>
        <v>23</v>
      </c>
      <c r="CC506" s="274">
        <f t="shared" si="375"/>
        <v>23</v>
      </c>
      <c r="CD506" s="274">
        <f t="shared" si="375"/>
        <v>23</v>
      </c>
      <c r="CE506" s="274">
        <f t="shared" si="375"/>
        <v>23</v>
      </c>
      <c r="CF506" s="274">
        <f t="shared" si="375"/>
        <v>23</v>
      </c>
      <c r="CG506" s="274">
        <f t="shared" si="375"/>
        <v>23</v>
      </c>
      <c r="CH506" s="274">
        <f t="shared" si="375"/>
        <v>23</v>
      </c>
      <c r="CI506" s="274">
        <f t="shared" si="375"/>
        <v>23</v>
      </c>
      <c r="CJ506" s="274">
        <f t="shared" si="375"/>
        <v>22</v>
      </c>
      <c r="CK506" s="274">
        <f t="shared" si="375"/>
        <v>22</v>
      </c>
      <c r="CL506" s="274">
        <f t="shared" si="375"/>
        <v>21</v>
      </c>
      <c r="CM506" s="274">
        <f t="shared" si="375"/>
        <v>21</v>
      </c>
      <c r="CN506" s="274">
        <f t="shared" si="375"/>
        <v>21</v>
      </c>
      <c r="CO506" s="274">
        <f t="shared" si="375"/>
        <v>21</v>
      </c>
      <c r="CP506" s="274">
        <f t="shared" si="375"/>
        <v>21</v>
      </c>
      <c r="CQ506" s="274">
        <f t="shared" si="375"/>
        <v>20</v>
      </c>
      <c r="CR506" s="274">
        <f t="shared" si="375"/>
        <v>21</v>
      </c>
      <c r="CS506" s="274">
        <f t="shared" si="375"/>
        <v>25</v>
      </c>
      <c r="CT506" s="274">
        <f t="shared" si="375"/>
        <v>25</v>
      </c>
      <c r="CU506" s="274">
        <f t="shared" si="375"/>
        <v>27</v>
      </c>
      <c r="CV506" s="232"/>
      <c r="CW506" s="232"/>
      <c r="CX506" s="232"/>
      <c r="CY506" s="232"/>
      <c r="CZ506" s="232"/>
      <c r="DA506" s="232"/>
      <c r="DB506" s="232"/>
      <c r="DC506" s="232"/>
      <c r="DD506" s="263"/>
      <c r="DE506" s="232"/>
      <c r="DF506" s="232"/>
      <c r="DG506" s="232"/>
      <c r="DH506" s="232"/>
      <c r="DI506" s="232"/>
      <c r="DJ506" s="232"/>
      <c r="DK506" s="232"/>
      <c r="DL506" s="232"/>
      <c r="DM506" s="232"/>
      <c r="DN506" s="232"/>
      <c r="DO506" s="232"/>
      <c r="DP506" s="232"/>
      <c r="DQ506" s="232"/>
      <c r="DR506" s="232"/>
      <c r="DS506" s="232"/>
      <c r="DT506" s="232"/>
      <c r="DU506" s="232"/>
      <c r="DV506" s="232"/>
      <c r="DW506" s="232"/>
      <c r="DX506" s="232"/>
      <c r="DY506" s="232"/>
    </row>
    <row r="507" spans="1:16384" s="265" customFormat="1" ht="15.75" hidden="1" x14ac:dyDescent="0.25">
      <c r="A507" s="359"/>
      <c r="B507" s="404"/>
      <c r="C507" s="234"/>
      <c r="D507" s="196" t="s">
        <v>980</v>
      </c>
      <c r="E507" s="264"/>
      <c r="F507" s="264"/>
      <c r="G507" s="261"/>
      <c r="H507" s="243"/>
      <c r="I507" s="264"/>
      <c r="J507" s="264"/>
      <c r="K507" s="243"/>
      <c r="L507" s="243"/>
      <c r="M507" s="243"/>
      <c r="N507" s="264"/>
      <c r="O507" s="243"/>
      <c r="P507" s="243"/>
      <c r="Q507" s="243"/>
      <c r="R507" s="235"/>
      <c r="S507" s="235"/>
      <c r="T507" s="235"/>
      <c r="U507" s="235"/>
      <c r="V507" s="235"/>
      <c r="W507" s="235"/>
      <c r="X507" s="235"/>
      <c r="Y507" s="236"/>
      <c r="Z507" s="262"/>
      <c r="AA507" s="262"/>
      <c r="AB507" s="262"/>
      <c r="AC507" s="262"/>
      <c r="AD507" s="237"/>
      <c r="AE507" s="237"/>
      <c r="AF507" s="237"/>
      <c r="AG507" s="238"/>
      <c r="AH507" s="238"/>
      <c r="AI507" s="238"/>
      <c r="AJ507" s="238"/>
      <c r="AK507" s="237"/>
      <c r="AL507" s="237"/>
      <c r="AM507" s="237"/>
      <c r="AN507" s="237"/>
      <c r="AO507" s="237"/>
      <c r="AP507" s="237"/>
      <c r="AQ507" s="237"/>
      <c r="AR507" s="237"/>
      <c r="AS507" s="237"/>
      <c r="AT507" s="237"/>
      <c r="AU507" s="237"/>
      <c r="AV507" s="237"/>
      <c r="AW507" s="237"/>
      <c r="AX507" s="237"/>
      <c r="AY507" s="237"/>
      <c r="AZ507" s="237"/>
      <c r="BA507" s="237"/>
      <c r="BB507" s="237"/>
      <c r="BC507" s="237"/>
      <c r="BD507" s="237"/>
      <c r="BE507" s="237"/>
      <c r="BF507" s="237"/>
      <c r="BG507" s="237"/>
      <c r="BH507" s="237"/>
      <c r="BI507" s="274">
        <f t="shared" ref="BI507:CU507" si="376">COUNTIFS($Y$11:$Y$460,"CĐ2",BI$11:BI$460,"1")</f>
        <v>10</v>
      </c>
      <c r="BJ507" s="274">
        <f t="shared" si="376"/>
        <v>10</v>
      </c>
      <c r="BK507" s="274">
        <f t="shared" si="376"/>
        <v>10</v>
      </c>
      <c r="BL507" s="274">
        <f t="shared" si="376"/>
        <v>11</v>
      </c>
      <c r="BM507" s="274">
        <f t="shared" si="376"/>
        <v>15</v>
      </c>
      <c r="BN507" s="274">
        <f t="shared" si="376"/>
        <v>13</v>
      </c>
      <c r="BO507" s="274">
        <f t="shared" si="376"/>
        <v>14</v>
      </c>
      <c r="BP507" s="274">
        <f t="shared" si="376"/>
        <v>14</v>
      </c>
      <c r="BQ507" s="274">
        <f t="shared" si="376"/>
        <v>13</v>
      </c>
      <c r="BR507" s="274">
        <f t="shared" si="376"/>
        <v>13</v>
      </c>
      <c r="BS507" s="274">
        <f t="shared" si="376"/>
        <v>13</v>
      </c>
      <c r="BT507" s="274">
        <f t="shared" si="376"/>
        <v>13</v>
      </c>
      <c r="BU507" s="274">
        <f t="shared" si="376"/>
        <v>13</v>
      </c>
      <c r="BV507" s="274">
        <f t="shared" si="376"/>
        <v>12</v>
      </c>
      <c r="BW507" s="274">
        <f t="shared" si="376"/>
        <v>14</v>
      </c>
      <c r="BX507" s="274">
        <f t="shared" si="376"/>
        <v>12</v>
      </c>
      <c r="BY507" s="274">
        <f t="shared" si="376"/>
        <v>12</v>
      </c>
      <c r="BZ507" s="274">
        <f t="shared" si="376"/>
        <v>12</v>
      </c>
      <c r="CA507" s="274">
        <f t="shared" si="376"/>
        <v>12</v>
      </c>
      <c r="CB507" s="274">
        <f t="shared" si="376"/>
        <v>12</v>
      </c>
      <c r="CC507" s="274">
        <f t="shared" si="376"/>
        <v>12</v>
      </c>
      <c r="CD507" s="274">
        <f t="shared" si="376"/>
        <v>12</v>
      </c>
      <c r="CE507" s="274">
        <f t="shared" si="376"/>
        <v>12</v>
      </c>
      <c r="CF507" s="274">
        <f t="shared" si="376"/>
        <v>12</v>
      </c>
      <c r="CG507" s="274">
        <f t="shared" si="376"/>
        <v>12</v>
      </c>
      <c r="CH507" s="274">
        <f t="shared" si="376"/>
        <v>12</v>
      </c>
      <c r="CI507" s="274">
        <f t="shared" si="376"/>
        <v>12</v>
      </c>
      <c r="CJ507" s="274">
        <f t="shared" si="376"/>
        <v>13</v>
      </c>
      <c r="CK507" s="274">
        <f t="shared" si="376"/>
        <v>13</v>
      </c>
      <c r="CL507" s="274">
        <f t="shared" si="376"/>
        <v>14</v>
      </c>
      <c r="CM507" s="274">
        <f t="shared" si="376"/>
        <v>14</v>
      </c>
      <c r="CN507" s="274">
        <f t="shared" si="376"/>
        <v>14</v>
      </c>
      <c r="CO507" s="274">
        <f t="shared" si="376"/>
        <v>14</v>
      </c>
      <c r="CP507" s="274">
        <f t="shared" si="376"/>
        <v>14</v>
      </c>
      <c r="CQ507" s="274">
        <f t="shared" si="376"/>
        <v>15</v>
      </c>
      <c r="CR507" s="274">
        <f t="shared" si="376"/>
        <v>14</v>
      </c>
      <c r="CS507" s="274">
        <f t="shared" si="376"/>
        <v>10</v>
      </c>
      <c r="CT507" s="274">
        <f t="shared" si="376"/>
        <v>10</v>
      </c>
      <c r="CU507" s="274">
        <f t="shared" si="376"/>
        <v>8</v>
      </c>
      <c r="CV507" s="232"/>
      <c r="CW507" s="232"/>
      <c r="CX507" s="232"/>
      <c r="CY507" s="232"/>
      <c r="CZ507" s="232"/>
      <c r="DA507" s="232"/>
      <c r="DB507" s="232"/>
      <c r="DC507" s="232"/>
      <c r="DD507" s="263"/>
      <c r="DE507" s="232"/>
      <c r="DF507" s="232"/>
      <c r="DG507" s="232"/>
      <c r="DH507" s="232"/>
      <c r="DI507" s="232"/>
      <c r="DJ507" s="232"/>
      <c r="DK507" s="232"/>
      <c r="DL507" s="232"/>
      <c r="DM507" s="232"/>
      <c r="DN507" s="232"/>
      <c r="DO507" s="232"/>
      <c r="DP507" s="232"/>
      <c r="DQ507" s="232"/>
      <c r="DR507" s="232"/>
      <c r="DS507" s="232"/>
      <c r="DT507" s="232"/>
      <c r="DU507" s="232"/>
      <c r="DV507" s="232"/>
      <c r="DW507" s="232"/>
      <c r="DX507" s="232"/>
      <c r="DY507" s="232"/>
    </row>
    <row r="508" spans="1:16384" s="265" customFormat="1" ht="15.75" hidden="1" x14ac:dyDescent="0.25">
      <c r="A508" s="359"/>
      <c r="B508" s="404"/>
      <c r="C508" s="234"/>
      <c r="D508" s="196" t="s">
        <v>981</v>
      </c>
      <c r="E508" s="264"/>
      <c r="F508" s="264"/>
      <c r="G508" s="261"/>
      <c r="H508" s="243"/>
      <c r="I508" s="264"/>
      <c r="J508" s="264"/>
      <c r="K508" s="243"/>
      <c r="L508" s="243"/>
      <c r="M508" s="243"/>
      <c r="N508" s="264"/>
      <c r="O508" s="243"/>
      <c r="P508" s="243"/>
      <c r="Q508" s="243"/>
      <c r="R508" s="235"/>
      <c r="S508" s="235"/>
      <c r="T508" s="235"/>
      <c r="U508" s="235"/>
      <c r="V508" s="235"/>
      <c r="W508" s="235"/>
      <c r="X508" s="235"/>
      <c r="Y508" s="236"/>
      <c r="Z508" s="262"/>
      <c r="AA508" s="262"/>
      <c r="AB508" s="262"/>
      <c r="AC508" s="262"/>
      <c r="AD508" s="237"/>
      <c r="AE508" s="237"/>
      <c r="AF508" s="237"/>
      <c r="AG508" s="238"/>
      <c r="AH508" s="238"/>
      <c r="AI508" s="238"/>
      <c r="AJ508" s="238"/>
      <c r="AK508" s="237"/>
      <c r="AL508" s="237"/>
      <c r="AM508" s="237"/>
      <c r="AN508" s="237"/>
      <c r="AO508" s="237"/>
      <c r="AP508" s="237"/>
      <c r="AQ508" s="237"/>
      <c r="AR508" s="237"/>
      <c r="AS508" s="237"/>
      <c r="AT508" s="237"/>
      <c r="AU508" s="237"/>
      <c r="AV508" s="237"/>
      <c r="AW508" s="237"/>
      <c r="AX508" s="237"/>
      <c r="AY508" s="237"/>
      <c r="AZ508" s="237"/>
      <c r="BA508" s="237"/>
      <c r="BB508" s="237"/>
      <c r="BC508" s="237"/>
      <c r="BD508" s="237"/>
      <c r="BE508" s="237"/>
      <c r="BF508" s="237"/>
      <c r="BG508" s="237"/>
      <c r="BH508" s="237"/>
      <c r="BI508" s="274">
        <f t="shared" ref="BI508:CU508" si="377">COUNTIFS($Y$11:$Y$460,"CĐ2",BI$11:BI$460,"0")</f>
        <v>0</v>
      </c>
      <c r="BJ508" s="274">
        <f t="shared" si="377"/>
        <v>0</v>
      </c>
      <c r="BK508" s="274">
        <f t="shared" si="377"/>
        <v>0</v>
      </c>
      <c r="BL508" s="274">
        <f t="shared" si="377"/>
        <v>0</v>
      </c>
      <c r="BM508" s="274">
        <f t="shared" si="377"/>
        <v>0</v>
      </c>
      <c r="BN508" s="274">
        <f t="shared" si="377"/>
        <v>0</v>
      </c>
      <c r="BO508" s="274">
        <f t="shared" si="377"/>
        <v>0</v>
      </c>
      <c r="BP508" s="274">
        <f t="shared" si="377"/>
        <v>0</v>
      </c>
      <c r="BQ508" s="274">
        <f t="shared" si="377"/>
        <v>0</v>
      </c>
      <c r="BR508" s="274">
        <f t="shared" si="377"/>
        <v>0</v>
      </c>
      <c r="BS508" s="274">
        <f t="shared" si="377"/>
        <v>0</v>
      </c>
      <c r="BT508" s="274">
        <f t="shared" si="377"/>
        <v>0</v>
      </c>
      <c r="BU508" s="274">
        <f t="shared" si="377"/>
        <v>0</v>
      </c>
      <c r="BV508" s="274">
        <f t="shared" si="377"/>
        <v>0</v>
      </c>
      <c r="BW508" s="274">
        <f t="shared" si="377"/>
        <v>0</v>
      </c>
      <c r="BX508" s="274">
        <f t="shared" si="377"/>
        <v>0</v>
      </c>
      <c r="BY508" s="274">
        <f t="shared" si="377"/>
        <v>0</v>
      </c>
      <c r="BZ508" s="274">
        <f t="shared" si="377"/>
        <v>0</v>
      </c>
      <c r="CA508" s="274">
        <f t="shared" si="377"/>
        <v>0</v>
      </c>
      <c r="CB508" s="274">
        <f t="shared" si="377"/>
        <v>0</v>
      </c>
      <c r="CC508" s="274">
        <f t="shared" si="377"/>
        <v>0</v>
      </c>
      <c r="CD508" s="274">
        <f t="shared" si="377"/>
        <v>0</v>
      </c>
      <c r="CE508" s="274">
        <f t="shared" si="377"/>
        <v>0</v>
      </c>
      <c r="CF508" s="274">
        <f t="shared" si="377"/>
        <v>0</v>
      </c>
      <c r="CG508" s="274">
        <f t="shared" si="377"/>
        <v>0</v>
      </c>
      <c r="CH508" s="274">
        <f t="shared" si="377"/>
        <v>0</v>
      </c>
      <c r="CI508" s="274">
        <f t="shared" si="377"/>
        <v>0</v>
      </c>
      <c r="CJ508" s="274">
        <f t="shared" si="377"/>
        <v>0</v>
      </c>
      <c r="CK508" s="274">
        <f t="shared" si="377"/>
        <v>0</v>
      </c>
      <c r="CL508" s="274">
        <f t="shared" si="377"/>
        <v>0</v>
      </c>
      <c r="CM508" s="274">
        <f t="shared" si="377"/>
        <v>0</v>
      </c>
      <c r="CN508" s="274">
        <f t="shared" si="377"/>
        <v>0</v>
      </c>
      <c r="CO508" s="274">
        <f t="shared" si="377"/>
        <v>0</v>
      </c>
      <c r="CP508" s="274">
        <f t="shared" si="377"/>
        <v>0</v>
      </c>
      <c r="CQ508" s="274">
        <f t="shared" si="377"/>
        <v>0</v>
      </c>
      <c r="CR508" s="274">
        <f t="shared" si="377"/>
        <v>0</v>
      </c>
      <c r="CS508" s="274">
        <f t="shared" si="377"/>
        <v>0</v>
      </c>
      <c r="CT508" s="274">
        <f t="shared" si="377"/>
        <v>0</v>
      </c>
      <c r="CU508" s="274">
        <f t="shared" si="377"/>
        <v>0</v>
      </c>
      <c r="CV508" s="232"/>
      <c r="CW508" s="232"/>
      <c r="CX508" s="232"/>
      <c r="CY508" s="232"/>
      <c r="CZ508" s="232"/>
      <c r="DA508" s="232"/>
      <c r="DB508" s="232"/>
      <c r="DC508" s="232"/>
      <c r="DD508" s="263"/>
      <c r="DE508" s="232"/>
      <c r="DF508" s="232"/>
      <c r="DG508" s="232"/>
      <c r="DH508" s="232"/>
      <c r="DI508" s="232"/>
      <c r="DJ508" s="232"/>
      <c r="DK508" s="232"/>
      <c r="DL508" s="232"/>
      <c r="DM508" s="232"/>
      <c r="DN508" s="232"/>
      <c r="DO508" s="232"/>
      <c r="DP508" s="232"/>
      <c r="DQ508" s="232"/>
      <c r="DR508" s="232"/>
      <c r="DS508" s="232"/>
      <c r="DT508" s="232"/>
      <c r="DU508" s="232"/>
      <c r="DV508" s="232"/>
      <c r="DW508" s="232"/>
      <c r="DX508" s="232"/>
      <c r="DY508" s="232"/>
    </row>
    <row r="509" spans="1:16384" s="265" customFormat="1" ht="15.75" hidden="1" x14ac:dyDescent="0.25">
      <c r="A509" s="359"/>
      <c r="B509" s="404"/>
      <c r="C509" s="234"/>
      <c r="D509" s="196" t="s">
        <v>982</v>
      </c>
      <c r="E509" s="264"/>
      <c r="F509" s="264"/>
      <c r="G509" s="261"/>
      <c r="H509" s="243"/>
      <c r="I509" s="264"/>
      <c r="J509" s="264"/>
      <c r="K509" s="243"/>
      <c r="L509" s="243"/>
      <c r="M509" s="243"/>
      <c r="N509" s="264"/>
      <c r="O509" s="243"/>
      <c r="P509" s="243"/>
      <c r="Q509" s="243"/>
      <c r="R509" s="235"/>
      <c r="S509" s="235"/>
      <c r="T509" s="235"/>
      <c r="U509" s="235"/>
      <c r="V509" s="235"/>
      <c r="W509" s="235"/>
      <c r="X509" s="235"/>
      <c r="Y509" s="236"/>
      <c r="Z509" s="262"/>
      <c r="AA509" s="262"/>
      <c r="AB509" s="262"/>
      <c r="AC509" s="262"/>
      <c r="AD509" s="237"/>
      <c r="AE509" s="237"/>
      <c r="AF509" s="237"/>
      <c r="AG509" s="238"/>
      <c r="AH509" s="238"/>
      <c r="AI509" s="238"/>
      <c r="AJ509" s="238"/>
      <c r="AK509" s="237"/>
      <c r="AL509" s="237"/>
      <c r="AM509" s="237"/>
      <c r="AN509" s="237"/>
      <c r="AO509" s="237"/>
      <c r="AP509" s="237"/>
      <c r="AQ509" s="237"/>
      <c r="AR509" s="237"/>
      <c r="AS509" s="237"/>
      <c r="AT509" s="237"/>
      <c r="AU509" s="237"/>
      <c r="AV509" s="237"/>
      <c r="AW509" s="237"/>
      <c r="AX509" s="237"/>
      <c r="AY509" s="237"/>
      <c r="AZ509" s="237"/>
      <c r="BA509" s="237"/>
      <c r="BB509" s="237"/>
      <c r="BC509" s="237"/>
      <c r="BD509" s="237"/>
      <c r="BE509" s="237"/>
      <c r="BF509" s="237"/>
      <c r="BG509" s="237"/>
      <c r="BH509" s="237"/>
      <c r="BI509" s="274">
        <f t="shared" ref="BI509:CU509" si="378">COUNTIFS($Y$11:$Y$460,"CĐ2",BI$11:BI$460,"KĐG")</f>
        <v>0</v>
      </c>
      <c r="BJ509" s="274">
        <f t="shared" si="378"/>
        <v>0</v>
      </c>
      <c r="BK509" s="274">
        <f t="shared" si="378"/>
        <v>0</v>
      </c>
      <c r="BL509" s="274">
        <f t="shared" si="378"/>
        <v>0</v>
      </c>
      <c r="BM509" s="274">
        <f t="shared" si="378"/>
        <v>0</v>
      </c>
      <c r="BN509" s="274">
        <f t="shared" si="378"/>
        <v>0</v>
      </c>
      <c r="BO509" s="274">
        <f t="shared" si="378"/>
        <v>0</v>
      </c>
      <c r="BP509" s="274">
        <f t="shared" si="378"/>
        <v>0</v>
      </c>
      <c r="BQ509" s="274">
        <f t="shared" si="378"/>
        <v>0</v>
      </c>
      <c r="BR509" s="274">
        <f t="shared" si="378"/>
        <v>0</v>
      </c>
      <c r="BS509" s="274">
        <f t="shared" si="378"/>
        <v>0</v>
      </c>
      <c r="BT509" s="274">
        <f t="shared" si="378"/>
        <v>0</v>
      </c>
      <c r="BU509" s="274">
        <f t="shared" si="378"/>
        <v>0</v>
      </c>
      <c r="BV509" s="274">
        <f t="shared" si="378"/>
        <v>0</v>
      </c>
      <c r="BW509" s="274">
        <f t="shared" si="378"/>
        <v>0</v>
      </c>
      <c r="BX509" s="274">
        <f t="shared" si="378"/>
        <v>0</v>
      </c>
      <c r="BY509" s="274">
        <f t="shared" si="378"/>
        <v>0</v>
      </c>
      <c r="BZ509" s="274">
        <f t="shared" si="378"/>
        <v>0</v>
      </c>
      <c r="CA509" s="274">
        <f t="shared" si="378"/>
        <v>0</v>
      </c>
      <c r="CB509" s="274">
        <f t="shared" si="378"/>
        <v>0</v>
      </c>
      <c r="CC509" s="274">
        <f t="shared" si="378"/>
        <v>0</v>
      </c>
      <c r="CD509" s="274">
        <f t="shared" si="378"/>
        <v>0</v>
      </c>
      <c r="CE509" s="274">
        <f t="shared" si="378"/>
        <v>0</v>
      </c>
      <c r="CF509" s="274">
        <f t="shared" si="378"/>
        <v>0</v>
      </c>
      <c r="CG509" s="274">
        <f t="shared" si="378"/>
        <v>0</v>
      </c>
      <c r="CH509" s="274">
        <f t="shared" si="378"/>
        <v>0</v>
      </c>
      <c r="CI509" s="274">
        <f t="shared" si="378"/>
        <v>0</v>
      </c>
      <c r="CJ509" s="274">
        <f t="shared" si="378"/>
        <v>0</v>
      </c>
      <c r="CK509" s="274">
        <f t="shared" si="378"/>
        <v>0</v>
      </c>
      <c r="CL509" s="274">
        <f t="shared" si="378"/>
        <v>0</v>
      </c>
      <c r="CM509" s="274">
        <f t="shared" si="378"/>
        <v>0</v>
      </c>
      <c r="CN509" s="274">
        <f t="shared" si="378"/>
        <v>0</v>
      </c>
      <c r="CO509" s="274">
        <f t="shared" si="378"/>
        <v>0</v>
      </c>
      <c r="CP509" s="274">
        <f t="shared" si="378"/>
        <v>0</v>
      </c>
      <c r="CQ509" s="274">
        <f t="shared" si="378"/>
        <v>0</v>
      </c>
      <c r="CR509" s="274">
        <f t="shared" si="378"/>
        <v>0</v>
      </c>
      <c r="CS509" s="274">
        <f t="shared" si="378"/>
        <v>0</v>
      </c>
      <c r="CT509" s="274">
        <f t="shared" si="378"/>
        <v>0</v>
      </c>
      <c r="CU509" s="274">
        <f t="shared" si="378"/>
        <v>0</v>
      </c>
      <c r="CV509" s="232"/>
      <c r="CW509" s="232"/>
      <c r="CX509" s="232"/>
      <c r="CY509" s="232"/>
      <c r="CZ509" s="232"/>
      <c r="DA509" s="232"/>
      <c r="DB509" s="232"/>
      <c r="DC509" s="232"/>
      <c r="DD509" s="263"/>
      <c r="DE509" s="232"/>
      <c r="DF509" s="232"/>
      <c r="DG509" s="232"/>
      <c r="DH509" s="232"/>
      <c r="DI509" s="232"/>
      <c r="DJ509" s="232"/>
      <c r="DK509" s="232"/>
      <c r="DL509" s="232"/>
      <c r="DM509" s="232"/>
      <c r="DN509" s="232"/>
      <c r="DO509" s="232"/>
      <c r="DP509" s="232"/>
      <c r="DQ509" s="232"/>
      <c r="DR509" s="232"/>
      <c r="DS509" s="232"/>
      <c r="DT509" s="232"/>
      <c r="DU509" s="232"/>
      <c r="DV509" s="232"/>
      <c r="DW509" s="232"/>
      <c r="DX509" s="232"/>
      <c r="DY509" s="232"/>
    </row>
    <row r="510" spans="1:16384" s="265" customFormat="1" ht="15.75" hidden="1" x14ac:dyDescent="0.25">
      <c r="A510" s="359"/>
      <c r="B510" s="404"/>
      <c r="C510" s="234"/>
      <c r="D510" s="196" t="s">
        <v>983</v>
      </c>
      <c r="E510" s="264"/>
      <c r="F510" s="264"/>
      <c r="G510" s="261"/>
      <c r="H510" s="243"/>
      <c r="I510" s="264"/>
      <c r="J510" s="264"/>
      <c r="K510" s="243"/>
      <c r="L510" s="243"/>
      <c r="M510" s="243"/>
      <c r="N510" s="264"/>
      <c r="O510" s="243"/>
      <c r="P510" s="243"/>
      <c r="Q510" s="243"/>
      <c r="R510" s="235"/>
      <c r="S510" s="235"/>
      <c r="T510" s="235"/>
      <c r="U510" s="235"/>
      <c r="V510" s="235"/>
      <c r="W510" s="235"/>
      <c r="X510" s="235"/>
      <c r="Y510" s="236"/>
      <c r="Z510" s="262"/>
      <c r="AA510" s="262"/>
      <c r="AB510" s="262"/>
      <c r="AC510" s="262"/>
      <c r="AD510" s="237"/>
      <c r="AE510" s="237"/>
      <c r="AF510" s="237"/>
      <c r="AG510" s="238"/>
      <c r="AH510" s="238"/>
      <c r="AI510" s="238"/>
      <c r="AJ510" s="238"/>
      <c r="AK510" s="237"/>
      <c r="AL510" s="237"/>
      <c r="AM510" s="237"/>
      <c r="AN510" s="237"/>
      <c r="AO510" s="237"/>
      <c r="AP510" s="237"/>
      <c r="AQ510" s="237"/>
      <c r="AR510" s="237"/>
      <c r="AS510" s="237"/>
      <c r="AT510" s="237"/>
      <c r="AU510" s="237"/>
      <c r="AV510" s="237"/>
      <c r="AW510" s="237"/>
      <c r="AX510" s="237"/>
      <c r="AY510" s="237"/>
      <c r="AZ510" s="237"/>
      <c r="BA510" s="237"/>
      <c r="BB510" s="237"/>
      <c r="BC510" s="237"/>
      <c r="BD510" s="237"/>
      <c r="BE510" s="237"/>
      <c r="BF510" s="237"/>
      <c r="BG510" s="237"/>
      <c r="BH510" s="237"/>
      <c r="BI510" s="274">
        <f>BI509/(BI508+BI507+BI506+BI509)</f>
        <v>0</v>
      </c>
      <c r="BJ510" s="274">
        <f t="shared" ref="BJ510:CT510" si="379">BJ509/(BJ508+BJ507+BJ506+BJ509)</f>
        <v>0</v>
      </c>
      <c r="BK510" s="274">
        <f t="shared" si="379"/>
        <v>0</v>
      </c>
      <c r="BL510" s="274">
        <f t="shared" si="379"/>
        <v>0</v>
      </c>
      <c r="BM510" s="274">
        <f t="shared" si="379"/>
        <v>0</v>
      </c>
      <c r="BN510" s="274">
        <f t="shared" si="379"/>
        <v>0</v>
      </c>
      <c r="BO510" s="274">
        <f t="shared" si="379"/>
        <v>0</v>
      </c>
      <c r="BP510" s="274">
        <f t="shared" si="379"/>
        <v>0</v>
      </c>
      <c r="BQ510" s="274">
        <f t="shared" si="379"/>
        <v>0</v>
      </c>
      <c r="BR510" s="274">
        <f t="shared" si="379"/>
        <v>0</v>
      </c>
      <c r="BS510" s="274">
        <f t="shared" si="379"/>
        <v>0</v>
      </c>
      <c r="BT510" s="274">
        <f t="shared" si="379"/>
        <v>0</v>
      </c>
      <c r="BU510" s="274">
        <f t="shared" si="379"/>
        <v>0</v>
      </c>
      <c r="BV510" s="274">
        <f t="shared" si="379"/>
        <v>0</v>
      </c>
      <c r="BW510" s="274">
        <f t="shared" si="379"/>
        <v>0</v>
      </c>
      <c r="BX510" s="274">
        <f t="shared" si="379"/>
        <v>0</v>
      </c>
      <c r="BY510" s="274">
        <f t="shared" si="379"/>
        <v>0</v>
      </c>
      <c r="BZ510" s="274">
        <f t="shared" si="379"/>
        <v>0</v>
      </c>
      <c r="CA510" s="274">
        <f t="shared" si="379"/>
        <v>0</v>
      </c>
      <c r="CB510" s="274">
        <f t="shared" si="379"/>
        <v>0</v>
      </c>
      <c r="CC510" s="274">
        <f t="shared" si="379"/>
        <v>0</v>
      </c>
      <c r="CD510" s="274">
        <f t="shared" si="379"/>
        <v>0</v>
      </c>
      <c r="CE510" s="274">
        <f t="shared" si="379"/>
        <v>0</v>
      </c>
      <c r="CF510" s="274">
        <f t="shared" si="379"/>
        <v>0</v>
      </c>
      <c r="CG510" s="274">
        <f t="shared" si="379"/>
        <v>0</v>
      </c>
      <c r="CH510" s="274">
        <f t="shared" si="379"/>
        <v>0</v>
      </c>
      <c r="CI510" s="274">
        <f t="shared" si="379"/>
        <v>0</v>
      </c>
      <c r="CJ510" s="274">
        <f t="shared" si="379"/>
        <v>0</v>
      </c>
      <c r="CK510" s="274">
        <f t="shared" si="379"/>
        <v>0</v>
      </c>
      <c r="CL510" s="274">
        <f t="shared" si="379"/>
        <v>0</v>
      </c>
      <c r="CM510" s="274">
        <f t="shared" si="379"/>
        <v>0</v>
      </c>
      <c r="CN510" s="274">
        <f t="shared" si="379"/>
        <v>0</v>
      </c>
      <c r="CO510" s="274">
        <f t="shared" si="379"/>
        <v>0</v>
      </c>
      <c r="CP510" s="274">
        <f t="shared" si="379"/>
        <v>0</v>
      </c>
      <c r="CQ510" s="274">
        <f t="shared" si="379"/>
        <v>0</v>
      </c>
      <c r="CR510" s="274">
        <f t="shared" si="379"/>
        <v>0</v>
      </c>
      <c r="CS510" s="274">
        <f t="shared" si="379"/>
        <v>0</v>
      </c>
      <c r="CT510" s="274">
        <f t="shared" si="379"/>
        <v>0</v>
      </c>
      <c r="CU510" s="274">
        <f t="shared" ref="CU510" si="380">CU502/(CU499+CU500+CU501+CU502)</f>
        <v>0</v>
      </c>
      <c r="CV510" s="232"/>
      <c r="CW510" s="232"/>
      <c r="CX510" s="232"/>
      <c r="CY510" s="232"/>
      <c r="CZ510" s="232"/>
      <c r="DA510" s="232"/>
      <c r="DB510" s="232"/>
      <c r="DC510" s="232"/>
      <c r="DD510" s="263"/>
      <c r="DE510" s="232"/>
      <c r="DF510" s="232"/>
      <c r="DG510" s="232"/>
      <c r="DH510" s="232"/>
      <c r="DI510" s="232"/>
      <c r="DJ510" s="232"/>
      <c r="DK510" s="232"/>
      <c r="DL510" s="232"/>
      <c r="DM510" s="232"/>
      <c r="DN510" s="232"/>
      <c r="DO510" s="232"/>
      <c r="DP510" s="232"/>
      <c r="DQ510" s="232"/>
      <c r="DR510" s="232"/>
      <c r="DS510" s="232"/>
      <c r="DT510" s="232"/>
      <c r="DU510" s="232"/>
      <c r="DV510" s="232"/>
      <c r="DW510" s="232"/>
      <c r="DX510" s="232"/>
      <c r="DY510" s="232"/>
    </row>
    <row r="511" spans="1:16384" s="265" customFormat="1" ht="15.75" hidden="1" x14ac:dyDescent="0.25">
      <c r="A511" s="359"/>
      <c r="B511" s="404"/>
      <c r="C511" s="234"/>
      <c r="D511" s="396" t="s">
        <v>984</v>
      </c>
      <c r="E511" s="264"/>
      <c r="F511" s="264"/>
      <c r="G511" s="261"/>
      <c r="H511" s="243"/>
      <c r="I511" s="264"/>
      <c r="J511" s="264"/>
      <c r="K511" s="243"/>
      <c r="L511" s="243"/>
      <c r="M511" s="243"/>
      <c r="N511" s="264"/>
      <c r="O511" s="243"/>
      <c r="P511" s="243"/>
      <c r="Q511" s="243"/>
      <c r="R511" s="235"/>
      <c r="S511" s="235"/>
      <c r="T511" s="235"/>
      <c r="U511" s="235"/>
      <c r="V511" s="235"/>
      <c r="W511" s="235"/>
      <c r="X511" s="235"/>
      <c r="Y511" s="236"/>
      <c r="Z511" s="262"/>
      <c r="AA511" s="262"/>
      <c r="AB511" s="262"/>
      <c r="AC511" s="262"/>
      <c r="AD511" s="237"/>
      <c r="AE511" s="237"/>
      <c r="AF511" s="237"/>
      <c r="AG511" s="238"/>
      <c r="AH511" s="238"/>
      <c r="AI511" s="238"/>
      <c r="AJ511" s="238"/>
      <c r="AK511" s="237"/>
      <c r="AL511" s="237"/>
      <c r="AM511" s="237"/>
      <c r="AN511" s="237"/>
      <c r="AO511" s="237"/>
      <c r="AP511" s="237"/>
      <c r="AQ511" s="237"/>
      <c r="AR511" s="237"/>
      <c r="AS511" s="237"/>
      <c r="AT511" s="237"/>
      <c r="AU511" s="237"/>
      <c r="AV511" s="237"/>
      <c r="AW511" s="237"/>
      <c r="AX511" s="237"/>
      <c r="AY511" s="237"/>
      <c r="AZ511" s="237"/>
      <c r="BA511" s="237"/>
      <c r="BB511" s="237"/>
      <c r="BC511" s="237"/>
      <c r="BD511" s="237"/>
      <c r="BE511" s="237"/>
      <c r="BF511" s="237"/>
      <c r="BG511" s="237"/>
      <c r="BH511" s="237"/>
      <c r="BI511" s="280">
        <f>((BI506*2)+(BI507*1)+(BI508*0))/(BI506+BI507+BI508)</f>
        <v>1.7142857142857142</v>
      </c>
      <c r="BJ511" s="280">
        <f t="shared" ref="BJ511:CU511" si="381">((BJ506*2)+(BJ507*1)+(BJ508*0))/(BJ506+BJ507+BJ508)</f>
        <v>1.7142857142857142</v>
      </c>
      <c r="BK511" s="280">
        <f t="shared" si="381"/>
        <v>1.7142857142857142</v>
      </c>
      <c r="BL511" s="280">
        <f t="shared" si="381"/>
        <v>1.6857142857142857</v>
      </c>
      <c r="BM511" s="280">
        <f t="shared" si="381"/>
        <v>1.5714285714285714</v>
      </c>
      <c r="BN511" s="280">
        <f t="shared" si="381"/>
        <v>1.6285714285714286</v>
      </c>
      <c r="BO511" s="280">
        <f t="shared" si="381"/>
        <v>1.6</v>
      </c>
      <c r="BP511" s="280">
        <f t="shared" si="381"/>
        <v>1.6</v>
      </c>
      <c r="BQ511" s="280">
        <f t="shared" si="381"/>
        <v>1.6285714285714286</v>
      </c>
      <c r="BR511" s="280">
        <f t="shared" si="381"/>
        <v>1.6285714285714286</v>
      </c>
      <c r="BS511" s="280">
        <f t="shared" si="381"/>
        <v>1.6285714285714286</v>
      </c>
      <c r="BT511" s="280">
        <f t="shared" si="381"/>
        <v>1.6285714285714286</v>
      </c>
      <c r="BU511" s="280">
        <f t="shared" si="381"/>
        <v>1.6285714285714286</v>
      </c>
      <c r="BV511" s="280">
        <f t="shared" si="381"/>
        <v>1.6571428571428573</v>
      </c>
      <c r="BW511" s="280">
        <f t="shared" si="381"/>
        <v>1.6</v>
      </c>
      <c r="BX511" s="280">
        <f t="shared" si="381"/>
        <v>1.6571428571428573</v>
      </c>
      <c r="BY511" s="280">
        <f t="shared" si="381"/>
        <v>1.6571428571428573</v>
      </c>
      <c r="BZ511" s="280">
        <f t="shared" si="381"/>
        <v>1.6571428571428573</v>
      </c>
      <c r="CA511" s="280">
        <f t="shared" si="381"/>
        <v>1.6571428571428573</v>
      </c>
      <c r="CB511" s="280">
        <f t="shared" si="381"/>
        <v>1.6571428571428573</v>
      </c>
      <c r="CC511" s="280">
        <f t="shared" si="381"/>
        <v>1.6571428571428573</v>
      </c>
      <c r="CD511" s="280">
        <f t="shared" si="381"/>
        <v>1.6571428571428573</v>
      </c>
      <c r="CE511" s="280">
        <f t="shared" si="381"/>
        <v>1.6571428571428573</v>
      </c>
      <c r="CF511" s="280">
        <f t="shared" si="381"/>
        <v>1.6571428571428573</v>
      </c>
      <c r="CG511" s="280">
        <f t="shared" si="381"/>
        <v>1.6571428571428573</v>
      </c>
      <c r="CH511" s="280">
        <f t="shared" si="381"/>
        <v>1.6571428571428573</v>
      </c>
      <c r="CI511" s="280">
        <f t="shared" si="381"/>
        <v>1.6571428571428573</v>
      </c>
      <c r="CJ511" s="280">
        <f t="shared" si="381"/>
        <v>1.6285714285714286</v>
      </c>
      <c r="CK511" s="280">
        <f t="shared" si="381"/>
        <v>1.6285714285714286</v>
      </c>
      <c r="CL511" s="280">
        <f t="shared" si="381"/>
        <v>1.6</v>
      </c>
      <c r="CM511" s="280">
        <f t="shared" si="381"/>
        <v>1.6</v>
      </c>
      <c r="CN511" s="280">
        <f t="shared" si="381"/>
        <v>1.6</v>
      </c>
      <c r="CO511" s="280">
        <f t="shared" si="381"/>
        <v>1.6</v>
      </c>
      <c r="CP511" s="280">
        <f t="shared" si="381"/>
        <v>1.6</v>
      </c>
      <c r="CQ511" s="280">
        <f t="shared" si="381"/>
        <v>1.5714285714285714</v>
      </c>
      <c r="CR511" s="280">
        <f t="shared" si="381"/>
        <v>1.6</v>
      </c>
      <c r="CS511" s="280">
        <f t="shared" si="381"/>
        <v>1.7142857142857142</v>
      </c>
      <c r="CT511" s="280">
        <f t="shared" si="381"/>
        <v>1.7142857142857142</v>
      </c>
      <c r="CU511" s="280">
        <f t="shared" si="381"/>
        <v>1.7714285714285714</v>
      </c>
      <c r="CV511" s="232"/>
      <c r="CW511" s="232"/>
      <c r="CX511" s="232"/>
      <c r="CY511" s="232"/>
      <c r="CZ511" s="232"/>
      <c r="DA511" s="232"/>
      <c r="DB511" s="232"/>
      <c r="DC511" s="232"/>
      <c r="DD511" s="263"/>
      <c r="DE511" s="232"/>
      <c r="DF511" s="232"/>
      <c r="DG511" s="232"/>
      <c r="DH511" s="232"/>
      <c r="DI511" s="232"/>
      <c r="DJ511" s="232"/>
      <c r="DK511" s="232"/>
      <c r="DL511" s="232"/>
      <c r="DM511" s="232"/>
      <c r="DN511" s="232"/>
      <c r="DO511" s="232"/>
      <c r="DP511" s="232"/>
      <c r="DQ511" s="232"/>
      <c r="DR511" s="232"/>
      <c r="DS511" s="232"/>
      <c r="DT511" s="232"/>
      <c r="DU511" s="232"/>
      <c r="DV511" s="232"/>
      <c r="DW511" s="232"/>
      <c r="DX511" s="232"/>
      <c r="DY511" s="232"/>
    </row>
    <row r="512" spans="1:16384" s="265" customFormat="1" ht="38.25" hidden="1" x14ac:dyDescent="0.25">
      <c r="A512" s="361"/>
      <c r="B512" s="405"/>
      <c r="C512" s="234"/>
      <c r="D512" s="351"/>
      <c r="E512" s="264"/>
      <c r="F512" s="264"/>
      <c r="G512" s="261"/>
      <c r="H512" s="243"/>
      <c r="I512" s="264"/>
      <c r="J512" s="264"/>
      <c r="K512" s="243"/>
      <c r="L512" s="243"/>
      <c r="M512" s="243"/>
      <c r="N512" s="264"/>
      <c r="O512" s="243"/>
      <c r="P512" s="243"/>
      <c r="Q512" s="243"/>
      <c r="R512" s="235"/>
      <c r="S512" s="235"/>
      <c r="T512" s="235"/>
      <c r="U512" s="235"/>
      <c r="V512" s="235"/>
      <c r="W512" s="235"/>
      <c r="X512" s="235"/>
      <c r="Y512" s="236"/>
      <c r="Z512" s="262"/>
      <c r="AA512" s="262"/>
      <c r="AB512" s="262"/>
      <c r="AC512" s="262"/>
      <c r="AD512" s="237"/>
      <c r="AE512" s="237"/>
      <c r="AF512" s="237"/>
      <c r="AG512" s="238"/>
      <c r="AH512" s="238"/>
      <c r="AI512" s="238"/>
      <c r="AJ512" s="238"/>
      <c r="AK512" s="237"/>
      <c r="AL512" s="237"/>
      <c r="AM512" s="237"/>
      <c r="AN512" s="237"/>
      <c r="AO512" s="237"/>
      <c r="AP512" s="237"/>
      <c r="AQ512" s="237"/>
      <c r="AR512" s="237"/>
      <c r="AS512" s="237"/>
      <c r="AT512" s="237"/>
      <c r="AU512" s="237"/>
      <c r="AV512" s="237"/>
      <c r="AW512" s="237"/>
      <c r="AX512" s="237"/>
      <c r="AY512" s="237"/>
      <c r="AZ512" s="237"/>
      <c r="BA512" s="237"/>
      <c r="BB512" s="237"/>
      <c r="BC512" s="237"/>
      <c r="BD512" s="237"/>
      <c r="BE512" s="237"/>
      <c r="BF512" s="237"/>
      <c r="BG512" s="237"/>
      <c r="BH512" s="237"/>
      <c r="BI512" s="274" t="str">
        <f>IF(BI510&gt;=50%,"KĐG",IF(BI511&gt;=1.6,"Đ",IF(BI511&gt;=1,"CCG","CĐ")))</f>
        <v>Đ</v>
      </c>
      <c r="BJ512" s="274" t="str">
        <f t="shared" ref="BJ512:CU512" si="382">IF(BJ510&gt;=50%,"KĐG",IF(BJ511&gt;=1.6,"Đ",IF(BJ511&gt;=1,"CCG","CĐ")))</f>
        <v>Đ</v>
      </c>
      <c r="BK512" s="274" t="str">
        <f t="shared" si="382"/>
        <v>Đ</v>
      </c>
      <c r="BL512" s="274" t="str">
        <f t="shared" si="382"/>
        <v>Đ</v>
      </c>
      <c r="BM512" s="274" t="str">
        <f t="shared" si="382"/>
        <v>CCG</v>
      </c>
      <c r="BN512" s="274" t="str">
        <f t="shared" si="382"/>
        <v>Đ</v>
      </c>
      <c r="BO512" s="274" t="str">
        <f t="shared" si="382"/>
        <v>Đ</v>
      </c>
      <c r="BP512" s="274" t="str">
        <f t="shared" si="382"/>
        <v>Đ</v>
      </c>
      <c r="BQ512" s="274" t="str">
        <f t="shared" si="382"/>
        <v>Đ</v>
      </c>
      <c r="BR512" s="274" t="str">
        <f t="shared" si="382"/>
        <v>Đ</v>
      </c>
      <c r="BS512" s="274" t="str">
        <f t="shared" si="382"/>
        <v>Đ</v>
      </c>
      <c r="BT512" s="274" t="str">
        <f t="shared" si="382"/>
        <v>Đ</v>
      </c>
      <c r="BU512" s="274" t="str">
        <f t="shared" si="382"/>
        <v>Đ</v>
      </c>
      <c r="BV512" s="274" t="str">
        <f t="shared" si="382"/>
        <v>Đ</v>
      </c>
      <c r="BW512" s="274" t="str">
        <f t="shared" si="382"/>
        <v>Đ</v>
      </c>
      <c r="BX512" s="274" t="str">
        <f t="shared" si="382"/>
        <v>Đ</v>
      </c>
      <c r="BY512" s="274" t="str">
        <f t="shared" si="382"/>
        <v>Đ</v>
      </c>
      <c r="BZ512" s="274" t="str">
        <f t="shared" si="382"/>
        <v>Đ</v>
      </c>
      <c r="CA512" s="274" t="str">
        <f t="shared" si="382"/>
        <v>Đ</v>
      </c>
      <c r="CB512" s="274" t="str">
        <f t="shared" si="382"/>
        <v>Đ</v>
      </c>
      <c r="CC512" s="274" t="str">
        <f t="shared" si="382"/>
        <v>Đ</v>
      </c>
      <c r="CD512" s="274" t="str">
        <f t="shared" si="382"/>
        <v>Đ</v>
      </c>
      <c r="CE512" s="274" t="str">
        <f t="shared" si="382"/>
        <v>Đ</v>
      </c>
      <c r="CF512" s="274" t="str">
        <f t="shared" si="382"/>
        <v>Đ</v>
      </c>
      <c r="CG512" s="274" t="str">
        <f t="shared" si="382"/>
        <v>Đ</v>
      </c>
      <c r="CH512" s="274" t="str">
        <f t="shared" si="382"/>
        <v>Đ</v>
      </c>
      <c r="CI512" s="274" t="str">
        <f t="shared" si="382"/>
        <v>Đ</v>
      </c>
      <c r="CJ512" s="274" t="str">
        <f t="shared" si="382"/>
        <v>Đ</v>
      </c>
      <c r="CK512" s="274" t="str">
        <f t="shared" si="382"/>
        <v>Đ</v>
      </c>
      <c r="CL512" s="274" t="str">
        <f t="shared" si="382"/>
        <v>Đ</v>
      </c>
      <c r="CM512" s="274" t="str">
        <f t="shared" si="382"/>
        <v>Đ</v>
      </c>
      <c r="CN512" s="274" t="str">
        <f t="shared" si="382"/>
        <v>Đ</v>
      </c>
      <c r="CO512" s="274" t="str">
        <f t="shared" si="382"/>
        <v>Đ</v>
      </c>
      <c r="CP512" s="274" t="str">
        <f t="shared" si="382"/>
        <v>Đ</v>
      </c>
      <c r="CQ512" s="274" t="str">
        <f t="shared" si="382"/>
        <v>CCG</v>
      </c>
      <c r="CR512" s="274" t="str">
        <f t="shared" si="382"/>
        <v>Đ</v>
      </c>
      <c r="CS512" s="274" t="str">
        <f t="shared" si="382"/>
        <v>Đ</v>
      </c>
      <c r="CT512" s="274" t="str">
        <f t="shared" si="382"/>
        <v>Đ</v>
      </c>
      <c r="CU512" s="274" t="str">
        <f t="shared" si="382"/>
        <v>Đ</v>
      </c>
      <c r="CV512" s="232"/>
      <c r="CW512" s="232"/>
      <c r="CX512" s="232"/>
      <c r="CY512" s="232"/>
      <c r="CZ512" s="232"/>
      <c r="DA512" s="232"/>
      <c r="DB512" s="232"/>
      <c r="DC512" s="232"/>
      <c r="DD512" s="263"/>
      <c r="DE512" s="232"/>
      <c r="DF512" s="232"/>
      <c r="DG512" s="232"/>
      <c r="DH512" s="232"/>
      <c r="DI512" s="232"/>
      <c r="DJ512" s="232"/>
      <c r="DK512" s="232"/>
      <c r="DL512" s="232"/>
      <c r="DM512" s="232"/>
      <c r="DN512" s="232"/>
      <c r="DO512" s="232"/>
      <c r="DP512" s="232"/>
      <c r="DQ512" s="232"/>
      <c r="DR512" s="232"/>
      <c r="DS512" s="232"/>
      <c r="DT512" s="232"/>
      <c r="DU512" s="232"/>
      <c r="DV512" s="232"/>
      <c r="DW512" s="232"/>
      <c r="DX512" s="232"/>
      <c r="DY512" s="232"/>
    </row>
    <row r="513" spans="1:129" ht="173.25" hidden="1" x14ac:dyDescent="0.25">
      <c r="A513" s="305" t="s">
        <v>985</v>
      </c>
      <c r="B513" s="285"/>
      <c r="C513" s="286"/>
      <c r="D513" s="196" t="s">
        <v>979</v>
      </c>
      <c r="E513" s="1"/>
      <c r="F513" s="1"/>
      <c r="G513" s="2"/>
      <c r="H513" s="2"/>
      <c r="I513" s="2"/>
      <c r="J513" s="2"/>
      <c r="K513" s="2"/>
      <c r="L513" s="2"/>
      <c r="M513" s="4"/>
      <c r="N513" s="120"/>
      <c r="O513" s="120"/>
      <c r="P513" s="120"/>
      <c r="Q513" s="120"/>
      <c r="R513" s="120"/>
      <c r="S513" s="120"/>
      <c r="T513" s="120"/>
      <c r="U513" s="120"/>
      <c r="V513" s="120"/>
      <c r="W513" s="120"/>
      <c r="X513" s="120"/>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73">
        <f>COUNTIFS($A$11:$A$460,"CĐ4",BI$11:BI$460,"2")</f>
        <v>0</v>
      </c>
      <c r="BJ513" s="273">
        <f>COUNTIFS($A$11:$A$460,"CĐ4",BJ$11:BJ$460,"2")</f>
        <v>0</v>
      </c>
      <c r="BK513" s="273">
        <f>COUNTIFS($A$11:$A$460,"CĐ4",BK$11:BK$460,"2")</f>
        <v>0</v>
      </c>
      <c r="BL513" s="273">
        <f>COUNTIFS($A$11:$A$460,"CĐ4",BL$11:BL$460,"2")</f>
        <v>0</v>
      </c>
      <c r="BM513" s="273"/>
      <c r="BN513" s="273"/>
      <c r="BO513" s="273"/>
      <c r="BP513" s="273"/>
      <c r="BQ513" s="273">
        <f t="shared" ref="BQ513:CU513" si="383">COUNTIFS($A$11:$A$460,"CĐ4",BQ$11:BQ$460,"2")</f>
        <v>0</v>
      </c>
      <c r="BR513" s="273">
        <f t="shared" si="383"/>
        <v>0</v>
      </c>
      <c r="BS513" s="273">
        <f t="shared" si="383"/>
        <v>0</v>
      </c>
      <c r="BT513" s="273">
        <f t="shared" si="383"/>
        <v>0</v>
      </c>
      <c r="BU513" s="273">
        <f t="shared" si="383"/>
        <v>0</v>
      </c>
      <c r="BV513" s="273">
        <f t="shared" si="383"/>
        <v>0</v>
      </c>
      <c r="BW513" s="273">
        <f t="shared" si="383"/>
        <v>0</v>
      </c>
      <c r="BX513" s="273">
        <f t="shared" si="383"/>
        <v>0</v>
      </c>
      <c r="BY513" s="273">
        <f t="shared" si="383"/>
        <v>0</v>
      </c>
      <c r="BZ513" s="273">
        <f t="shared" si="383"/>
        <v>0</v>
      </c>
      <c r="CA513" s="273">
        <f t="shared" si="383"/>
        <v>0</v>
      </c>
      <c r="CB513" s="273">
        <f t="shared" si="383"/>
        <v>0</v>
      </c>
      <c r="CC513" s="273">
        <f t="shared" si="383"/>
        <v>0</v>
      </c>
      <c r="CD513" s="273">
        <f t="shared" si="383"/>
        <v>0</v>
      </c>
      <c r="CE513" s="273">
        <f t="shared" si="383"/>
        <v>0</v>
      </c>
      <c r="CF513" s="273">
        <f t="shared" si="383"/>
        <v>0</v>
      </c>
      <c r="CG513" s="273">
        <f t="shared" si="383"/>
        <v>0</v>
      </c>
      <c r="CH513" s="273">
        <f t="shared" si="383"/>
        <v>0</v>
      </c>
      <c r="CI513" s="273">
        <f t="shared" si="383"/>
        <v>0</v>
      </c>
      <c r="CJ513" s="273">
        <f t="shared" si="383"/>
        <v>0</v>
      </c>
      <c r="CK513" s="273">
        <f t="shared" si="383"/>
        <v>0</v>
      </c>
      <c r="CL513" s="273">
        <f t="shared" si="383"/>
        <v>0</v>
      </c>
      <c r="CM513" s="273">
        <f t="shared" si="383"/>
        <v>0</v>
      </c>
      <c r="CN513" s="273">
        <f t="shared" si="383"/>
        <v>0</v>
      </c>
      <c r="CO513" s="273">
        <f t="shared" si="383"/>
        <v>0</v>
      </c>
      <c r="CP513" s="273">
        <f t="shared" si="383"/>
        <v>0</v>
      </c>
      <c r="CQ513" s="273">
        <f t="shared" si="383"/>
        <v>0</v>
      </c>
      <c r="CR513" s="273">
        <f t="shared" si="383"/>
        <v>0</v>
      </c>
      <c r="CS513" s="273">
        <f t="shared" si="383"/>
        <v>0</v>
      </c>
      <c r="CT513" s="273">
        <f t="shared" si="383"/>
        <v>0</v>
      </c>
      <c r="CU513" s="273">
        <f t="shared" si="383"/>
        <v>0</v>
      </c>
      <c r="CV513" s="357"/>
      <c r="CW513" s="412"/>
      <c r="CX513" s="412"/>
      <c r="CY513" s="412"/>
      <c r="CZ513" s="412"/>
      <c r="DA513" s="412"/>
      <c r="DB513" s="412"/>
      <c r="DC513" s="412"/>
      <c r="DD513" s="413"/>
      <c r="DE513" s="358"/>
      <c r="DF513" s="2"/>
      <c r="DG513" s="2"/>
      <c r="DH513" s="2"/>
      <c r="DI513" s="2"/>
      <c r="DJ513" s="2"/>
      <c r="DK513" s="2"/>
      <c r="DL513" s="2"/>
      <c r="DM513" s="2"/>
      <c r="DN513" s="2"/>
      <c r="DO513" s="2"/>
      <c r="DP513" s="2"/>
      <c r="DQ513" s="2"/>
      <c r="DR513" s="2"/>
      <c r="DS513" s="2"/>
      <c r="DT513" s="2"/>
      <c r="DU513" s="2"/>
      <c r="DV513" s="2"/>
      <c r="DW513" s="2"/>
      <c r="DX513" s="2"/>
      <c r="DY513" s="2"/>
    </row>
    <row r="514" spans="1:129" ht="15.75" hidden="1" x14ac:dyDescent="0.25">
      <c r="A514" s="287"/>
      <c r="B514" s="288"/>
      <c r="C514" s="289"/>
      <c r="D514" s="196" t="s">
        <v>980</v>
      </c>
      <c r="E514" s="1"/>
      <c r="F514" s="1"/>
      <c r="G514" s="2"/>
      <c r="H514" s="2"/>
      <c r="I514" s="2"/>
      <c r="J514" s="2"/>
      <c r="K514" s="2"/>
      <c r="L514" s="2"/>
      <c r="M514" s="4"/>
      <c r="N514" s="120"/>
      <c r="O514" s="120"/>
      <c r="P514" s="120"/>
      <c r="Q514" s="120"/>
      <c r="R514" s="120"/>
      <c r="S514" s="120"/>
      <c r="T514" s="120"/>
      <c r="U514" s="120"/>
      <c r="V514" s="120"/>
      <c r="W514" s="120"/>
      <c r="X514" s="120"/>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73">
        <f>COUNTIFS($A$11:$A$460,"CĐ4",BI$11:BI$460,"1")</f>
        <v>0</v>
      </c>
      <c r="BJ514" s="273">
        <f>COUNTIFS($A$11:$A$460,"CĐ4",BJ$11:BJ$460,"1")</f>
        <v>0</v>
      </c>
      <c r="BK514" s="273">
        <f>COUNTIFS($A$11:$A$460,"CĐ4",BK$11:BK$460,"1")</f>
        <v>0</v>
      </c>
      <c r="BL514" s="273">
        <f>COUNTIFS($A$11:$A$460,"CĐ4",BL$11:BL$460,"1")</f>
        <v>0</v>
      </c>
      <c r="BM514" s="273"/>
      <c r="BN514" s="273"/>
      <c r="BO514" s="273"/>
      <c r="BP514" s="273"/>
      <c r="BQ514" s="273">
        <f t="shared" ref="BQ514:CU514" si="384">COUNTIFS($A$11:$A$460,"CĐ4",BQ$11:BQ$460,"1")</f>
        <v>0</v>
      </c>
      <c r="BR514" s="273">
        <f t="shared" si="384"/>
        <v>0</v>
      </c>
      <c r="BS514" s="273">
        <f t="shared" si="384"/>
        <v>0</v>
      </c>
      <c r="BT514" s="273">
        <f t="shared" si="384"/>
        <v>0</v>
      </c>
      <c r="BU514" s="273">
        <f t="shared" si="384"/>
        <v>0</v>
      </c>
      <c r="BV514" s="273">
        <f t="shared" si="384"/>
        <v>0</v>
      </c>
      <c r="BW514" s="273">
        <f t="shared" si="384"/>
        <v>0</v>
      </c>
      <c r="BX514" s="273">
        <f t="shared" si="384"/>
        <v>0</v>
      </c>
      <c r="BY514" s="273">
        <f t="shared" si="384"/>
        <v>0</v>
      </c>
      <c r="BZ514" s="273">
        <f t="shared" si="384"/>
        <v>0</v>
      </c>
      <c r="CA514" s="273">
        <f t="shared" si="384"/>
        <v>0</v>
      </c>
      <c r="CB514" s="273">
        <f t="shared" si="384"/>
        <v>0</v>
      </c>
      <c r="CC514" s="273">
        <f t="shared" si="384"/>
        <v>0</v>
      </c>
      <c r="CD514" s="273">
        <f t="shared" si="384"/>
        <v>0</v>
      </c>
      <c r="CE514" s="273">
        <f t="shared" si="384"/>
        <v>0</v>
      </c>
      <c r="CF514" s="273">
        <f t="shared" si="384"/>
        <v>0</v>
      </c>
      <c r="CG514" s="273">
        <f t="shared" si="384"/>
        <v>0</v>
      </c>
      <c r="CH514" s="273">
        <f t="shared" si="384"/>
        <v>0</v>
      </c>
      <c r="CI514" s="273">
        <f t="shared" si="384"/>
        <v>0</v>
      </c>
      <c r="CJ514" s="273">
        <f t="shared" si="384"/>
        <v>0</v>
      </c>
      <c r="CK514" s="273">
        <f t="shared" si="384"/>
        <v>0</v>
      </c>
      <c r="CL514" s="273">
        <f t="shared" si="384"/>
        <v>0</v>
      </c>
      <c r="CM514" s="273">
        <f t="shared" si="384"/>
        <v>0</v>
      </c>
      <c r="CN514" s="273">
        <f t="shared" si="384"/>
        <v>0</v>
      </c>
      <c r="CO514" s="273">
        <f t="shared" si="384"/>
        <v>0</v>
      </c>
      <c r="CP514" s="273">
        <f t="shared" si="384"/>
        <v>0</v>
      </c>
      <c r="CQ514" s="273">
        <f t="shared" si="384"/>
        <v>0</v>
      </c>
      <c r="CR514" s="273">
        <f t="shared" si="384"/>
        <v>0</v>
      </c>
      <c r="CS514" s="273">
        <f t="shared" si="384"/>
        <v>0</v>
      </c>
      <c r="CT514" s="273">
        <f t="shared" si="384"/>
        <v>0</v>
      </c>
      <c r="CU514" s="273">
        <f t="shared" si="384"/>
        <v>0</v>
      </c>
      <c r="CV514" s="359"/>
      <c r="CW514" s="404"/>
      <c r="CX514" s="404"/>
      <c r="CY514" s="404"/>
      <c r="CZ514" s="404"/>
      <c r="DA514" s="404"/>
      <c r="DB514" s="404"/>
      <c r="DC514" s="404"/>
      <c r="DD514" s="414"/>
      <c r="DE514" s="360"/>
      <c r="DF514" s="2"/>
      <c r="DG514" s="2"/>
      <c r="DH514" s="2"/>
      <c r="DI514" s="2"/>
      <c r="DJ514" s="2"/>
      <c r="DK514" s="2"/>
      <c r="DL514" s="2"/>
      <c r="DM514" s="2"/>
      <c r="DN514" s="2"/>
      <c r="DO514" s="2"/>
      <c r="DP514" s="2"/>
      <c r="DQ514" s="2"/>
      <c r="DR514" s="2"/>
      <c r="DS514" s="2"/>
      <c r="DT514" s="2"/>
      <c r="DU514" s="2"/>
      <c r="DV514" s="2"/>
      <c r="DW514" s="2"/>
      <c r="DX514" s="2"/>
      <c r="DY514" s="2"/>
    </row>
    <row r="515" spans="1:129" ht="15.75" hidden="1" x14ac:dyDescent="0.25">
      <c r="A515" s="287"/>
      <c r="B515" s="288"/>
      <c r="C515" s="289"/>
      <c r="D515" s="196" t="s">
        <v>981</v>
      </c>
      <c r="E515" s="1"/>
      <c r="F515" s="1"/>
      <c r="G515" s="2"/>
      <c r="H515" s="2"/>
      <c r="I515" s="2"/>
      <c r="J515" s="2"/>
      <c r="K515" s="2"/>
      <c r="L515" s="2"/>
      <c r="M515" s="4"/>
      <c r="N515" s="120"/>
      <c r="O515" s="120"/>
      <c r="P515" s="120"/>
      <c r="Q515" s="120"/>
      <c r="R515" s="120"/>
      <c r="S515" s="120"/>
      <c r="T515" s="120"/>
      <c r="U515" s="120"/>
      <c r="V515" s="120"/>
      <c r="W515" s="120"/>
      <c r="X515" s="120"/>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73">
        <f>COUNTIFS($A$11:$A$460,"CĐ4",BI$11:BI$460,"0")</f>
        <v>0</v>
      </c>
      <c r="BJ515" s="273">
        <f>COUNTIFS($A$11:$A$460,"CĐ4",BJ$11:BJ$460,"0")</f>
        <v>0</v>
      </c>
      <c r="BK515" s="273">
        <f>COUNTIFS($A$11:$A$460,"CĐ4",BK$11:BK$460,"0")</f>
        <v>0</v>
      </c>
      <c r="BL515" s="273">
        <f>COUNTIFS($A$11:$A$460,"CĐ4",BL$11:BL$460,"0")</f>
        <v>0</v>
      </c>
      <c r="BM515" s="273"/>
      <c r="BN515" s="273"/>
      <c r="BO515" s="273"/>
      <c r="BP515" s="273"/>
      <c r="BQ515" s="273">
        <f t="shared" ref="BQ515:CU515" si="385">COUNTIFS($A$11:$A$460,"CĐ4",BQ$11:BQ$460,"0")</f>
        <v>0</v>
      </c>
      <c r="BR515" s="273">
        <f t="shared" si="385"/>
        <v>0</v>
      </c>
      <c r="BS515" s="273">
        <f t="shared" si="385"/>
        <v>0</v>
      </c>
      <c r="BT515" s="273">
        <f t="shared" si="385"/>
        <v>0</v>
      </c>
      <c r="BU515" s="273">
        <f t="shared" si="385"/>
        <v>0</v>
      </c>
      <c r="BV515" s="273">
        <f t="shared" si="385"/>
        <v>0</v>
      </c>
      <c r="BW515" s="273">
        <f t="shared" si="385"/>
        <v>0</v>
      </c>
      <c r="BX515" s="273">
        <f t="shared" si="385"/>
        <v>0</v>
      </c>
      <c r="BY515" s="273">
        <f t="shared" si="385"/>
        <v>0</v>
      </c>
      <c r="BZ515" s="273">
        <f t="shared" si="385"/>
        <v>0</v>
      </c>
      <c r="CA515" s="273">
        <f t="shared" si="385"/>
        <v>0</v>
      </c>
      <c r="CB515" s="273">
        <f t="shared" si="385"/>
        <v>0</v>
      </c>
      <c r="CC515" s="273">
        <f t="shared" si="385"/>
        <v>0</v>
      </c>
      <c r="CD515" s="273">
        <f t="shared" si="385"/>
        <v>0</v>
      </c>
      <c r="CE515" s="273">
        <f t="shared" si="385"/>
        <v>0</v>
      </c>
      <c r="CF515" s="273">
        <f t="shared" si="385"/>
        <v>0</v>
      </c>
      <c r="CG515" s="273">
        <f t="shared" si="385"/>
        <v>0</v>
      </c>
      <c r="CH515" s="273">
        <f t="shared" si="385"/>
        <v>0</v>
      </c>
      <c r="CI515" s="273">
        <f t="shared" si="385"/>
        <v>0</v>
      </c>
      <c r="CJ515" s="273">
        <f t="shared" si="385"/>
        <v>0</v>
      </c>
      <c r="CK515" s="273">
        <f t="shared" si="385"/>
        <v>0</v>
      </c>
      <c r="CL515" s="273">
        <f t="shared" si="385"/>
        <v>0</v>
      </c>
      <c r="CM515" s="273">
        <f t="shared" si="385"/>
        <v>0</v>
      </c>
      <c r="CN515" s="273">
        <f t="shared" si="385"/>
        <v>0</v>
      </c>
      <c r="CO515" s="273">
        <f t="shared" si="385"/>
        <v>0</v>
      </c>
      <c r="CP515" s="273">
        <f t="shared" si="385"/>
        <v>0</v>
      </c>
      <c r="CQ515" s="273">
        <f t="shared" si="385"/>
        <v>0</v>
      </c>
      <c r="CR515" s="273">
        <f t="shared" si="385"/>
        <v>0</v>
      </c>
      <c r="CS515" s="273">
        <f t="shared" si="385"/>
        <v>0</v>
      </c>
      <c r="CT515" s="273">
        <f t="shared" si="385"/>
        <v>0</v>
      </c>
      <c r="CU515" s="273">
        <f t="shared" si="385"/>
        <v>0</v>
      </c>
      <c r="CV515" s="359"/>
      <c r="CW515" s="404"/>
      <c r="CX515" s="404"/>
      <c r="CY515" s="404"/>
      <c r="CZ515" s="404"/>
      <c r="DA515" s="404"/>
      <c r="DB515" s="404"/>
      <c r="DC515" s="404"/>
      <c r="DD515" s="414"/>
      <c r="DE515" s="360"/>
      <c r="DF515" s="2"/>
      <c r="DG515" s="2"/>
      <c r="DH515" s="2"/>
      <c r="DI515" s="2"/>
      <c r="DJ515" s="2"/>
      <c r="DK515" s="2"/>
      <c r="DL515" s="2"/>
      <c r="DM515" s="2"/>
      <c r="DN515" s="2"/>
      <c r="DO515" s="2"/>
      <c r="DP515" s="2"/>
      <c r="DQ515" s="2"/>
      <c r="DR515" s="2"/>
      <c r="DS515" s="2"/>
      <c r="DT515" s="2"/>
      <c r="DU515" s="2"/>
      <c r="DV515" s="2"/>
      <c r="DW515" s="2"/>
      <c r="DX515" s="2"/>
      <c r="DY515" s="2"/>
    </row>
    <row r="516" spans="1:129" ht="15.75" hidden="1" x14ac:dyDescent="0.25">
      <c r="A516" s="287"/>
      <c r="B516" s="288"/>
      <c r="C516" s="289"/>
      <c r="D516" s="196" t="s">
        <v>982</v>
      </c>
      <c r="E516" s="1"/>
      <c r="F516" s="1"/>
      <c r="G516" s="2"/>
      <c r="H516" s="2"/>
      <c r="I516" s="2"/>
      <c r="J516" s="2"/>
      <c r="K516" s="2"/>
      <c r="L516" s="2"/>
      <c r="M516" s="4"/>
      <c r="N516" s="120"/>
      <c r="O516" s="120"/>
      <c r="P516" s="120"/>
      <c r="Q516" s="120"/>
      <c r="R516" s="120"/>
      <c r="S516" s="120"/>
      <c r="T516" s="120"/>
      <c r="U516" s="120"/>
      <c r="V516" s="120"/>
      <c r="W516" s="120"/>
      <c r="X516" s="120"/>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73">
        <f>COUNTIFS($A$11:$A$460,"CĐ4",BI$11:BI$460,"KĐG")</f>
        <v>0</v>
      </c>
      <c r="BJ516" s="273">
        <f>COUNTIFS($A$11:$A$460,"CĐ4",BJ$11:BJ$460,"KĐG")</f>
        <v>0</v>
      </c>
      <c r="BK516" s="273">
        <f>COUNTIFS($A$11:$A$460,"CĐ4",BK$11:BK$460,"KĐG")</f>
        <v>0</v>
      </c>
      <c r="BL516" s="273">
        <f>COUNTIFS($A$11:$A$460,"CĐ4",BL$11:BL$460,"KĐG")</f>
        <v>0</v>
      </c>
      <c r="BM516" s="273"/>
      <c r="BN516" s="273"/>
      <c r="BO516" s="273"/>
      <c r="BP516" s="273"/>
      <c r="BQ516" s="273">
        <f t="shared" ref="BQ516:CU516" si="386">COUNTIFS($A$11:$A$460,"CĐ4",BQ$11:BQ$460,"KĐG")</f>
        <v>0</v>
      </c>
      <c r="BR516" s="273">
        <f t="shared" si="386"/>
        <v>0</v>
      </c>
      <c r="BS516" s="273">
        <f t="shared" si="386"/>
        <v>0</v>
      </c>
      <c r="BT516" s="273">
        <f t="shared" si="386"/>
        <v>0</v>
      </c>
      <c r="BU516" s="273">
        <f t="shared" si="386"/>
        <v>0</v>
      </c>
      <c r="BV516" s="273">
        <f t="shared" si="386"/>
        <v>0</v>
      </c>
      <c r="BW516" s="273">
        <f t="shared" si="386"/>
        <v>0</v>
      </c>
      <c r="BX516" s="273">
        <f t="shared" si="386"/>
        <v>0</v>
      </c>
      <c r="BY516" s="273">
        <f t="shared" si="386"/>
        <v>0</v>
      </c>
      <c r="BZ516" s="273">
        <f t="shared" si="386"/>
        <v>0</v>
      </c>
      <c r="CA516" s="273">
        <f t="shared" si="386"/>
        <v>0</v>
      </c>
      <c r="CB516" s="273">
        <f t="shared" si="386"/>
        <v>0</v>
      </c>
      <c r="CC516" s="273">
        <f t="shared" si="386"/>
        <v>0</v>
      </c>
      <c r="CD516" s="273">
        <f t="shared" si="386"/>
        <v>0</v>
      </c>
      <c r="CE516" s="273">
        <f t="shared" si="386"/>
        <v>0</v>
      </c>
      <c r="CF516" s="273">
        <f t="shared" si="386"/>
        <v>0</v>
      </c>
      <c r="CG516" s="273">
        <f t="shared" si="386"/>
        <v>0</v>
      </c>
      <c r="CH516" s="273">
        <f t="shared" si="386"/>
        <v>0</v>
      </c>
      <c r="CI516" s="273">
        <f t="shared" si="386"/>
        <v>0</v>
      </c>
      <c r="CJ516" s="273">
        <f t="shared" si="386"/>
        <v>0</v>
      </c>
      <c r="CK516" s="273">
        <f t="shared" si="386"/>
        <v>0</v>
      </c>
      <c r="CL516" s="273">
        <f t="shared" si="386"/>
        <v>0</v>
      </c>
      <c r="CM516" s="273">
        <f t="shared" si="386"/>
        <v>0</v>
      </c>
      <c r="CN516" s="273">
        <f t="shared" si="386"/>
        <v>0</v>
      </c>
      <c r="CO516" s="273">
        <f t="shared" si="386"/>
        <v>0</v>
      </c>
      <c r="CP516" s="273">
        <f t="shared" si="386"/>
        <v>0</v>
      </c>
      <c r="CQ516" s="273">
        <f t="shared" si="386"/>
        <v>0</v>
      </c>
      <c r="CR516" s="273">
        <f t="shared" si="386"/>
        <v>0</v>
      </c>
      <c r="CS516" s="273">
        <f t="shared" si="386"/>
        <v>0</v>
      </c>
      <c r="CT516" s="273">
        <f t="shared" si="386"/>
        <v>0</v>
      </c>
      <c r="CU516" s="273">
        <f t="shared" si="386"/>
        <v>0</v>
      </c>
      <c r="CV516" s="359"/>
      <c r="CW516" s="404"/>
      <c r="CX516" s="404"/>
      <c r="CY516" s="404"/>
      <c r="CZ516" s="404"/>
      <c r="DA516" s="404"/>
      <c r="DB516" s="404"/>
      <c r="DC516" s="404"/>
      <c r="DD516" s="414"/>
      <c r="DE516" s="360"/>
      <c r="DF516" s="2"/>
      <c r="DG516" s="2"/>
      <c r="DH516" s="2"/>
      <c r="DI516" s="2"/>
      <c r="DJ516" s="2"/>
      <c r="DK516" s="2"/>
      <c r="DL516" s="2"/>
      <c r="DM516" s="2"/>
      <c r="DN516" s="2"/>
      <c r="DO516" s="2"/>
      <c r="DP516" s="2"/>
      <c r="DQ516" s="2"/>
      <c r="DR516" s="2"/>
      <c r="DS516" s="2"/>
      <c r="DT516" s="2"/>
      <c r="DU516" s="2"/>
      <c r="DV516" s="2"/>
      <c r="DW516" s="2"/>
      <c r="DX516" s="2"/>
      <c r="DY516" s="2"/>
    </row>
    <row r="517" spans="1:129" ht="15.75" hidden="1" x14ac:dyDescent="0.25">
      <c r="A517" s="287"/>
      <c r="B517" s="288"/>
      <c r="C517" s="289"/>
      <c r="D517" s="196" t="s">
        <v>983</v>
      </c>
      <c r="E517" s="1"/>
      <c r="F517" s="1"/>
      <c r="G517" s="2"/>
      <c r="H517" s="2"/>
      <c r="I517" s="2"/>
      <c r="J517" s="2"/>
      <c r="K517" s="2"/>
      <c r="L517" s="2"/>
      <c r="M517" s="4"/>
      <c r="N517" s="120"/>
      <c r="O517" s="120"/>
      <c r="P517" s="120"/>
      <c r="Q517" s="120"/>
      <c r="R517" s="120"/>
      <c r="S517" s="120"/>
      <c r="T517" s="120"/>
      <c r="U517" s="120"/>
      <c r="V517" s="120"/>
      <c r="W517" s="120"/>
      <c r="X517" s="120"/>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81" t="e">
        <f t="shared" ref="BI517:BV517" si="387">BI516/(BI513+BI514+BI515+BI516)</f>
        <v>#DIV/0!</v>
      </c>
      <c r="BJ517" s="281" t="e">
        <f t="shared" si="387"/>
        <v>#DIV/0!</v>
      </c>
      <c r="BK517" s="281" t="e">
        <f t="shared" si="387"/>
        <v>#DIV/0!</v>
      </c>
      <c r="BL517" s="281" t="e">
        <f t="shared" si="387"/>
        <v>#DIV/0!</v>
      </c>
      <c r="BM517" s="281"/>
      <c r="BN517" s="281"/>
      <c r="BO517" s="281"/>
      <c r="BP517" s="281"/>
      <c r="BQ517" s="281" t="e">
        <f t="shared" si="387"/>
        <v>#DIV/0!</v>
      </c>
      <c r="BR517" s="281" t="e">
        <f t="shared" si="387"/>
        <v>#DIV/0!</v>
      </c>
      <c r="BS517" s="281" t="e">
        <f t="shared" si="387"/>
        <v>#DIV/0!</v>
      </c>
      <c r="BT517" s="281" t="e">
        <f t="shared" si="387"/>
        <v>#DIV/0!</v>
      </c>
      <c r="BU517" s="281" t="e">
        <f t="shared" si="387"/>
        <v>#DIV/0!</v>
      </c>
      <c r="BV517" s="281" t="e">
        <f t="shared" si="387"/>
        <v>#DIV/0!</v>
      </c>
      <c r="BW517" s="281"/>
      <c r="BX517" s="281" t="e">
        <f t="shared" ref="BX517:CU517" si="388">BX516/(BX513+BX514+BX515+BX516)</f>
        <v>#DIV/0!</v>
      </c>
      <c r="BY517" s="281" t="e">
        <f t="shared" si="388"/>
        <v>#DIV/0!</v>
      </c>
      <c r="BZ517" s="281" t="e">
        <f t="shared" si="388"/>
        <v>#DIV/0!</v>
      </c>
      <c r="CA517" s="281" t="e">
        <f t="shared" si="388"/>
        <v>#DIV/0!</v>
      </c>
      <c r="CB517" s="281" t="e">
        <f t="shared" si="388"/>
        <v>#DIV/0!</v>
      </c>
      <c r="CC517" s="281" t="e">
        <f t="shared" si="388"/>
        <v>#DIV/0!</v>
      </c>
      <c r="CD517" s="281" t="e">
        <f t="shared" si="388"/>
        <v>#DIV/0!</v>
      </c>
      <c r="CE517" s="281" t="e">
        <f t="shared" si="388"/>
        <v>#DIV/0!</v>
      </c>
      <c r="CF517" s="281" t="e">
        <f t="shared" si="388"/>
        <v>#DIV/0!</v>
      </c>
      <c r="CG517" s="281" t="e">
        <f t="shared" si="388"/>
        <v>#DIV/0!</v>
      </c>
      <c r="CH517" s="281" t="e">
        <f t="shared" si="388"/>
        <v>#DIV/0!</v>
      </c>
      <c r="CI517" s="281" t="e">
        <f t="shared" si="388"/>
        <v>#DIV/0!</v>
      </c>
      <c r="CJ517" s="281" t="e">
        <f t="shared" si="388"/>
        <v>#DIV/0!</v>
      </c>
      <c r="CK517" s="281" t="e">
        <f t="shared" si="388"/>
        <v>#DIV/0!</v>
      </c>
      <c r="CL517" s="281"/>
      <c r="CM517" s="281"/>
      <c r="CN517" s="281"/>
      <c r="CO517" s="281"/>
      <c r="CP517" s="281"/>
      <c r="CQ517" s="281"/>
      <c r="CR517" s="281"/>
      <c r="CS517" s="281" t="e">
        <f t="shared" si="388"/>
        <v>#DIV/0!</v>
      </c>
      <c r="CT517" s="281" t="e">
        <f t="shared" si="388"/>
        <v>#DIV/0!</v>
      </c>
      <c r="CU517" s="281" t="e">
        <f t="shared" si="388"/>
        <v>#DIV/0!</v>
      </c>
      <c r="CV517" s="361"/>
      <c r="CW517" s="405"/>
      <c r="CX517" s="405"/>
      <c r="CY517" s="405"/>
      <c r="CZ517" s="405"/>
      <c r="DA517" s="405"/>
      <c r="DB517" s="405"/>
      <c r="DC517" s="405"/>
      <c r="DD517" s="415"/>
      <c r="DE517" s="362"/>
      <c r="DF517" s="2"/>
      <c r="DG517" s="2"/>
      <c r="DH517" s="2"/>
      <c r="DI517" s="2"/>
      <c r="DJ517" s="2"/>
      <c r="DK517" s="2"/>
      <c r="DL517" s="2"/>
      <c r="DM517" s="2"/>
      <c r="DN517" s="2"/>
      <c r="DO517" s="2"/>
      <c r="DP517" s="2"/>
      <c r="DQ517" s="2"/>
      <c r="DR517" s="2"/>
      <c r="DS517" s="2"/>
      <c r="DT517" s="2"/>
      <c r="DU517" s="2"/>
      <c r="DV517" s="2"/>
      <c r="DW517" s="2"/>
      <c r="DX517" s="2"/>
      <c r="DY517" s="2"/>
    </row>
    <row r="518" spans="1:129" ht="15.75" hidden="1" x14ac:dyDescent="0.25">
      <c r="A518" s="287"/>
      <c r="B518" s="288"/>
      <c r="C518" s="289"/>
      <c r="D518" s="416" t="s">
        <v>986</v>
      </c>
      <c r="E518" s="1"/>
      <c r="F518" s="1"/>
      <c r="G518" s="2"/>
      <c r="H518" s="2"/>
      <c r="I518" s="2"/>
      <c r="J518" s="2"/>
      <c r="K518" s="2"/>
      <c r="L518" s="2"/>
      <c r="M518" s="4"/>
      <c r="N518" s="120"/>
      <c r="O518" s="120"/>
      <c r="P518" s="120"/>
      <c r="Q518" s="120"/>
      <c r="R518" s="120"/>
      <c r="S518" s="120"/>
      <c r="T518" s="120"/>
      <c r="U518" s="120"/>
      <c r="V518" s="120"/>
      <c r="W518" s="120"/>
      <c r="X518" s="120"/>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82" t="e">
        <f t="shared" ref="BI518:BV518" si="389">(((BI513*2)+(BI514*1)+(BI515*0)+(BI515*0)))/(BI513+BI514+BI515+BI516)</f>
        <v>#DIV/0!</v>
      </c>
      <c r="BJ518" s="282" t="e">
        <f t="shared" si="389"/>
        <v>#DIV/0!</v>
      </c>
      <c r="BK518" s="282" t="e">
        <f t="shared" si="389"/>
        <v>#DIV/0!</v>
      </c>
      <c r="BL518" s="282" t="e">
        <f t="shared" si="389"/>
        <v>#DIV/0!</v>
      </c>
      <c r="BM518" s="282"/>
      <c r="BN518" s="282"/>
      <c r="BO518" s="282"/>
      <c r="BP518" s="282"/>
      <c r="BQ518" s="282" t="e">
        <f t="shared" si="389"/>
        <v>#DIV/0!</v>
      </c>
      <c r="BR518" s="282" t="e">
        <f t="shared" si="389"/>
        <v>#DIV/0!</v>
      </c>
      <c r="BS518" s="282" t="e">
        <f t="shared" si="389"/>
        <v>#DIV/0!</v>
      </c>
      <c r="BT518" s="282" t="e">
        <f t="shared" si="389"/>
        <v>#DIV/0!</v>
      </c>
      <c r="BU518" s="282" t="e">
        <f t="shared" si="389"/>
        <v>#DIV/0!</v>
      </c>
      <c r="BV518" s="282" t="e">
        <f t="shared" si="389"/>
        <v>#DIV/0!</v>
      </c>
      <c r="BW518" s="282"/>
      <c r="BX518" s="282" t="e">
        <f t="shared" ref="BX518:CU518" si="390">(((BX513*2)+(BX514*1)+(BX515*0)+(BX515*0)))/(BX513+BX514+BX515+BX516)</f>
        <v>#DIV/0!</v>
      </c>
      <c r="BY518" s="282" t="e">
        <f t="shared" si="390"/>
        <v>#DIV/0!</v>
      </c>
      <c r="BZ518" s="282" t="e">
        <f t="shared" si="390"/>
        <v>#DIV/0!</v>
      </c>
      <c r="CA518" s="282" t="e">
        <f t="shared" si="390"/>
        <v>#DIV/0!</v>
      </c>
      <c r="CB518" s="282" t="e">
        <f t="shared" si="390"/>
        <v>#DIV/0!</v>
      </c>
      <c r="CC518" s="282" t="e">
        <f t="shared" si="390"/>
        <v>#DIV/0!</v>
      </c>
      <c r="CD518" s="282" t="e">
        <f t="shared" si="390"/>
        <v>#DIV/0!</v>
      </c>
      <c r="CE518" s="282" t="e">
        <f t="shared" si="390"/>
        <v>#DIV/0!</v>
      </c>
      <c r="CF518" s="282" t="e">
        <f t="shared" si="390"/>
        <v>#DIV/0!</v>
      </c>
      <c r="CG518" s="282" t="e">
        <f t="shared" si="390"/>
        <v>#DIV/0!</v>
      </c>
      <c r="CH518" s="282" t="e">
        <f t="shared" si="390"/>
        <v>#DIV/0!</v>
      </c>
      <c r="CI518" s="282" t="e">
        <f t="shared" si="390"/>
        <v>#DIV/0!</v>
      </c>
      <c r="CJ518" s="282" t="e">
        <f t="shared" si="390"/>
        <v>#DIV/0!</v>
      </c>
      <c r="CK518" s="282" t="e">
        <f t="shared" si="390"/>
        <v>#DIV/0!</v>
      </c>
      <c r="CL518" s="282"/>
      <c r="CM518" s="282"/>
      <c r="CN518" s="282"/>
      <c r="CO518" s="282"/>
      <c r="CP518" s="282"/>
      <c r="CQ518" s="282"/>
      <c r="CR518" s="282"/>
      <c r="CS518" s="282" t="e">
        <f t="shared" si="390"/>
        <v>#DIV/0!</v>
      </c>
      <c r="CT518" s="282" t="e">
        <f t="shared" si="390"/>
        <v>#DIV/0!</v>
      </c>
      <c r="CU518" s="282" t="e">
        <f t="shared" si="390"/>
        <v>#DIV/0!</v>
      </c>
      <c r="CV518" s="197">
        <f>COUNTIF($BI519:$CU519,"Đ")</f>
        <v>0</v>
      </c>
      <c r="CW518" s="198" t="e">
        <f>CV518/(CX518+CZ518+DB518+CV518)</f>
        <v>#DIV/0!</v>
      </c>
      <c r="CX518" s="197">
        <f>COUNTIF($BI519:$DK519,"CCG")</f>
        <v>0</v>
      </c>
      <c r="CY518" s="198" t="e">
        <f>CX518/(CV518+CZ518+DB518+CX518)</f>
        <v>#DIV/0!</v>
      </c>
      <c r="CZ518" s="197">
        <f>COUNTIF($BI519:$DK519,"CĐ")</f>
        <v>0</v>
      </c>
      <c r="DA518" s="198" t="e">
        <f>CZ518/(CV518+CX518+DB518+CZ518)</f>
        <v>#DIV/0!</v>
      </c>
      <c r="DB518" s="197">
        <f>COUNTIF($BI519:$DK519,"KĐG")</f>
        <v>0</v>
      </c>
      <c r="DC518" s="198" t="e">
        <f>DB518/(CV518+CX518+CZ518+DB518)</f>
        <v>#DIV/0!</v>
      </c>
      <c r="DD518" s="255" t="e">
        <f>(((CV518*2)+(CX518*1)+(CZ518*0)))/(CV518+CX518+CZ518)</f>
        <v>#DIV/0!</v>
      </c>
      <c r="DE518" s="199" t="e">
        <f>IF(DD518&gt;=1.6,"Đạt mục tiêu",IF(DD518&gt;=1,"Cần cố gắng","Chưa đạt"))</f>
        <v>#DIV/0!</v>
      </c>
      <c r="DF518" s="2"/>
      <c r="DG518" s="2"/>
      <c r="DH518" s="2"/>
      <c r="DI518" s="2"/>
      <c r="DJ518" s="2"/>
      <c r="DK518" s="2"/>
      <c r="DL518" s="2"/>
      <c r="DM518" s="2"/>
      <c r="DN518" s="2"/>
      <c r="DO518" s="2"/>
      <c r="DP518" s="2"/>
      <c r="DQ518" s="2"/>
      <c r="DR518" s="2"/>
      <c r="DS518" s="2"/>
      <c r="DT518" s="2"/>
      <c r="DU518" s="2"/>
      <c r="DV518" s="2"/>
      <c r="DW518" s="2"/>
      <c r="DX518" s="2"/>
      <c r="DY518" s="2"/>
    </row>
    <row r="519" spans="1:129" ht="15.75" hidden="1" x14ac:dyDescent="0.25">
      <c r="A519" s="290"/>
      <c r="B519" s="291"/>
      <c r="C519" s="292"/>
      <c r="D519" s="351"/>
      <c r="E519" s="1"/>
      <c r="F519" s="1"/>
      <c r="G519" s="2"/>
      <c r="H519" s="2"/>
      <c r="I519" s="2"/>
      <c r="J519" s="2"/>
      <c r="K519" s="2"/>
      <c r="L519" s="2"/>
      <c r="M519" s="4"/>
      <c r="N519" s="120"/>
      <c r="O519" s="120"/>
      <c r="P519" s="120"/>
      <c r="Q519" s="120"/>
      <c r="R519" s="120"/>
      <c r="S519" s="120"/>
      <c r="T519" s="120"/>
      <c r="U519" s="120"/>
      <c r="V519" s="120"/>
      <c r="W519" s="120"/>
      <c r="X519" s="120"/>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82" t="e">
        <f t="shared" ref="BI519:BV519" si="391">IF(BI517&gt;=50%,"KĐG",IF(BI518&gt;=1.6,"Đ",IF(BI518&gt;=1,"CCG","CĐ")))</f>
        <v>#DIV/0!</v>
      </c>
      <c r="BJ519" s="282" t="e">
        <f t="shared" si="391"/>
        <v>#DIV/0!</v>
      </c>
      <c r="BK519" s="282" t="e">
        <f t="shared" si="391"/>
        <v>#DIV/0!</v>
      </c>
      <c r="BL519" s="282" t="e">
        <f t="shared" si="391"/>
        <v>#DIV/0!</v>
      </c>
      <c r="BM519" s="282"/>
      <c r="BN519" s="282"/>
      <c r="BO519" s="282"/>
      <c r="BP519" s="282"/>
      <c r="BQ519" s="282" t="e">
        <f t="shared" si="391"/>
        <v>#DIV/0!</v>
      </c>
      <c r="BR519" s="282" t="e">
        <f t="shared" si="391"/>
        <v>#DIV/0!</v>
      </c>
      <c r="BS519" s="282" t="e">
        <f t="shared" si="391"/>
        <v>#DIV/0!</v>
      </c>
      <c r="BT519" s="282" t="e">
        <f t="shared" si="391"/>
        <v>#DIV/0!</v>
      </c>
      <c r="BU519" s="282" t="e">
        <f t="shared" si="391"/>
        <v>#DIV/0!</v>
      </c>
      <c r="BV519" s="282" t="e">
        <f t="shared" si="391"/>
        <v>#DIV/0!</v>
      </c>
      <c r="BW519" s="282"/>
      <c r="BX519" s="282" t="e">
        <f t="shared" ref="BX519:CU519" si="392">IF(BX517&gt;=50%,"KĐG",IF(BX518&gt;=1.6,"Đ",IF(BX518&gt;=1,"CCG","CĐ")))</f>
        <v>#DIV/0!</v>
      </c>
      <c r="BY519" s="282" t="e">
        <f t="shared" si="392"/>
        <v>#DIV/0!</v>
      </c>
      <c r="BZ519" s="282" t="e">
        <f t="shared" si="392"/>
        <v>#DIV/0!</v>
      </c>
      <c r="CA519" s="282" t="e">
        <f t="shared" si="392"/>
        <v>#DIV/0!</v>
      </c>
      <c r="CB519" s="282" t="e">
        <f t="shared" si="392"/>
        <v>#DIV/0!</v>
      </c>
      <c r="CC519" s="282" t="e">
        <f t="shared" si="392"/>
        <v>#DIV/0!</v>
      </c>
      <c r="CD519" s="282" t="e">
        <f t="shared" si="392"/>
        <v>#DIV/0!</v>
      </c>
      <c r="CE519" s="282" t="e">
        <f t="shared" si="392"/>
        <v>#DIV/0!</v>
      </c>
      <c r="CF519" s="282" t="e">
        <f t="shared" si="392"/>
        <v>#DIV/0!</v>
      </c>
      <c r="CG519" s="282" t="e">
        <f t="shared" si="392"/>
        <v>#DIV/0!</v>
      </c>
      <c r="CH519" s="282" t="e">
        <f t="shared" si="392"/>
        <v>#DIV/0!</v>
      </c>
      <c r="CI519" s="282" t="e">
        <f t="shared" si="392"/>
        <v>#DIV/0!</v>
      </c>
      <c r="CJ519" s="282" t="e">
        <f t="shared" si="392"/>
        <v>#DIV/0!</v>
      </c>
      <c r="CK519" s="282" t="e">
        <f t="shared" si="392"/>
        <v>#DIV/0!</v>
      </c>
      <c r="CL519" s="282"/>
      <c r="CM519" s="282"/>
      <c r="CN519" s="282"/>
      <c r="CO519" s="282"/>
      <c r="CP519" s="282"/>
      <c r="CQ519" s="282"/>
      <c r="CR519" s="282"/>
      <c r="CS519" s="282" t="e">
        <f t="shared" si="392"/>
        <v>#DIV/0!</v>
      </c>
      <c r="CT519" s="282" t="e">
        <f t="shared" si="392"/>
        <v>#DIV/0!</v>
      </c>
      <c r="CU519" s="282" t="e">
        <f t="shared" si="392"/>
        <v>#DIV/0!</v>
      </c>
      <c r="CV519" s="200"/>
      <c r="CW519" s="201"/>
      <c r="CX519" s="200"/>
      <c r="CY519" s="201"/>
      <c r="CZ519" s="200"/>
      <c r="DA519" s="201"/>
      <c r="DB519" s="200"/>
      <c r="DC519" s="201"/>
      <c r="DD519" s="256"/>
      <c r="DE519" s="202"/>
      <c r="DF519" s="2"/>
      <c r="DG519" s="2"/>
      <c r="DH519" s="2"/>
      <c r="DI519" s="2"/>
      <c r="DJ519" s="2"/>
      <c r="DK519" s="2"/>
      <c r="DL519" s="2"/>
      <c r="DM519" s="2"/>
      <c r="DN519" s="2"/>
      <c r="DO519" s="2"/>
      <c r="DP519" s="2"/>
      <c r="DQ519" s="2"/>
      <c r="DR519" s="2"/>
      <c r="DS519" s="2"/>
      <c r="DT519" s="2"/>
      <c r="DU519" s="2"/>
      <c r="DV519" s="2"/>
      <c r="DW519" s="2"/>
      <c r="DX519" s="2"/>
      <c r="DY519" s="2"/>
    </row>
    <row r="520" spans="1:129" ht="237.75" hidden="1" x14ac:dyDescent="0.25">
      <c r="A520" s="305" t="s">
        <v>987</v>
      </c>
      <c r="B520" s="285"/>
      <c r="C520" s="286"/>
      <c r="D520" s="196" t="s">
        <v>979</v>
      </c>
      <c r="E520" s="1"/>
      <c r="F520" s="1"/>
      <c r="G520" s="2"/>
      <c r="H520" s="2"/>
      <c r="I520" s="2"/>
      <c r="J520" s="2"/>
      <c r="K520" s="2"/>
      <c r="L520" s="2"/>
      <c r="M520" s="4"/>
      <c r="N520" s="120"/>
      <c r="O520" s="120"/>
      <c r="P520" s="120"/>
      <c r="Q520" s="120"/>
      <c r="R520" s="120"/>
      <c r="S520" s="120"/>
      <c r="T520" s="120"/>
      <c r="U520" s="120"/>
      <c r="V520" s="120"/>
      <c r="W520" s="120"/>
      <c r="X520" s="120"/>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73">
        <f>COUNTIFS($A$11:$A$460,"CĐ5",BI$11:BI$460,"2")</f>
        <v>0</v>
      </c>
      <c r="BJ520" s="273">
        <f>COUNTIFS($A$11:$A$460,"CĐ5",BJ$11:BJ$460,"2")</f>
        <v>0</v>
      </c>
      <c r="BK520" s="273">
        <f>COUNTIFS($A$11:$A$460,"CĐ5",BK$11:BK$460,"2")</f>
        <v>0</v>
      </c>
      <c r="BL520" s="273">
        <f>COUNTIFS($A$11:$A$460,"CĐ5",BL$11:BL$460,"2")</f>
        <v>0</v>
      </c>
      <c r="BM520" s="273"/>
      <c r="BN520" s="273"/>
      <c r="BO520" s="273"/>
      <c r="BP520" s="273"/>
      <c r="BQ520" s="273">
        <f t="shared" ref="BQ520:BV520" si="393">COUNTIFS($A$11:$A$460,"CĐ5",BQ$11:BQ$460,"2")</f>
        <v>0</v>
      </c>
      <c r="BR520" s="273">
        <f t="shared" si="393"/>
        <v>0</v>
      </c>
      <c r="BS520" s="273">
        <f t="shared" si="393"/>
        <v>0</v>
      </c>
      <c r="BT520" s="273">
        <f t="shared" si="393"/>
        <v>0</v>
      </c>
      <c r="BU520" s="273">
        <f t="shared" si="393"/>
        <v>0</v>
      </c>
      <c r="BV520" s="273">
        <f t="shared" si="393"/>
        <v>0</v>
      </c>
      <c r="BW520" s="273"/>
      <c r="BX520" s="273">
        <f t="shared" ref="BX520:CK520" si="394">COUNTIFS($A$11:$A$460,"CĐ5",BX$11:BX$460,"2")</f>
        <v>0</v>
      </c>
      <c r="BY520" s="273">
        <f t="shared" si="394"/>
        <v>0</v>
      </c>
      <c r="BZ520" s="273">
        <f t="shared" si="394"/>
        <v>0</v>
      </c>
      <c r="CA520" s="273">
        <f t="shared" si="394"/>
        <v>0</v>
      </c>
      <c r="CB520" s="273">
        <f t="shared" si="394"/>
        <v>0</v>
      </c>
      <c r="CC520" s="273">
        <f t="shared" si="394"/>
        <v>0</v>
      </c>
      <c r="CD520" s="273">
        <f t="shared" si="394"/>
        <v>0</v>
      </c>
      <c r="CE520" s="273">
        <f t="shared" si="394"/>
        <v>0</v>
      </c>
      <c r="CF520" s="273">
        <f t="shared" si="394"/>
        <v>0</v>
      </c>
      <c r="CG520" s="273">
        <f t="shared" si="394"/>
        <v>0</v>
      </c>
      <c r="CH520" s="273">
        <f t="shared" si="394"/>
        <v>0</v>
      </c>
      <c r="CI520" s="273">
        <f t="shared" si="394"/>
        <v>0</v>
      </c>
      <c r="CJ520" s="273">
        <f t="shared" si="394"/>
        <v>0</v>
      </c>
      <c r="CK520" s="273">
        <f t="shared" si="394"/>
        <v>0</v>
      </c>
      <c r="CL520" s="273"/>
      <c r="CM520" s="273"/>
      <c r="CN520" s="273"/>
      <c r="CO520" s="273"/>
      <c r="CP520" s="273"/>
      <c r="CQ520" s="273"/>
      <c r="CR520" s="273"/>
      <c r="CS520" s="273">
        <f>COUNTIFS($A$11:$A$460,"CĐ5",CS$11:CS$460,"2")</f>
        <v>0</v>
      </c>
      <c r="CT520" s="273">
        <f>COUNTIFS($A$11:$A$460,"CĐ5",CT$11:CT$460,"2")</f>
        <v>0</v>
      </c>
      <c r="CU520" s="273">
        <f>COUNTIFS($A$11:$A$460,"CĐ5",CU$11:CU$460,"2")</f>
        <v>0</v>
      </c>
      <c r="CV520" s="357"/>
      <c r="CW520" s="412"/>
      <c r="CX520" s="412"/>
      <c r="CY520" s="412"/>
      <c r="CZ520" s="412"/>
      <c r="DA520" s="412"/>
      <c r="DB520" s="412"/>
      <c r="DC520" s="412"/>
      <c r="DD520" s="413"/>
      <c r="DE520" s="358"/>
      <c r="DF520" s="2"/>
      <c r="DG520" s="2"/>
      <c r="DH520" s="2"/>
      <c r="DI520" s="2"/>
      <c r="DJ520" s="2"/>
      <c r="DK520" s="2"/>
      <c r="DL520" s="2"/>
      <c r="DM520" s="2"/>
      <c r="DN520" s="2"/>
      <c r="DO520" s="2"/>
      <c r="DP520" s="2"/>
      <c r="DQ520" s="2"/>
      <c r="DR520" s="2"/>
      <c r="DS520" s="2"/>
      <c r="DT520" s="2"/>
      <c r="DU520" s="2"/>
      <c r="DV520" s="2"/>
      <c r="DW520" s="2"/>
      <c r="DX520" s="2"/>
      <c r="DY520" s="2"/>
    </row>
    <row r="521" spans="1:129" ht="15.75" hidden="1" x14ac:dyDescent="0.25">
      <c r="A521" s="287"/>
      <c r="B521" s="288"/>
      <c r="C521" s="289"/>
      <c r="D521" s="196" t="s">
        <v>980</v>
      </c>
      <c r="E521" s="1"/>
      <c r="F521" s="1"/>
      <c r="G521" s="2"/>
      <c r="H521" s="2"/>
      <c r="I521" s="2"/>
      <c r="J521" s="2"/>
      <c r="K521" s="2"/>
      <c r="L521" s="2"/>
      <c r="M521" s="4"/>
      <c r="N521" s="120"/>
      <c r="O521" s="120"/>
      <c r="P521" s="120"/>
      <c r="Q521" s="120"/>
      <c r="R521" s="120"/>
      <c r="S521" s="120"/>
      <c r="T521" s="120"/>
      <c r="U521" s="120"/>
      <c r="V521" s="120"/>
      <c r="W521" s="120"/>
      <c r="X521" s="120"/>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73">
        <f>COUNTIFS($A$11:$A$460,"CĐ5",BI$11:BI$460,"1")</f>
        <v>0</v>
      </c>
      <c r="BJ521" s="273">
        <f>COUNTIFS($A$11:$A$460,"CĐ5",BJ$11:BJ$460,"1")</f>
        <v>0</v>
      </c>
      <c r="BK521" s="273">
        <f>COUNTIFS($A$11:$A$460,"CĐ5",BK$11:BK$460,"1")</f>
        <v>0</v>
      </c>
      <c r="BL521" s="273">
        <f>COUNTIFS($A$11:$A$460,"CĐ5",BL$11:BL$460,"1")</f>
        <v>0</v>
      </c>
      <c r="BM521" s="273"/>
      <c r="BN521" s="273"/>
      <c r="BO521" s="273"/>
      <c r="BP521" s="273"/>
      <c r="BQ521" s="273">
        <f t="shared" ref="BQ521:BV521" si="395">COUNTIFS($A$11:$A$460,"CĐ5",BQ$11:BQ$460,"1")</f>
        <v>0</v>
      </c>
      <c r="BR521" s="273">
        <f t="shared" si="395"/>
        <v>0</v>
      </c>
      <c r="BS521" s="273">
        <f t="shared" si="395"/>
        <v>0</v>
      </c>
      <c r="BT521" s="273">
        <f t="shared" si="395"/>
        <v>0</v>
      </c>
      <c r="BU521" s="273">
        <f t="shared" si="395"/>
        <v>0</v>
      </c>
      <c r="BV521" s="273">
        <f t="shared" si="395"/>
        <v>0</v>
      </c>
      <c r="BW521" s="273"/>
      <c r="BX521" s="273">
        <f t="shared" ref="BX521:CK521" si="396">COUNTIFS($A$11:$A$460,"CĐ5",BX$11:BX$460,"1")</f>
        <v>0</v>
      </c>
      <c r="BY521" s="273">
        <f t="shared" si="396"/>
        <v>0</v>
      </c>
      <c r="BZ521" s="273">
        <f t="shared" si="396"/>
        <v>0</v>
      </c>
      <c r="CA521" s="273">
        <f t="shared" si="396"/>
        <v>0</v>
      </c>
      <c r="CB521" s="273">
        <f t="shared" si="396"/>
        <v>0</v>
      </c>
      <c r="CC521" s="273">
        <f t="shared" si="396"/>
        <v>0</v>
      </c>
      <c r="CD521" s="273">
        <f t="shared" si="396"/>
        <v>0</v>
      </c>
      <c r="CE521" s="273">
        <f t="shared" si="396"/>
        <v>0</v>
      </c>
      <c r="CF521" s="273">
        <f t="shared" si="396"/>
        <v>0</v>
      </c>
      <c r="CG521" s="273">
        <f t="shared" si="396"/>
        <v>0</v>
      </c>
      <c r="CH521" s="273">
        <f t="shared" si="396"/>
        <v>0</v>
      </c>
      <c r="CI521" s="273">
        <f t="shared" si="396"/>
        <v>0</v>
      </c>
      <c r="CJ521" s="273">
        <f t="shared" si="396"/>
        <v>0</v>
      </c>
      <c r="CK521" s="273">
        <f t="shared" si="396"/>
        <v>0</v>
      </c>
      <c r="CL521" s="273"/>
      <c r="CM521" s="273"/>
      <c r="CN521" s="273"/>
      <c r="CO521" s="273"/>
      <c r="CP521" s="273"/>
      <c r="CQ521" s="273"/>
      <c r="CR521" s="273"/>
      <c r="CS521" s="273">
        <f>COUNTIFS($A$11:$A$460,"CĐ5",CS$11:CS$460,"1")</f>
        <v>0</v>
      </c>
      <c r="CT521" s="273">
        <f>COUNTIFS($A$11:$A$460,"CĐ5",CT$11:CT$460,"1")</f>
        <v>0</v>
      </c>
      <c r="CU521" s="273">
        <f>COUNTIFS($A$11:$A$460,"CĐ5",CU$11:CU$460,"1")</f>
        <v>0</v>
      </c>
      <c r="CV521" s="359"/>
      <c r="CW521" s="404"/>
      <c r="CX521" s="404"/>
      <c r="CY521" s="404"/>
      <c r="CZ521" s="404"/>
      <c r="DA521" s="404"/>
      <c r="DB521" s="404"/>
      <c r="DC521" s="404"/>
      <c r="DD521" s="414"/>
      <c r="DE521" s="360"/>
      <c r="DF521" s="2"/>
      <c r="DG521" s="2"/>
      <c r="DH521" s="2"/>
      <c r="DI521" s="2"/>
      <c r="DJ521" s="2"/>
      <c r="DK521" s="2"/>
      <c r="DL521" s="2"/>
      <c r="DM521" s="2"/>
      <c r="DN521" s="2"/>
      <c r="DO521" s="2"/>
      <c r="DP521" s="2"/>
      <c r="DQ521" s="2"/>
      <c r="DR521" s="2"/>
      <c r="DS521" s="2"/>
      <c r="DT521" s="2"/>
      <c r="DU521" s="2"/>
      <c r="DV521" s="2"/>
      <c r="DW521" s="2"/>
      <c r="DX521" s="2"/>
      <c r="DY521" s="2"/>
    </row>
    <row r="522" spans="1:129" ht="15.75" hidden="1" x14ac:dyDescent="0.25">
      <c r="A522" s="287"/>
      <c r="B522" s="288"/>
      <c r="C522" s="289"/>
      <c r="D522" s="196" t="s">
        <v>981</v>
      </c>
      <c r="E522" s="1"/>
      <c r="F522" s="1"/>
      <c r="G522" s="2"/>
      <c r="H522" s="2"/>
      <c r="I522" s="2"/>
      <c r="J522" s="2"/>
      <c r="K522" s="2"/>
      <c r="L522" s="2"/>
      <c r="M522" s="4"/>
      <c r="N522" s="120"/>
      <c r="O522" s="120"/>
      <c r="P522" s="120"/>
      <c r="Q522" s="120"/>
      <c r="R522" s="120"/>
      <c r="S522" s="120"/>
      <c r="T522" s="120"/>
      <c r="U522" s="120"/>
      <c r="V522" s="120"/>
      <c r="W522" s="120"/>
      <c r="X522" s="120"/>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73">
        <f>COUNTIFS($A$11:$A$460,"CĐ5",BI$11:BI$460,"0")</f>
        <v>0</v>
      </c>
      <c r="BJ522" s="273">
        <f>COUNTIFS($A$11:$A$460,"CĐ5",BJ$11:BJ$460,"0")</f>
        <v>0</v>
      </c>
      <c r="BK522" s="273">
        <f>COUNTIFS($A$11:$A$460,"CĐ5",BK$11:BK$460,"0")</f>
        <v>0</v>
      </c>
      <c r="BL522" s="273">
        <f>COUNTIFS($A$11:$A$460,"CĐ5",BL$11:BL$460,"0")</f>
        <v>0</v>
      </c>
      <c r="BM522" s="273"/>
      <c r="BN522" s="273"/>
      <c r="BO522" s="273"/>
      <c r="BP522" s="273"/>
      <c r="BQ522" s="273">
        <f t="shared" ref="BQ522:BV522" si="397">COUNTIFS($A$11:$A$460,"CĐ5",BQ$11:BQ$460,"0")</f>
        <v>0</v>
      </c>
      <c r="BR522" s="273">
        <f t="shared" si="397"/>
        <v>0</v>
      </c>
      <c r="BS522" s="273">
        <f t="shared" si="397"/>
        <v>0</v>
      </c>
      <c r="BT522" s="273">
        <f t="shared" si="397"/>
        <v>0</v>
      </c>
      <c r="BU522" s="273">
        <f t="shared" si="397"/>
        <v>0</v>
      </c>
      <c r="BV522" s="273">
        <f t="shared" si="397"/>
        <v>0</v>
      </c>
      <c r="BW522" s="273"/>
      <c r="BX522" s="273">
        <f t="shared" ref="BX522:CK522" si="398">COUNTIFS($A$11:$A$460,"CĐ5",BX$11:BX$460,"0")</f>
        <v>0</v>
      </c>
      <c r="BY522" s="273">
        <f t="shared" si="398"/>
        <v>0</v>
      </c>
      <c r="BZ522" s="273">
        <f t="shared" si="398"/>
        <v>0</v>
      </c>
      <c r="CA522" s="273">
        <f t="shared" si="398"/>
        <v>0</v>
      </c>
      <c r="CB522" s="273">
        <f t="shared" si="398"/>
        <v>0</v>
      </c>
      <c r="CC522" s="273">
        <f t="shared" si="398"/>
        <v>0</v>
      </c>
      <c r="CD522" s="273">
        <f t="shared" si="398"/>
        <v>0</v>
      </c>
      <c r="CE522" s="273">
        <f t="shared" si="398"/>
        <v>0</v>
      </c>
      <c r="CF522" s="273">
        <f t="shared" si="398"/>
        <v>0</v>
      </c>
      <c r="CG522" s="273">
        <f t="shared" si="398"/>
        <v>0</v>
      </c>
      <c r="CH522" s="273">
        <f t="shared" si="398"/>
        <v>0</v>
      </c>
      <c r="CI522" s="273">
        <f t="shared" si="398"/>
        <v>0</v>
      </c>
      <c r="CJ522" s="273">
        <f t="shared" si="398"/>
        <v>0</v>
      </c>
      <c r="CK522" s="273">
        <f t="shared" si="398"/>
        <v>0</v>
      </c>
      <c r="CL522" s="273"/>
      <c r="CM522" s="273"/>
      <c r="CN522" s="273"/>
      <c r="CO522" s="273"/>
      <c r="CP522" s="273"/>
      <c r="CQ522" s="273"/>
      <c r="CR522" s="273"/>
      <c r="CS522" s="273">
        <f>COUNTIFS($A$11:$A$460,"CĐ5",CS$11:CS$460,"0")</f>
        <v>0</v>
      </c>
      <c r="CT522" s="273">
        <f>COUNTIFS($A$11:$A$460,"CĐ5",CT$11:CT$460,"0")</f>
        <v>0</v>
      </c>
      <c r="CU522" s="273">
        <f>COUNTIFS($A$11:$A$460,"CĐ5",CU$11:CU$460,"0")</f>
        <v>0</v>
      </c>
      <c r="CV522" s="359"/>
      <c r="CW522" s="404"/>
      <c r="CX522" s="404"/>
      <c r="CY522" s="404"/>
      <c r="CZ522" s="404"/>
      <c r="DA522" s="404"/>
      <c r="DB522" s="404"/>
      <c r="DC522" s="404"/>
      <c r="DD522" s="414"/>
      <c r="DE522" s="360"/>
      <c r="DF522" s="2"/>
      <c r="DG522" s="2"/>
      <c r="DH522" s="2"/>
      <c r="DI522" s="2"/>
      <c r="DJ522" s="2"/>
      <c r="DK522" s="2"/>
      <c r="DL522" s="2"/>
      <c r="DM522" s="2"/>
      <c r="DN522" s="2"/>
      <c r="DO522" s="2"/>
      <c r="DP522" s="2"/>
      <c r="DQ522" s="2"/>
      <c r="DR522" s="2"/>
      <c r="DS522" s="2"/>
      <c r="DT522" s="2"/>
      <c r="DU522" s="2"/>
      <c r="DV522" s="2"/>
      <c r="DW522" s="2"/>
      <c r="DX522" s="2"/>
      <c r="DY522" s="2"/>
    </row>
    <row r="523" spans="1:129" ht="15.75" hidden="1" x14ac:dyDescent="0.25">
      <c r="A523" s="287"/>
      <c r="B523" s="288"/>
      <c r="C523" s="289"/>
      <c r="D523" s="196" t="s">
        <v>982</v>
      </c>
      <c r="E523" s="1"/>
      <c r="F523" s="1"/>
      <c r="G523" s="2"/>
      <c r="H523" s="2"/>
      <c r="I523" s="2"/>
      <c r="J523" s="2"/>
      <c r="K523" s="2"/>
      <c r="L523" s="2"/>
      <c r="M523" s="4"/>
      <c r="N523" s="120"/>
      <c r="O523" s="120"/>
      <c r="P523" s="120"/>
      <c r="Q523" s="120"/>
      <c r="R523" s="120"/>
      <c r="S523" s="120"/>
      <c r="T523" s="120"/>
      <c r="U523" s="120"/>
      <c r="V523" s="120"/>
      <c r="W523" s="120"/>
      <c r="X523" s="120"/>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73">
        <f>COUNTIFS($A$11:$A$460,"CĐ5",BI$11:BI$460,"KĐG")</f>
        <v>0</v>
      </c>
      <c r="BJ523" s="273">
        <f>COUNTIFS($A$11:$A$460,"CĐ5",BJ$11:BJ$460,"KĐG")</f>
        <v>0</v>
      </c>
      <c r="BK523" s="273">
        <f>COUNTIFS($A$11:$A$460,"CĐ5",BK$11:BK$460,"KĐG")</f>
        <v>0</v>
      </c>
      <c r="BL523" s="273">
        <f>COUNTIFS($A$11:$A$460,"CĐ5",BL$11:BL$460,"KĐG")</f>
        <v>0</v>
      </c>
      <c r="BM523" s="273"/>
      <c r="BN523" s="273"/>
      <c r="BO523" s="273"/>
      <c r="BP523" s="273"/>
      <c r="BQ523" s="273">
        <f t="shared" ref="BQ523:BV523" si="399">COUNTIFS($A$11:$A$460,"CĐ5",BQ$11:BQ$460,"KĐG")</f>
        <v>0</v>
      </c>
      <c r="BR523" s="273">
        <f t="shared" si="399"/>
        <v>0</v>
      </c>
      <c r="BS523" s="273">
        <f t="shared" si="399"/>
        <v>0</v>
      </c>
      <c r="BT523" s="273">
        <f t="shared" si="399"/>
        <v>0</v>
      </c>
      <c r="BU523" s="273">
        <f t="shared" si="399"/>
        <v>0</v>
      </c>
      <c r="BV523" s="273">
        <f t="shared" si="399"/>
        <v>0</v>
      </c>
      <c r="BW523" s="273"/>
      <c r="BX523" s="273">
        <f t="shared" ref="BX523:CK523" si="400">COUNTIFS($A$11:$A$460,"CĐ5",BX$11:BX$460,"KĐG")</f>
        <v>0</v>
      </c>
      <c r="BY523" s="273">
        <f t="shared" si="400"/>
        <v>0</v>
      </c>
      <c r="BZ523" s="273">
        <f t="shared" si="400"/>
        <v>0</v>
      </c>
      <c r="CA523" s="273">
        <f t="shared" si="400"/>
        <v>0</v>
      </c>
      <c r="CB523" s="273">
        <f t="shared" si="400"/>
        <v>0</v>
      </c>
      <c r="CC523" s="273">
        <f t="shared" si="400"/>
        <v>0</v>
      </c>
      <c r="CD523" s="273">
        <f t="shared" si="400"/>
        <v>0</v>
      </c>
      <c r="CE523" s="273">
        <f t="shared" si="400"/>
        <v>0</v>
      </c>
      <c r="CF523" s="273">
        <f t="shared" si="400"/>
        <v>0</v>
      </c>
      <c r="CG523" s="273">
        <f t="shared" si="400"/>
        <v>0</v>
      </c>
      <c r="CH523" s="273">
        <f t="shared" si="400"/>
        <v>0</v>
      </c>
      <c r="CI523" s="273">
        <f t="shared" si="400"/>
        <v>0</v>
      </c>
      <c r="CJ523" s="273">
        <f t="shared" si="400"/>
        <v>0</v>
      </c>
      <c r="CK523" s="273">
        <f t="shared" si="400"/>
        <v>0</v>
      </c>
      <c r="CL523" s="273"/>
      <c r="CM523" s="273"/>
      <c r="CN523" s="273"/>
      <c r="CO523" s="273"/>
      <c r="CP523" s="273"/>
      <c r="CQ523" s="273"/>
      <c r="CR523" s="273"/>
      <c r="CS523" s="273">
        <f>COUNTIFS($A$11:$A$460,"CĐ5",CS$11:CS$460,"KĐG")</f>
        <v>0</v>
      </c>
      <c r="CT523" s="273">
        <f>COUNTIFS($A$11:$A$460,"CĐ5",CT$11:CT$460,"KĐG")</f>
        <v>0</v>
      </c>
      <c r="CU523" s="273">
        <f>COUNTIFS($A$11:$A$460,"CĐ5",CU$11:CU$460,"KĐG")</f>
        <v>0</v>
      </c>
      <c r="CV523" s="359"/>
      <c r="CW523" s="404"/>
      <c r="CX523" s="404"/>
      <c r="CY523" s="404"/>
      <c r="CZ523" s="404"/>
      <c r="DA523" s="404"/>
      <c r="DB523" s="404"/>
      <c r="DC523" s="404"/>
      <c r="DD523" s="414"/>
      <c r="DE523" s="360"/>
      <c r="DF523" s="2"/>
      <c r="DG523" s="2"/>
      <c r="DH523" s="2"/>
      <c r="DI523" s="2"/>
      <c r="DJ523" s="2"/>
      <c r="DK523" s="2"/>
      <c r="DL523" s="2"/>
      <c r="DM523" s="2"/>
      <c r="DN523" s="2"/>
      <c r="DO523" s="2"/>
      <c r="DP523" s="2"/>
      <c r="DQ523" s="2"/>
      <c r="DR523" s="2"/>
      <c r="DS523" s="2"/>
      <c r="DT523" s="2"/>
      <c r="DU523" s="2"/>
      <c r="DV523" s="2"/>
      <c r="DW523" s="2"/>
      <c r="DX523" s="2"/>
      <c r="DY523" s="2"/>
    </row>
    <row r="524" spans="1:129" ht="15.75" hidden="1" x14ac:dyDescent="0.25">
      <c r="A524" s="287"/>
      <c r="B524" s="288"/>
      <c r="C524" s="289"/>
      <c r="D524" s="196" t="s">
        <v>983</v>
      </c>
      <c r="E524" s="1"/>
      <c r="F524" s="1"/>
      <c r="G524" s="2"/>
      <c r="H524" s="2"/>
      <c r="I524" s="2"/>
      <c r="J524" s="2"/>
      <c r="K524" s="2"/>
      <c r="L524" s="2"/>
      <c r="M524" s="4"/>
      <c r="N524" s="120"/>
      <c r="O524" s="120"/>
      <c r="P524" s="120"/>
      <c r="Q524" s="120"/>
      <c r="R524" s="120"/>
      <c r="S524" s="120"/>
      <c r="T524" s="120"/>
      <c r="U524" s="120"/>
      <c r="V524" s="120"/>
      <c r="W524" s="120"/>
      <c r="X524" s="120"/>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81" t="e">
        <f t="shared" ref="BI524:BV524" si="401">BI523/(BI520+BI521+BI522+BI523)</f>
        <v>#DIV/0!</v>
      </c>
      <c r="BJ524" s="281" t="e">
        <f t="shared" si="401"/>
        <v>#DIV/0!</v>
      </c>
      <c r="BK524" s="281" t="e">
        <f t="shared" si="401"/>
        <v>#DIV/0!</v>
      </c>
      <c r="BL524" s="281" t="e">
        <f t="shared" si="401"/>
        <v>#DIV/0!</v>
      </c>
      <c r="BM524" s="281"/>
      <c r="BN524" s="281"/>
      <c r="BO524" s="281"/>
      <c r="BP524" s="281"/>
      <c r="BQ524" s="281" t="e">
        <f t="shared" si="401"/>
        <v>#DIV/0!</v>
      </c>
      <c r="BR524" s="281" t="e">
        <f t="shared" si="401"/>
        <v>#DIV/0!</v>
      </c>
      <c r="BS524" s="281" t="e">
        <f t="shared" si="401"/>
        <v>#DIV/0!</v>
      </c>
      <c r="BT524" s="281" t="e">
        <f t="shared" si="401"/>
        <v>#DIV/0!</v>
      </c>
      <c r="BU524" s="281" t="e">
        <f t="shared" si="401"/>
        <v>#DIV/0!</v>
      </c>
      <c r="BV524" s="281" t="e">
        <f t="shared" si="401"/>
        <v>#DIV/0!</v>
      </c>
      <c r="BW524" s="281"/>
      <c r="BX524" s="281" t="e">
        <f t="shared" ref="BX524:CU524" si="402">BX523/(BX520+BX521+BX522+BX523)</f>
        <v>#DIV/0!</v>
      </c>
      <c r="BY524" s="281" t="e">
        <f t="shared" si="402"/>
        <v>#DIV/0!</v>
      </c>
      <c r="BZ524" s="281" t="e">
        <f t="shared" si="402"/>
        <v>#DIV/0!</v>
      </c>
      <c r="CA524" s="281" t="e">
        <f t="shared" si="402"/>
        <v>#DIV/0!</v>
      </c>
      <c r="CB524" s="281" t="e">
        <f t="shared" si="402"/>
        <v>#DIV/0!</v>
      </c>
      <c r="CC524" s="281" t="e">
        <f t="shared" si="402"/>
        <v>#DIV/0!</v>
      </c>
      <c r="CD524" s="281" t="e">
        <f t="shared" si="402"/>
        <v>#DIV/0!</v>
      </c>
      <c r="CE524" s="281" t="e">
        <f t="shared" si="402"/>
        <v>#DIV/0!</v>
      </c>
      <c r="CF524" s="281" t="e">
        <f t="shared" si="402"/>
        <v>#DIV/0!</v>
      </c>
      <c r="CG524" s="281" t="e">
        <f t="shared" si="402"/>
        <v>#DIV/0!</v>
      </c>
      <c r="CH524" s="281" t="e">
        <f t="shared" si="402"/>
        <v>#DIV/0!</v>
      </c>
      <c r="CI524" s="281" t="e">
        <f t="shared" si="402"/>
        <v>#DIV/0!</v>
      </c>
      <c r="CJ524" s="281" t="e">
        <f t="shared" si="402"/>
        <v>#DIV/0!</v>
      </c>
      <c r="CK524" s="281" t="e">
        <f t="shared" si="402"/>
        <v>#DIV/0!</v>
      </c>
      <c r="CL524" s="281"/>
      <c r="CM524" s="281"/>
      <c r="CN524" s="281"/>
      <c r="CO524" s="281"/>
      <c r="CP524" s="281"/>
      <c r="CQ524" s="281"/>
      <c r="CR524" s="281"/>
      <c r="CS524" s="281" t="e">
        <f t="shared" si="402"/>
        <v>#DIV/0!</v>
      </c>
      <c r="CT524" s="281" t="e">
        <f t="shared" si="402"/>
        <v>#DIV/0!</v>
      </c>
      <c r="CU524" s="281" t="e">
        <f t="shared" si="402"/>
        <v>#DIV/0!</v>
      </c>
      <c r="CV524" s="361"/>
      <c r="CW524" s="405"/>
      <c r="CX524" s="405"/>
      <c r="CY524" s="405"/>
      <c r="CZ524" s="405"/>
      <c r="DA524" s="405"/>
      <c r="DB524" s="405"/>
      <c r="DC524" s="405"/>
      <c r="DD524" s="415"/>
      <c r="DE524" s="362"/>
      <c r="DF524" s="2"/>
      <c r="DG524" s="2"/>
      <c r="DH524" s="2"/>
      <c r="DI524" s="2"/>
      <c r="DJ524" s="2"/>
      <c r="DK524" s="2"/>
      <c r="DL524" s="2"/>
      <c r="DM524" s="2"/>
      <c r="DN524" s="2"/>
      <c r="DO524" s="2"/>
      <c r="DP524" s="2"/>
      <c r="DQ524" s="2"/>
      <c r="DR524" s="2"/>
      <c r="DS524" s="2"/>
      <c r="DT524" s="2"/>
      <c r="DU524" s="2"/>
      <c r="DV524" s="2"/>
      <c r="DW524" s="2"/>
      <c r="DX524" s="2"/>
      <c r="DY524" s="2"/>
    </row>
    <row r="525" spans="1:129" ht="15.75" hidden="1" x14ac:dyDescent="0.25">
      <c r="A525" s="287"/>
      <c r="B525" s="288"/>
      <c r="C525" s="289"/>
      <c r="D525" s="416" t="s">
        <v>986</v>
      </c>
      <c r="E525" s="1"/>
      <c r="F525" s="1"/>
      <c r="G525" s="2"/>
      <c r="H525" s="2"/>
      <c r="I525" s="2"/>
      <c r="J525" s="2"/>
      <c r="K525" s="2"/>
      <c r="L525" s="2"/>
      <c r="M525" s="4"/>
      <c r="N525" s="120"/>
      <c r="O525" s="120"/>
      <c r="P525" s="120"/>
      <c r="Q525" s="120"/>
      <c r="R525" s="120"/>
      <c r="S525" s="120"/>
      <c r="T525" s="120"/>
      <c r="U525" s="120"/>
      <c r="V525" s="120"/>
      <c r="W525" s="120"/>
      <c r="X525" s="120"/>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82" t="e">
        <f t="shared" ref="BI525:BV525" si="403">(((BI520*2)+(BI521*1)+(BI522*0)+(BI522*0)))/(BI520+BI521+BI522+BI523)</f>
        <v>#DIV/0!</v>
      </c>
      <c r="BJ525" s="282" t="e">
        <f t="shared" si="403"/>
        <v>#DIV/0!</v>
      </c>
      <c r="BK525" s="282" t="e">
        <f t="shared" si="403"/>
        <v>#DIV/0!</v>
      </c>
      <c r="BL525" s="282" t="e">
        <f t="shared" si="403"/>
        <v>#DIV/0!</v>
      </c>
      <c r="BM525" s="282"/>
      <c r="BN525" s="282"/>
      <c r="BO525" s="282"/>
      <c r="BP525" s="282"/>
      <c r="BQ525" s="282" t="e">
        <f t="shared" si="403"/>
        <v>#DIV/0!</v>
      </c>
      <c r="BR525" s="282" t="e">
        <f t="shared" si="403"/>
        <v>#DIV/0!</v>
      </c>
      <c r="BS525" s="282" t="e">
        <f t="shared" si="403"/>
        <v>#DIV/0!</v>
      </c>
      <c r="BT525" s="282" t="e">
        <f t="shared" si="403"/>
        <v>#DIV/0!</v>
      </c>
      <c r="BU525" s="282" t="e">
        <f t="shared" si="403"/>
        <v>#DIV/0!</v>
      </c>
      <c r="BV525" s="282" t="e">
        <f t="shared" si="403"/>
        <v>#DIV/0!</v>
      </c>
      <c r="BW525" s="282"/>
      <c r="BX525" s="282" t="e">
        <f t="shared" ref="BX525:CU525" si="404">(((BX520*2)+(BX521*1)+(BX522*0)+(BX522*0)))/(BX520+BX521+BX522+BX523)</f>
        <v>#DIV/0!</v>
      </c>
      <c r="BY525" s="282" t="e">
        <f t="shared" si="404"/>
        <v>#DIV/0!</v>
      </c>
      <c r="BZ525" s="282" t="e">
        <f t="shared" si="404"/>
        <v>#DIV/0!</v>
      </c>
      <c r="CA525" s="282" t="e">
        <f t="shared" si="404"/>
        <v>#DIV/0!</v>
      </c>
      <c r="CB525" s="282" t="e">
        <f t="shared" si="404"/>
        <v>#DIV/0!</v>
      </c>
      <c r="CC525" s="282" t="e">
        <f t="shared" si="404"/>
        <v>#DIV/0!</v>
      </c>
      <c r="CD525" s="282" t="e">
        <f t="shared" si="404"/>
        <v>#DIV/0!</v>
      </c>
      <c r="CE525" s="282" t="e">
        <f t="shared" si="404"/>
        <v>#DIV/0!</v>
      </c>
      <c r="CF525" s="282" t="e">
        <f t="shared" si="404"/>
        <v>#DIV/0!</v>
      </c>
      <c r="CG525" s="282" t="e">
        <f t="shared" si="404"/>
        <v>#DIV/0!</v>
      </c>
      <c r="CH525" s="282" t="e">
        <f t="shared" si="404"/>
        <v>#DIV/0!</v>
      </c>
      <c r="CI525" s="282" t="e">
        <f t="shared" si="404"/>
        <v>#DIV/0!</v>
      </c>
      <c r="CJ525" s="282" t="e">
        <f t="shared" si="404"/>
        <v>#DIV/0!</v>
      </c>
      <c r="CK525" s="282" t="e">
        <f t="shared" si="404"/>
        <v>#DIV/0!</v>
      </c>
      <c r="CL525" s="282"/>
      <c r="CM525" s="282"/>
      <c r="CN525" s="282"/>
      <c r="CO525" s="282"/>
      <c r="CP525" s="282"/>
      <c r="CQ525" s="282"/>
      <c r="CR525" s="282"/>
      <c r="CS525" s="282" t="e">
        <f t="shared" si="404"/>
        <v>#DIV/0!</v>
      </c>
      <c r="CT525" s="282" t="e">
        <f t="shared" si="404"/>
        <v>#DIV/0!</v>
      </c>
      <c r="CU525" s="282" t="e">
        <f t="shared" si="404"/>
        <v>#DIV/0!</v>
      </c>
      <c r="CV525" s="197">
        <f>COUNTIF($BI526:$CU526,"Đ")</f>
        <v>0</v>
      </c>
      <c r="CW525" s="198" t="e">
        <f>CV525/(CX525+CZ525+DB525+CV525)</f>
        <v>#DIV/0!</v>
      </c>
      <c r="CX525" s="197">
        <f>COUNTIF($BI526:$DK526,"CCG")</f>
        <v>0</v>
      </c>
      <c r="CY525" s="198" t="e">
        <f>CX525/(CV525+CZ525+DB525+CX525)</f>
        <v>#DIV/0!</v>
      </c>
      <c r="CZ525" s="197">
        <f>COUNTIF($BI526:$DK526,"CĐ")</f>
        <v>0</v>
      </c>
      <c r="DA525" s="198" t="e">
        <f>CZ525/(CV525+CX525+DB525+CZ525)</f>
        <v>#DIV/0!</v>
      </c>
      <c r="DB525" s="197">
        <f>COUNTIF($BI526:$DK526,"KĐG")</f>
        <v>0</v>
      </c>
      <c r="DC525" s="198" t="e">
        <f>DB525/(CV525+CX525+CZ525+DB525)</f>
        <v>#DIV/0!</v>
      </c>
      <c r="DD525" s="255" t="e">
        <f>(((CV525*2)+(CX525*1)+(CZ525*0)))/(CV525+CX525+CZ525)</f>
        <v>#DIV/0!</v>
      </c>
      <c r="DE525" s="199" t="e">
        <f>IF(DD525&gt;=1.6,"Đạt mục tiêu",IF(DD525&gt;=1,"Cần cố gắng","Chưa đạt"))</f>
        <v>#DIV/0!</v>
      </c>
      <c r="DF525" s="2"/>
      <c r="DG525" s="2"/>
      <c r="DH525" s="2"/>
      <c r="DI525" s="2"/>
      <c r="DJ525" s="2"/>
      <c r="DK525" s="2"/>
      <c r="DL525" s="2"/>
      <c r="DM525" s="2"/>
      <c r="DN525" s="2"/>
      <c r="DO525" s="2"/>
      <c r="DP525" s="2"/>
      <c r="DQ525" s="2"/>
      <c r="DR525" s="2"/>
      <c r="DS525" s="2"/>
      <c r="DT525" s="2"/>
      <c r="DU525" s="2"/>
      <c r="DV525" s="2"/>
      <c r="DW525" s="2"/>
      <c r="DX525" s="2"/>
      <c r="DY525" s="2"/>
    </row>
    <row r="526" spans="1:129" ht="15.75" hidden="1" x14ac:dyDescent="0.25">
      <c r="A526" s="290"/>
      <c r="B526" s="291"/>
      <c r="C526" s="292"/>
      <c r="D526" s="351"/>
      <c r="E526" s="1"/>
      <c r="F526" s="1"/>
      <c r="G526" s="2"/>
      <c r="H526" s="2"/>
      <c r="I526" s="2"/>
      <c r="J526" s="2"/>
      <c r="K526" s="2"/>
      <c r="L526" s="2"/>
      <c r="M526" s="4"/>
      <c r="N526" s="120"/>
      <c r="O526" s="120"/>
      <c r="P526" s="120"/>
      <c r="Q526" s="120"/>
      <c r="R526" s="120"/>
      <c r="S526" s="120"/>
      <c r="T526" s="120"/>
      <c r="U526" s="120"/>
      <c r="V526" s="120"/>
      <c r="W526" s="120"/>
      <c r="X526" s="120"/>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82" t="e">
        <f t="shared" ref="BI526:BV526" si="405">IF(BI524&gt;=50%,"KĐG",IF(BI525&gt;=1.6,"Đ",IF(BI525&gt;=1,"CCG","CĐ")))</f>
        <v>#DIV/0!</v>
      </c>
      <c r="BJ526" s="282" t="e">
        <f t="shared" si="405"/>
        <v>#DIV/0!</v>
      </c>
      <c r="BK526" s="282" t="e">
        <f t="shared" si="405"/>
        <v>#DIV/0!</v>
      </c>
      <c r="BL526" s="282" t="e">
        <f t="shared" si="405"/>
        <v>#DIV/0!</v>
      </c>
      <c r="BM526" s="282"/>
      <c r="BN526" s="282"/>
      <c r="BO526" s="282"/>
      <c r="BP526" s="282"/>
      <c r="BQ526" s="282" t="e">
        <f t="shared" si="405"/>
        <v>#DIV/0!</v>
      </c>
      <c r="BR526" s="282" t="e">
        <f t="shared" si="405"/>
        <v>#DIV/0!</v>
      </c>
      <c r="BS526" s="282" t="e">
        <f t="shared" si="405"/>
        <v>#DIV/0!</v>
      </c>
      <c r="BT526" s="282" t="e">
        <f t="shared" si="405"/>
        <v>#DIV/0!</v>
      </c>
      <c r="BU526" s="282" t="e">
        <f t="shared" si="405"/>
        <v>#DIV/0!</v>
      </c>
      <c r="BV526" s="282" t="e">
        <f t="shared" si="405"/>
        <v>#DIV/0!</v>
      </c>
      <c r="BW526" s="282"/>
      <c r="BX526" s="282" t="e">
        <f t="shared" ref="BX526:CU526" si="406">IF(BX524&gt;=50%,"KĐG",IF(BX525&gt;=1.6,"Đ",IF(BX525&gt;=1,"CCG","CĐ")))</f>
        <v>#DIV/0!</v>
      </c>
      <c r="BY526" s="282" t="e">
        <f t="shared" si="406"/>
        <v>#DIV/0!</v>
      </c>
      <c r="BZ526" s="282" t="e">
        <f t="shared" si="406"/>
        <v>#DIV/0!</v>
      </c>
      <c r="CA526" s="282" t="e">
        <f t="shared" si="406"/>
        <v>#DIV/0!</v>
      </c>
      <c r="CB526" s="282" t="e">
        <f t="shared" si="406"/>
        <v>#DIV/0!</v>
      </c>
      <c r="CC526" s="282" t="e">
        <f t="shared" si="406"/>
        <v>#DIV/0!</v>
      </c>
      <c r="CD526" s="282" t="e">
        <f t="shared" si="406"/>
        <v>#DIV/0!</v>
      </c>
      <c r="CE526" s="282" t="e">
        <f t="shared" si="406"/>
        <v>#DIV/0!</v>
      </c>
      <c r="CF526" s="282" t="e">
        <f t="shared" si="406"/>
        <v>#DIV/0!</v>
      </c>
      <c r="CG526" s="282" t="e">
        <f t="shared" si="406"/>
        <v>#DIV/0!</v>
      </c>
      <c r="CH526" s="282" t="e">
        <f t="shared" si="406"/>
        <v>#DIV/0!</v>
      </c>
      <c r="CI526" s="282" t="e">
        <f t="shared" si="406"/>
        <v>#DIV/0!</v>
      </c>
      <c r="CJ526" s="282" t="e">
        <f t="shared" si="406"/>
        <v>#DIV/0!</v>
      </c>
      <c r="CK526" s="282" t="e">
        <f t="shared" si="406"/>
        <v>#DIV/0!</v>
      </c>
      <c r="CL526" s="282"/>
      <c r="CM526" s="282"/>
      <c r="CN526" s="282"/>
      <c r="CO526" s="282"/>
      <c r="CP526" s="282"/>
      <c r="CQ526" s="282"/>
      <c r="CR526" s="282"/>
      <c r="CS526" s="282" t="e">
        <f t="shared" si="406"/>
        <v>#DIV/0!</v>
      </c>
      <c r="CT526" s="282" t="e">
        <f t="shared" si="406"/>
        <v>#DIV/0!</v>
      </c>
      <c r="CU526" s="282" t="e">
        <f t="shared" si="406"/>
        <v>#DIV/0!</v>
      </c>
      <c r="CV526" s="200"/>
      <c r="CW526" s="201"/>
      <c r="CX526" s="200"/>
      <c r="CY526" s="201"/>
      <c r="CZ526" s="200"/>
      <c r="DA526" s="201"/>
      <c r="DB526" s="200"/>
      <c r="DC526" s="201"/>
      <c r="DD526" s="256"/>
      <c r="DE526" s="202"/>
      <c r="DF526" s="2"/>
      <c r="DG526" s="2"/>
      <c r="DH526" s="2"/>
      <c r="DI526" s="2"/>
      <c r="DJ526" s="2"/>
      <c r="DK526" s="2"/>
      <c r="DL526" s="2"/>
      <c r="DM526" s="2"/>
      <c r="DN526" s="2"/>
      <c r="DO526" s="2"/>
      <c r="DP526" s="2"/>
      <c r="DQ526" s="2"/>
      <c r="DR526" s="2"/>
      <c r="DS526" s="2"/>
      <c r="DT526" s="2"/>
      <c r="DU526" s="2"/>
      <c r="DV526" s="2"/>
      <c r="DW526" s="2"/>
      <c r="DX526" s="2"/>
      <c r="DY526" s="2"/>
    </row>
    <row r="527" spans="1:129" ht="202.5" hidden="1" x14ac:dyDescent="0.25">
      <c r="A527" s="305" t="s">
        <v>988</v>
      </c>
      <c r="B527" s="285"/>
      <c r="C527" s="286"/>
      <c r="D527" s="196" t="s">
        <v>979</v>
      </c>
      <c r="E527" s="1"/>
      <c r="F527" s="1"/>
      <c r="G527" s="2"/>
      <c r="H527" s="2"/>
      <c r="I527" s="2"/>
      <c r="J527" s="2"/>
      <c r="K527" s="2"/>
      <c r="L527" s="2"/>
      <c r="M527" s="4"/>
      <c r="N527" s="120"/>
      <c r="O527" s="120"/>
      <c r="P527" s="120"/>
      <c r="Q527" s="120"/>
      <c r="R527" s="120"/>
      <c r="S527" s="120"/>
      <c r="T527" s="120"/>
      <c r="U527" s="120"/>
      <c r="V527" s="120"/>
      <c r="W527" s="120"/>
      <c r="X527" s="120"/>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73">
        <f>COUNTIFS($A$11:$A$460,"CĐ6",BI$11:BI$460,"2")</f>
        <v>0</v>
      </c>
      <c r="BJ527" s="273">
        <f>COUNTIFS($A$11:$A$460,"CĐ6",BJ$11:BJ$460,"2")</f>
        <v>0</v>
      </c>
      <c r="BK527" s="273">
        <f>COUNTIFS($A$11:$A$460,"CĐ6",BK$11:BK$460,"2")</f>
        <v>0</v>
      </c>
      <c r="BL527" s="273">
        <f>COUNTIFS($A$11:$A$460,"CĐ6",BL$11:BL$460,"2")</f>
        <v>0</v>
      </c>
      <c r="BM527" s="273"/>
      <c r="BN527" s="273"/>
      <c r="BO527" s="273"/>
      <c r="BP527" s="273"/>
      <c r="BQ527" s="273">
        <f t="shared" ref="BQ527:BV527" si="407">COUNTIFS($A$11:$A$460,"CĐ6",BQ$11:BQ$460,"2")</f>
        <v>0</v>
      </c>
      <c r="BR527" s="273">
        <f t="shared" si="407"/>
        <v>0</v>
      </c>
      <c r="BS527" s="273">
        <f t="shared" si="407"/>
        <v>0</v>
      </c>
      <c r="BT527" s="273">
        <f t="shared" si="407"/>
        <v>0</v>
      </c>
      <c r="BU527" s="273">
        <f t="shared" si="407"/>
        <v>0</v>
      </c>
      <c r="BV527" s="273">
        <f t="shared" si="407"/>
        <v>0</v>
      </c>
      <c r="BW527" s="273"/>
      <c r="BX527" s="273">
        <f t="shared" ref="BX527:CK527" si="408">COUNTIFS($A$11:$A$460,"CĐ6",BX$11:BX$460,"2")</f>
        <v>0</v>
      </c>
      <c r="BY527" s="273">
        <f t="shared" si="408"/>
        <v>0</v>
      </c>
      <c r="BZ527" s="273">
        <f t="shared" si="408"/>
        <v>0</v>
      </c>
      <c r="CA527" s="273">
        <f t="shared" si="408"/>
        <v>0</v>
      </c>
      <c r="CB527" s="273">
        <f t="shared" si="408"/>
        <v>0</v>
      </c>
      <c r="CC527" s="273">
        <f t="shared" si="408"/>
        <v>0</v>
      </c>
      <c r="CD527" s="273">
        <f t="shared" si="408"/>
        <v>0</v>
      </c>
      <c r="CE527" s="273">
        <f t="shared" si="408"/>
        <v>0</v>
      </c>
      <c r="CF527" s="273">
        <f t="shared" si="408"/>
        <v>0</v>
      </c>
      <c r="CG527" s="273">
        <f t="shared" si="408"/>
        <v>0</v>
      </c>
      <c r="CH527" s="273">
        <f t="shared" si="408"/>
        <v>0</v>
      </c>
      <c r="CI527" s="273">
        <f t="shared" si="408"/>
        <v>0</v>
      </c>
      <c r="CJ527" s="273">
        <f t="shared" si="408"/>
        <v>0</v>
      </c>
      <c r="CK527" s="273">
        <f t="shared" si="408"/>
        <v>0</v>
      </c>
      <c r="CL527" s="273"/>
      <c r="CM527" s="273"/>
      <c r="CN527" s="273"/>
      <c r="CO527" s="273"/>
      <c r="CP527" s="273"/>
      <c r="CQ527" s="273"/>
      <c r="CR527" s="273"/>
      <c r="CS527" s="273">
        <f>COUNTIFS($A$11:$A$460,"CĐ6",CS$11:CS$460,"2")</f>
        <v>0</v>
      </c>
      <c r="CT527" s="273">
        <f>COUNTIFS($A$11:$A$460,"CĐ6",CT$11:CT$460,"2")</f>
        <v>0</v>
      </c>
      <c r="CU527" s="273">
        <f>COUNTIFS($A$11:$A$460,"CĐ6",CU$11:CU$460,"2")</f>
        <v>0</v>
      </c>
      <c r="CV527" s="357"/>
      <c r="CW527" s="412"/>
      <c r="CX527" s="412"/>
      <c r="CY527" s="412"/>
      <c r="CZ527" s="412"/>
      <c r="DA527" s="412"/>
      <c r="DB527" s="412"/>
      <c r="DC527" s="412"/>
      <c r="DD527" s="413"/>
      <c r="DE527" s="358"/>
      <c r="DF527" s="2"/>
      <c r="DG527" s="2"/>
      <c r="DH527" s="2"/>
      <c r="DI527" s="2"/>
      <c r="DJ527" s="2"/>
      <c r="DK527" s="2"/>
      <c r="DL527" s="2"/>
      <c r="DM527" s="2"/>
      <c r="DN527" s="2"/>
      <c r="DO527" s="2"/>
      <c r="DP527" s="2"/>
      <c r="DQ527" s="2"/>
      <c r="DR527" s="2"/>
      <c r="DS527" s="2"/>
      <c r="DT527" s="2"/>
      <c r="DU527" s="2"/>
      <c r="DV527" s="2"/>
      <c r="DW527" s="2"/>
      <c r="DX527" s="2"/>
      <c r="DY527" s="2"/>
    </row>
    <row r="528" spans="1:129" ht="15.75" hidden="1" x14ac:dyDescent="0.25">
      <c r="A528" s="287"/>
      <c r="B528" s="288"/>
      <c r="C528" s="289"/>
      <c r="D528" s="196" t="s">
        <v>980</v>
      </c>
      <c r="E528" s="1"/>
      <c r="F528" s="1"/>
      <c r="G528" s="2"/>
      <c r="H528" s="2"/>
      <c r="I528" s="2"/>
      <c r="J528" s="2"/>
      <c r="K528" s="2"/>
      <c r="L528" s="2"/>
      <c r="M528" s="4"/>
      <c r="N528" s="120"/>
      <c r="O528" s="120"/>
      <c r="P528" s="120"/>
      <c r="Q528" s="120"/>
      <c r="R528" s="120"/>
      <c r="S528" s="120"/>
      <c r="T528" s="120"/>
      <c r="U528" s="120"/>
      <c r="V528" s="120"/>
      <c r="W528" s="120"/>
      <c r="X528" s="120"/>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73">
        <f>COUNTIFS($A$11:$A$460,"CĐ6",BI$11:BI$460,"1")</f>
        <v>0</v>
      </c>
      <c r="BJ528" s="273">
        <f>COUNTIFS($A$11:$A$460,"CĐ6",BJ$11:BJ$460,"1")</f>
        <v>0</v>
      </c>
      <c r="BK528" s="273">
        <f>COUNTIFS($A$11:$A$460,"CĐ6",BK$11:BK$460,"1")</f>
        <v>0</v>
      </c>
      <c r="BL528" s="273">
        <f>COUNTIFS($A$11:$A$460,"CĐ6",BL$11:BL$460,"1")</f>
        <v>0</v>
      </c>
      <c r="BM528" s="273"/>
      <c r="BN528" s="273"/>
      <c r="BO528" s="273"/>
      <c r="BP528" s="273"/>
      <c r="BQ528" s="273">
        <f t="shared" ref="BQ528:BV528" si="409">COUNTIFS($A$11:$A$460,"CĐ6",BQ$11:BQ$460,"1")</f>
        <v>0</v>
      </c>
      <c r="BR528" s="273">
        <f t="shared" si="409"/>
        <v>0</v>
      </c>
      <c r="BS528" s="273">
        <f t="shared" si="409"/>
        <v>0</v>
      </c>
      <c r="BT528" s="273">
        <f t="shared" si="409"/>
        <v>0</v>
      </c>
      <c r="BU528" s="273">
        <f t="shared" si="409"/>
        <v>0</v>
      </c>
      <c r="BV528" s="273">
        <f t="shared" si="409"/>
        <v>0</v>
      </c>
      <c r="BW528" s="273"/>
      <c r="BX528" s="273">
        <f t="shared" ref="BX528:CK528" si="410">COUNTIFS($A$11:$A$460,"CĐ6",BX$11:BX$460,"1")</f>
        <v>0</v>
      </c>
      <c r="BY528" s="273">
        <f t="shared" si="410"/>
        <v>0</v>
      </c>
      <c r="BZ528" s="273">
        <f t="shared" si="410"/>
        <v>0</v>
      </c>
      <c r="CA528" s="273">
        <f t="shared" si="410"/>
        <v>0</v>
      </c>
      <c r="CB528" s="273">
        <f t="shared" si="410"/>
        <v>0</v>
      </c>
      <c r="CC528" s="273">
        <f t="shared" si="410"/>
        <v>0</v>
      </c>
      <c r="CD528" s="273">
        <f t="shared" si="410"/>
        <v>0</v>
      </c>
      <c r="CE528" s="273">
        <f t="shared" si="410"/>
        <v>0</v>
      </c>
      <c r="CF528" s="273">
        <f t="shared" si="410"/>
        <v>0</v>
      </c>
      <c r="CG528" s="273">
        <f t="shared" si="410"/>
        <v>0</v>
      </c>
      <c r="CH528" s="273">
        <f t="shared" si="410"/>
        <v>0</v>
      </c>
      <c r="CI528" s="273">
        <f t="shared" si="410"/>
        <v>0</v>
      </c>
      <c r="CJ528" s="273">
        <f t="shared" si="410"/>
        <v>0</v>
      </c>
      <c r="CK528" s="273">
        <f t="shared" si="410"/>
        <v>0</v>
      </c>
      <c r="CL528" s="273"/>
      <c r="CM528" s="273"/>
      <c r="CN528" s="273"/>
      <c r="CO528" s="273"/>
      <c r="CP528" s="273"/>
      <c r="CQ528" s="273"/>
      <c r="CR528" s="273"/>
      <c r="CS528" s="273">
        <f>COUNTIFS($A$11:$A$460,"CĐ6",CS$11:CS$460,"1")</f>
        <v>0</v>
      </c>
      <c r="CT528" s="273">
        <f>COUNTIFS($A$11:$A$460,"CĐ6",CT$11:CT$460,"1")</f>
        <v>0</v>
      </c>
      <c r="CU528" s="273">
        <f>COUNTIFS($A$11:$A$460,"CĐ6",CU$11:CU$460,"1")</f>
        <v>0</v>
      </c>
      <c r="CV528" s="359"/>
      <c r="CW528" s="404"/>
      <c r="CX528" s="404"/>
      <c r="CY528" s="404"/>
      <c r="CZ528" s="404"/>
      <c r="DA528" s="404"/>
      <c r="DB528" s="404"/>
      <c r="DC528" s="404"/>
      <c r="DD528" s="414"/>
      <c r="DE528" s="360"/>
      <c r="DF528" s="2"/>
      <c r="DG528" s="2"/>
      <c r="DH528" s="2"/>
      <c r="DI528" s="2"/>
      <c r="DJ528" s="2"/>
      <c r="DK528" s="2"/>
      <c r="DL528" s="2"/>
      <c r="DM528" s="2"/>
      <c r="DN528" s="2"/>
      <c r="DO528" s="2"/>
      <c r="DP528" s="2"/>
      <c r="DQ528" s="2"/>
      <c r="DR528" s="2"/>
      <c r="DS528" s="2"/>
      <c r="DT528" s="2"/>
      <c r="DU528" s="2"/>
      <c r="DV528" s="2"/>
      <c r="DW528" s="2"/>
      <c r="DX528" s="2"/>
      <c r="DY528" s="2"/>
    </row>
    <row r="529" spans="1:129" ht="15.75" hidden="1" x14ac:dyDescent="0.25">
      <c r="A529" s="287"/>
      <c r="B529" s="288"/>
      <c r="C529" s="289"/>
      <c r="D529" s="196" t="s">
        <v>981</v>
      </c>
      <c r="E529" s="1"/>
      <c r="F529" s="1"/>
      <c r="G529" s="2"/>
      <c r="H529" s="2"/>
      <c r="I529" s="2"/>
      <c r="J529" s="2"/>
      <c r="K529" s="2"/>
      <c r="L529" s="2"/>
      <c r="M529" s="4"/>
      <c r="N529" s="120"/>
      <c r="O529" s="120"/>
      <c r="P529" s="120"/>
      <c r="Q529" s="120"/>
      <c r="R529" s="120"/>
      <c r="S529" s="120"/>
      <c r="T529" s="120"/>
      <c r="U529" s="120"/>
      <c r="V529" s="120"/>
      <c r="W529" s="120"/>
      <c r="X529" s="120"/>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73">
        <f>COUNTIFS($A$11:$A$460,"CĐ6",BI$11:BI$460,"0")</f>
        <v>0</v>
      </c>
      <c r="BJ529" s="273">
        <f>COUNTIFS($A$11:$A$460,"CĐ6",BJ$11:BJ$460,"0")</f>
        <v>0</v>
      </c>
      <c r="BK529" s="273">
        <f>COUNTIFS($A$11:$A$460,"CĐ6",BK$11:BK$460,"0")</f>
        <v>0</v>
      </c>
      <c r="BL529" s="273">
        <f>COUNTIFS($A$11:$A$460,"CĐ6",BL$11:BL$460,"0")</f>
        <v>0</v>
      </c>
      <c r="BM529" s="273"/>
      <c r="BN529" s="273"/>
      <c r="BO529" s="273"/>
      <c r="BP529" s="273"/>
      <c r="BQ529" s="273">
        <f t="shared" ref="BQ529:BV529" si="411">COUNTIFS($A$11:$A$460,"CĐ6",BQ$11:BQ$460,"0")</f>
        <v>0</v>
      </c>
      <c r="BR529" s="273">
        <f t="shared" si="411"/>
        <v>0</v>
      </c>
      <c r="BS529" s="273">
        <f t="shared" si="411"/>
        <v>0</v>
      </c>
      <c r="BT529" s="273">
        <f t="shared" si="411"/>
        <v>0</v>
      </c>
      <c r="BU529" s="273">
        <f t="shared" si="411"/>
        <v>0</v>
      </c>
      <c r="BV529" s="273">
        <f t="shared" si="411"/>
        <v>0</v>
      </c>
      <c r="BW529" s="273"/>
      <c r="BX529" s="273">
        <f t="shared" ref="BX529:CK529" si="412">COUNTIFS($A$11:$A$460,"CĐ6",BX$11:BX$460,"0")</f>
        <v>0</v>
      </c>
      <c r="BY529" s="273">
        <f t="shared" si="412"/>
        <v>0</v>
      </c>
      <c r="BZ529" s="273">
        <f t="shared" si="412"/>
        <v>0</v>
      </c>
      <c r="CA529" s="273">
        <f t="shared" si="412"/>
        <v>0</v>
      </c>
      <c r="CB529" s="273">
        <f t="shared" si="412"/>
        <v>0</v>
      </c>
      <c r="CC529" s="273">
        <f t="shared" si="412"/>
        <v>0</v>
      </c>
      <c r="CD529" s="273">
        <f t="shared" si="412"/>
        <v>0</v>
      </c>
      <c r="CE529" s="273">
        <f t="shared" si="412"/>
        <v>0</v>
      </c>
      <c r="CF529" s="273">
        <f t="shared" si="412"/>
        <v>0</v>
      </c>
      <c r="CG529" s="273">
        <f t="shared" si="412"/>
        <v>0</v>
      </c>
      <c r="CH529" s="273">
        <f t="shared" si="412"/>
        <v>0</v>
      </c>
      <c r="CI529" s="273">
        <f t="shared" si="412"/>
        <v>0</v>
      </c>
      <c r="CJ529" s="273">
        <f t="shared" si="412"/>
        <v>0</v>
      </c>
      <c r="CK529" s="273">
        <f t="shared" si="412"/>
        <v>0</v>
      </c>
      <c r="CL529" s="273"/>
      <c r="CM529" s="273"/>
      <c r="CN529" s="273"/>
      <c r="CO529" s="273"/>
      <c r="CP529" s="273"/>
      <c r="CQ529" s="273"/>
      <c r="CR529" s="273"/>
      <c r="CS529" s="273">
        <f>COUNTIFS($A$11:$A$460,"CĐ6",CS$11:CS$460,"0")</f>
        <v>0</v>
      </c>
      <c r="CT529" s="273">
        <f>COUNTIFS($A$11:$A$460,"CĐ6",CT$11:CT$460,"0")</f>
        <v>0</v>
      </c>
      <c r="CU529" s="273">
        <f>COUNTIFS($A$11:$A$460,"CĐ6",CU$11:CU$460,"0")</f>
        <v>0</v>
      </c>
      <c r="CV529" s="359"/>
      <c r="CW529" s="404"/>
      <c r="CX529" s="404"/>
      <c r="CY529" s="404"/>
      <c r="CZ529" s="404"/>
      <c r="DA529" s="404"/>
      <c r="DB529" s="404"/>
      <c r="DC529" s="404"/>
      <c r="DD529" s="414"/>
      <c r="DE529" s="360"/>
      <c r="DF529" s="2"/>
      <c r="DG529" s="2"/>
      <c r="DH529" s="2"/>
      <c r="DI529" s="2"/>
      <c r="DJ529" s="2"/>
      <c r="DK529" s="2"/>
      <c r="DL529" s="2"/>
      <c r="DM529" s="2"/>
      <c r="DN529" s="2"/>
      <c r="DO529" s="2"/>
      <c r="DP529" s="2"/>
      <c r="DQ529" s="2"/>
      <c r="DR529" s="2"/>
      <c r="DS529" s="2"/>
      <c r="DT529" s="2"/>
      <c r="DU529" s="2"/>
      <c r="DV529" s="2"/>
      <c r="DW529" s="2"/>
      <c r="DX529" s="2"/>
      <c r="DY529" s="2"/>
    </row>
    <row r="530" spans="1:129" ht="15.75" hidden="1" x14ac:dyDescent="0.25">
      <c r="A530" s="287"/>
      <c r="B530" s="288"/>
      <c r="C530" s="289"/>
      <c r="D530" s="196" t="s">
        <v>982</v>
      </c>
      <c r="E530" s="1"/>
      <c r="F530" s="1"/>
      <c r="G530" s="2"/>
      <c r="H530" s="2"/>
      <c r="I530" s="2"/>
      <c r="J530" s="2"/>
      <c r="K530" s="2"/>
      <c r="L530" s="2"/>
      <c r="M530" s="4"/>
      <c r="N530" s="120"/>
      <c r="O530" s="120"/>
      <c r="P530" s="120"/>
      <c r="Q530" s="120"/>
      <c r="R530" s="120"/>
      <c r="S530" s="120"/>
      <c r="T530" s="120"/>
      <c r="U530" s="120"/>
      <c r="V530" s="120"/>
      <c r="W530" s="120"/>
      <c r="X530" s="120"/>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73">
        <f>COUNTIFS($A$11:$A$460,"CĐ6",BI$11:BI$460,"KĐG")</f>
        <v>0</v>
      </c>
      <c r="BJ530" s="273">
        <f>COUNTIFS($A$11:$A$460,"CĐ6",BJ$11:BJ$460,"KĐG")</f>
        <v>0</v>
      </c>
      <c r="BK530" s="273">
        <f>COUNTIFS($A$11:$A$460,"CĐ6",BK$11:BK$460,"KĐG")</f>
        <v>0</v>
      </c>
      <c r="BL530" s="273">
        <f>COUNTIFS($A$11:$A$460,"CĐ6",BL$11:BL$460,"KĐG")</f>
        <v>0</v>
      </c>
      <c r="BM530" s="273"/>
      <c r="BN530" s="273"/>
      <c r="BO530" s="273"/>
      <c r="BP530" s="273"/>
      <c r="BQ530" s="273">
        <f t="shared" ref="BQ530:BV530" si="413">COUNTIFS($A$11:$A$460,"CĐ6",BQ$11:BQ$460,"KĐG")</f>
        <v>0</v>
      </c>
      <c r="BR530" s="273">
        <f t="shared" si="413"/>
        <v>0</v>
      </c>
      <c r="BS530" s="273">
        <f t="shared" si="413"/>
        <v>0</v>
      </c>
      <c r="BT530" s="273">
        <f t="shared" si="413"/>
        <v>0</v>
      </c>
      <c r="BU530" s="273">
        <f t="shared" si="413"/>
        <v>0</v>
      </c>
      <c r="BV530" s="273">
        <f t="shared" si="413"/>
        <v>0</v>
      </c>
      <c r="BW530" s="273"/>
      <c r="BX530" s="273">
        <f t="shared" ref="BX530:CK530" si="414">COUNTIFS($A$11:$A$460,"CĐ6",BX$11:BX$460,"KĐG")</f>
        <v>0</v>
      </c>
      <c r="BY530" s="273">
        <f t="shared" si="414"/>
        <v>0</v>
      </c>
      <c r="BZ530" s="273">
        <f t="shared" si="414"/>
        <v>0</v>
      </c>
      <c r="CA530" s="273">
        <f t="shared" si="414"/>
        <v>0</v>
      </c>
      <c r="CB530" s="273">
        <f t="shared" si="414"/>
        <v>0</v>
      </c>
      <c r="CC530" s="273">
        <f t="shared" si="414"/>
        <v>0</v>
      </c>
      <c r="CD530" s="273">
        <f t="shared" si="414"/>
        <v>0</v>
      </c>
      <c r="CE530" s="273">
        <f t="shared" si="414"/>
        <v>0</v>
      </c>
      <c r="CF530" s="273">
        <f t="shared" si="414"/>
        <v>0</v>
      </c>
      <c r="CG530" s="273">
        <f t="shared" si="414"/>
        <v>0</v>
      </c>
      <c r="CH530" s="273">
        <f t="shared" si="414"/>
        <v>0</v>
      </c>
      <c r="CI530" s="273">
        <f t="shared" si="414"/>
        <v>0</v>
      </c>
      <c r="CJ530" s="273">
        <f t="shared" si="414"/>
        <v>0</v>
      </c>
      <c r="CK530" s="273">
        <f t="shared" si="414"/>
        <v>0</v>
      </c>
      <c r="CL530" s="273"/>
      <c r="CM530" s="273"/>
      <c r="CN530" s="273"/>
      <c r="CO530" s="273"/>
      <c r="CP530" s="273"/>
      <c r="CQ530" s="273"/>
      <c r="CR530" s="273"/>
      <c r="CS530" s="273">
        <f>COUNTIFS($A$11:$A$460,"CĐ6",CS$11:CS$460,"KĐG")</f>
        <v>0</v>
      </c>
      <c r="CT530" s="273">
        <f>COUNTIFS($A$11:$A$460,"CĐ6",CT$11:CT$460,"KĐG")</f>
        <v>0</v>
      </c>
      <c r="CU530" s="273">
        <f>COUNTIFS($A$11:$A$460,"CĐ6",CU$11:CU$460,"KĐG")</f>
        <v>0</v>
      </c>
      <c r="CV530" s="359"/>
      <c r="CW530" s="404"/>
      <c r="CX530" s="404"/>
      <c r="CY530" s="404"/>
      <c r="CZ530" s="404"/>
      <c r="DA530" s="404"/>
      <c r="DB530" s="404"/>
      <c r="DC530" s="404"/>
      <c r="DD530" s="414"/>
      <c r="DE530" s="360"/>
      <c r="DF530" s="2"/>
      <c r="DG530" s="2"/>
      <c r="DH530" s="2"/>
      <c r="DI530" s="2"/>
      <c r="DJ530" s="2"/>
      <c r="DK530" s="2"/>
      <c r="DL530" s="2"/>
      <c r="DM530" s="2"/>
      <c r="DN530" s="2"/>
      <c r="DO530" s="2"/>
      <c r="DP530" s="2"/>
      <c r="DQ530" s="2"/>
      <c r="DR530" s="2"/>
      <c r="DS530" s="2"/>
      <c r="DT530" s="2"/>
      <c r="DU530" s="2"/>
      <c r="DV530" s="2"/>
      <c r="DW530" s="2"/>
      <c r="DX530" s="2"/>
      <c r="DY530" s="2"/>
    </row>
    <row r="531" spans="1:129" ht="15.75" hidden="1" x14ac:dyDescent="0.25">
      <c r="A531" s="287"/>
      <c r="B531" s="288"/>
      <c r="C531" s="289"/>
      <c r="D531" s="196" t="s">
        <v>983</v>
      </c>
      <c r="E531" s="1"/>
      <c r="F531" s="1"/>
      <c r="G531" s="2"/>
      <c r="H531" s="2"/>
      <c r="I531" s="2"/>
      <c r="J531" s="2"/>
      <c r="K531" s="2"/>
      <c r="L531" s="2"/>
      <c r="M531" s="4"/>
      <c r="N531" s="120"/>
      <c r="O531" s="120"/>
      <c r="P531" s="120"/>
      <c r="Q531" s="120"/>
      <c r="R531" s="120"/>
      <c r="S531" s="120"/>
      <c r="T531" s="120"/>
      <c r="U531" s="120"/>
      <c r="V531" s="120"/>
      <c r="W531" s="120"/>
      <c r="X531" s="120"/>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81" t="e">
        <f t="shared" ref="BI531:BV531" si="415">BI530/(BI527+BI528+BI529+BI530)</f>
        <v>#DIV/0!</v>
      </c>
      <c r="BJ531" s="281" t="e">
        <f t="shared" si="415"/>
        <v>#DIV/0!</v>
      </c>
      <c r="BK531" s="281" t="e">
        <f t="shared" si="415"/>
        <v>#DIV/0!</v>
      </c>
      <c r="BL531" s="281" t="e">
        <f t="shared" si="415"/>
        <v>#DIV/0!</v>
      </c>
      <c r="BM531" s="281"/>
      <c r="BN531" s="281"/>
      <c r="BO531" s="281"/>
      <c r="BP531" s="281"/>
      <c r="BQ531" s="281" t="e">
        <f t="shared" si="415"/>
        <v>#DIV/0!</v>
      </c>
      <c r="BR531" s="281" t="e">
        <f t="shared" si="415"/>
        <v>#DIV/0!</v>
      </c>
      <c r="BS531" s="281" t="e">
        <f t="shared" si="415"/>
        <v>#DIV/0!</v>
      </c>
      <c r="BT531" s="281" t="e">
        <f t="shared" si="415"/>
        <v>#DIV/0!</v>
      </c>
      <c r="BU531" s="281" t="e">
        <f t="shared" si="415"/>
        <v>#DIV/0!</v>
      </c>
      <c r="BV531" s="281" t="e">
        <f t="shared" si="415"/>
        <v>#DIV/0!</v>
      </c>
      <c r="BW531" s="281"/>
      <c r="BX531" s="281" t="e">
        <f t="shared" ref="BX531:CU531" si="416">BX530/(BX527+BX528+BX529+BX530)</f>
        <v>#DIV/0!</v>
      </c>
      <c r="BY531" s="281" t="e">
        <f t="shared" si="416"/>
        <v>#DIV/0!</v>
      </c>
      <c r="BZ531" s="281" t="e">
        <f t="shared" si="416"/>
        <v>#DIV/0!</v>
      </c>
      <c r="CA531" s="281" t="e">
        <f t="shared" si="416"/>
        <v>#DIV/0!</v>
      </c>
      <c r="CB531" s="281" t="e">
        <f t="shared" si="416"/>
        <v>#DIV/0!</v>
      </c>
      <c r="CC531" s="281" t="e">
        <f t="shared" si="416"/>
        <v>#DIV/0!</v>
      </c>
      <c r="CD531" s="281" t="e">
        <f t="shared" si="416"/>
        <v>#DIV/0!</v>
      </c>
      <c r="CE531" s="281" t="e">
        <f t="shared" si="416"/>
        <v>#DIV/0!</v>
      </c>
      <c r="CF531" s="281" t="e">
        <f t="shared" si="416"/>
        <v>#DIV/0!</v>
      </c>
      <c r="CG531" s="281" t="e">
        <f t="shared" si="416"/>
        <v>#DIV/0!</v>
      </c>
      <c r="CH531" s="281" t="e">
        <f t="shared" si="416"/>
        <v>#DIV/0!</v>
      </c>
      <c r="CI531" s="281" t="e">
        <f t="shared" si="416"/>
        <v>#DIV/0!</v>
      </c>
      <c r="CJ531" s="281" t="e">
        <f t="shared" si="416"/>
        <v>#DIV/0!</v>
      </c>
      <c r="CK531" s="281" t="e">
        <f t="shared" si="416"/>
        <v>#DIV/0!</v>
      </c>
      <c r="CL531" s="281"/>
      <c r="CM531" s="281"/>
      <c r="CN531" s="281"/>
      <c r="CO531" s="281"/>
      <c r="CP531" s="281"/>
      <c r="CQ531" s="281"/>
      <c r="CR531" s="281"/>
      <c r="CS531" s="281" t="e">
        <f t="shared" si="416"/>
        <v>#DIV/0!</v>
      </c>
      <c r="CT531" s="281" t="e">
        <f t="shared" si="416"/>
        <v>#DIV/0!</v>
      </c>
      <c r="CU531" s="281" t="e">
        <f t="shared" si="416"/>
        <v>#DIV/0!</v>
      </c>
      <c r="CV531" s="361"/>
      <c r="CW531" s="405"/>
      <c r="CX531" s="405"/>
      <c r="CY531" s="405"/>
      <c r="CZ531" s="405"/>
      <c r="DA531" s="405"/>
      <c r="DB531" s="405"/>
      <c r="DC531" s="405"/>
      <c r="DD531" s="415"/>
      <c r="DE531" s="362"/>
      <c r="DF531" s="2"/>
      <c r="DG531" s="2"/>
      <c r="DH531" s="2"/>
      <c r="DI531" s="2"/>
      <c r="DJ531" s="2"/>
      <c r="DK531" s="2"/>
      <c r="DL531" s="2"/>
      <c r="DM531" s="2"/>
      <c r="DN531" s="2"/>
      <c r="DO531" s="2"/>
      <c r="DP531" s="2"/>
      <c r="DQ531" s="2"/>
      <c r="DR531" s="2"/>
      <c r="DS531" s="2"/>
      <c r="DT531" s="2"/>
      <c r="DU531" s="2"/>
      <c r="DV531" s="2"/>
      <c r="DW531" s="2"/>
      <c r="DX531" s="2"/>
      <c r="DY531" s="2"/>
    </row>
    <row r="532" spans="1:129" ht="15.75" hidden="1" x14ac:dyDescent="0.25">
      <c r="A532" s="287"/>
      <c r="B532" s="288"/>
      <c r="C532" s="289"/>
      <c r="D532" s="416" t="s">
        <v>986</v>
      </c>
      <c r="E532" s="1"/>
      <c r="F532" s="1"/>
      <c r="G532" s="2"/>
      <c r="H532" s="2"/>
      <c r="I532" s="2"/>
      <c r="J532" s="2"/>
      <c r="K532" s="2"/>
      <c r="L532" s="2"/>
      <c r="M532" s="4"/>
      <c r="N532" s="120"/>
      <c r="O532" s="120"/>
      <c r="P532" s="120"/>
      <c r="Q532" s="120"/>
      <c r="R532" s="120"/>
      <c r="S532" s="120"/>
      <c r="T532" s="120"/>
      <c r="U532" s="120"/>
      <c r="V532" s="120"/>
      <c r="W532" s="120"/>
      <c r="X532" s="120"/>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82" t="e">
        <f t="shared" ref="BI532:BV532" si="417">(((BI527*2)+(BI528*1)+(BI529*0)+(BI529*0)))/(BI527+BI528+BI529+BI530)</f>
        <v>#DIV/0!</v>
      </c>
      <c r="BJ532" s="282" t="e">
        <f t="shared" si="417"/>
        <v>#DIV/0!</v>
      </c>
      <c r="BK532" s="282" t="e">
        <f t="shared" si="417"/>
        <v>#DIV/0!</v>
      </c>
      <c r="BL532" s="282" t="e">
        <f t="shared" si="417"/>
        <v>#DIV/0!</v>
      </c>
      <c r="BM532" s="282"/>
      <c r="BN532" s="282"/>
      <c r="BO532" s="282"/>
      <c r="BP532" s="282"/>
      <c r="BQ532" s="282" t="e">
        <f t="shared" si="417"/>
        <v>#DIV/0!</v>
      </c>
      <c r="BR532" s="282" t="e">
        <f t="shared" si="417"/>
        <v>#DIV/0!</v>
      </c>
      <c r="BS532" s="282" t="e">
        <f t="shared" si="417"/>
        <v>#DIV/0!</v>
      </c>
      <c r="BT532" s="282" t="e">
        <f t="shared" si="417"/>
        <v>#DIV/0!</v>
      </c>
      <c r="BU532" s="282" t="e">
        <f t="shared" si="417"/>
        <v>#DIV/0!</v>
      </c>
      <c r="BV532" s="282" t="e">
        <f t="shared" si="417"/>
        <v>#DIV/0!</v>
      </c>
      <c r="BW532" s="282"/>
      <c r="BX532" s="282" t="e">
        <f t="shared" ref="BX532:CU532" si="418">(((BX527*2)+(BX528*1)+(BX529*0)+(BX529*0)))/(BX527+BX528+BX529+BX530)</f>
        <v>#DIV/0!</v>
      </c>
      <c r="BY532" s="282" t="e">
        <f t="shared" si="418"/>
        <v>#DIV/0!</v>
      </c>
      <c r="BZ532" s="282" t="e">
        <f t="shared" si="418"/>
        <v>#DIV/0!</v>
      </c>
      <c r="CA532" s="282" t="e">
        <f t="shared" si="418"/>
        <v>#DIV/0!</v>
      </c>
      <c r="CB532" s="282" t="e">
        <f t="shared" si="418"/>
        <v>#DIV/0!</v>
      </c>
      <c r="CC532" s="282" t="e">
        <f t="shared" si="418"/>
        <v>#DIV/0!</v>
      </c>
      <c r="CD532" s="282" t="e">
        <f t="shared" si="418"/>
        <v>#DIV/0!</v>
      </c>
      <c r="CE532" s="282" t="e">
        <f t="shared" si="418"/>
        <v>#DIV/0!</v>
      </c>
      <c r="CF532" s="282" t="e">
        <f t="shared" si="418"/>
        <v>#DIV/0!</v>
      </c>
      <c r="CG532" s="282" t="e">
        <f t="shared" si="418"/>
        <v>#DIV/0!</v>
      </c>
      <c r="CH532" s="282" t="e">
        <f t="shared" si="418"/>
        <v>#DIV/0!</v>
      </c>
      <c r="CI532" s="282" t="e">
        <f t="shared" si="418"/>
        <v>#DIV/0!</v>
      </c>
      <c r="CJ532" s="282" t="e">
        <f t="shared" si="418"/>
        <v>#DIV/0!</v>
      </c>
      <c r="CK532" s="282" t="e">
        <f t="shared" si="418"/>
        <v>#DIV/0!</v>
      </c>
      <c r="CL532" s="282"/>
      <c r="CM532" s="282"/>
      <c r="CN532" s="282"/>
      <c r="CO532" s="282"/>
      <c r="CP532" s="282"/>
      <c r="CQ532" s="282"/>
      <c r="CR532" s="282"/>
      <c r="CS532" s="282" t="e">
        <f t="shared" si="418"/>
        <v>#DIV/0!</v>
      </c>
      <c r="CT532" s="282" t="e">
        <f t="shared" si="418"/>
        <v>#DIV/0!</v>
      </c>
      <c r="CU532" s="282" t="e">
        <f t="shared" si="418"/>
        <v>#DIV/0!</v>
      </c>
      <c r="CV532" s="197">
        <f>COUNTIF($BI533:$CU533,"Đ")</f>
        <v>0</v>
      </c>
      <c r="CW532" s="198" t="e">
        <f>CV532/(CX532+CZ532+DB532+CV532)</f>
        <v>#DIV/0!</v>
      </c>
      <c r="CX532" s="197">
        <f>COUNTIF($BI533:$DK533,"CCG")</f>
        <v>0</v>
      </c>
      <c r="CY532" s="198" t="e">
        <f>CX532/(CV532+CZ532+DB532+CX532)</f>
        <v>#DIV/0!</v>
      </c>
      <c r="CZ532" s="197">
        <f>COUNTIF($BI533:$DK533,"CĐ")</f>
        <v>0</v>
      </c>
      <c r="DA532" s="198" t="e">
        <f>CZ532/(CV532+CX532+DB532+CZ532)</f>
        <v>#DIV/0!</v>
      </c>
      <c r="DB532" s="197">
        <f>COUNTIF($BI533:$DK533,"KĐG")</f>
        <v>0</v>
      </c>
      <c r="DC532" s="198" t="e">
        <f>DB532/(CV532+CX532+CZ532+DB532)</f>
        <v>#DIV/0!</v>
      </c>
      <c r="DD532" s="255" t="e">
        <f>(((CV532*2)+(CX532*1)+(CZ532*0)))/(CV532+CX532+CZ532)</f>
        <v>#DIV/0!</v>
      </c>
      <c r="DE532" s="199" t="e">
        <f>IF(DD532&gt;=1.6,"Đạt mục tiêu",IF(DD532&gt;=1,"Cần cố gắng","Chưa đạt"))</f>
        <v>#DIV/0!</v>
      </c>
      <c r="DF532" s="2"/>
      <c r="DG532" s="2"/>
      <c r="DH532" s="2"/>
      <c r="DI532" s="2"/>
      <c r="DJ532" s="2"/>
      <c r="DK532" s="2"/>
      <c r="DL532" s="2"/>
      <c r="DM532" s="2"/>
      <c r="DN532" s="2"/>
      <c r="DO532" s="2"/>
      <c r="DP532" s="2"/>
      <c r="DQ532" s="2"/>
      <c r="DR532" s="2"/>
      <c r="DS532" s="2"/>
      <c r="DT532" s="2"/>
      <c r="DU532" s="2"/>
      <c r="DV532" s="2"/>
      <c r="DW532" s="2"/>
      <c r="DX532" s="2"/>
      <c r="DY532" s="2"/>
    </row>
    <row r="533" spans="1:129" ht="15.75" hidden="1" x14ac:dyDescent="0.25">
      <c r="A533" s="290"/>
      <c r="B533" s="291"/>
      <c r="C533" s="292"/>
      <c r="D533" s="351"/>
      <c r="E533" s="1"/>
      <c r="F533" s="1"/>
      <c r="G533" s="2"/>
      <c r="H533" s="2"/>
      <c r="I533" s="2"/>
      <c r="J533" s="2"/>
      <c r="K533" s="2"/>
      <c r="L533" s="2"/>
      <c r="M533" s="4"/>
      <c r="N533" s="120"/>
      <c r="O533" s="120"/>
      <c r="P533" s="120"/>
      <c r="Q533" s="120"/>
      <c r="R533" s="120"/>
      <c r="S533" s="120"/>
      <c r="T533" s="120"/>
      <c r="U533" s="120"/>
      <c r="V533" s="120"/>
      <c r="W533" s="120"/>
      <c r="X533" s="120"/>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82" t="e">
        <f t="shared" ref="BI533:BV533" si="419">IF(BI531&gt;=50%,"KĐG",IF(BI532&gt;=1.6,"Đ",IF(BI532&gt;=1,"CCG","CĐ")))</f>
        <v>#DIV/0!</v>
      </c>
      <c r="BJ533" s="282" t="e">
        <f t="shared" si="419"/>
        <v>#DIV/0!</v>
      </c>
      <c r="BK533" s="282" t="e">
        <f t="shared" si="419"/>
        <v>#DIV/0!</v>
      </c>
      <c r="BL533" s="282" t="e">
        <f t="shared" si="419"/>
        <v>#DIV/0!</v>
      </c>
      <c r="BM533" s="282"/>
      <c r="BN533" s="282"/>
      <c r="BO533" s="282"/>
      <c r="BP533" s="282"/>
      <c r="BQ533" s="282" t="e">
        <f t="shared" si="419"/>
        <v>#DIV/0!</v>
      </c>
      <c r="BR533" s="282" t="e">
        <f t="shared" si="419"/>
        <v>#DIV/0!</v>
      </c>
      <c r="BS533" s="282" t="e">
        <f t="shared" si="419"/>
        <v>#DIV/0!</v>
      </c>
      <c r="BT533" s="282" t="e">
        <f t="shared" si="419"/>
        <v>#DIV/0!</v>
      </c>
      <c r="BU533" s="282" t="e">
        <f t="shared" si="419"/>
        <v>#DIV/0!</v>
      </c>
      <c r="BV533" s="282" t="e">
        <f t="shared" si="419"/>
        <v>#DIV/0!</v>
      </c>
      <c r="BW533" s="282"/>
      <c r="BX533" s="282" t="e">
        <f t="shared" ref="BX533:CU533" si="420">IF(BX531&gt;=50%,"KĐG",IF(BX532&gt;=1.6,"Đ",IF(BX532&gt;=1,"CCG","CĐ")))</f>
        <v>#DIV/0!</v>
      </c>
      <c r="BY533" s="282" t="e">
        <f t="shared" si="420"/>
        <v>#DIV/0!</v>
      </c>
      <c r="BZ533" s="282" t="e">
        <f t="shared" si="420"/>
        <v>#DIV/0!</v>
      </c>
      <c r="CA533" s="282" t="e">
        <f t="shared" si="420"/>
        <v>#DIV/0!</v>
      </c>
      <c r="CB533" s="282" t="e">
        <f t="shared" si="420"/>
        <v>#DIV/0!</v>
      </c>
      <c r="CC533" s="282" t="e">
        <f t="shared" si="420"/>
        <v>#DIV/0!</v>
      </c>
      <c r="CD533" s="282" t="e">
        <f t="shared" si="420"/>
        <v>#DIV/0!</v>
      </c>
      <c r="CE533" s="282" t="e">
        <f t="shared" si="420"/>
        <v>#DIV/0!</v>
      </c>
      <c r="CF533" s="282" t="e">
        <f t="shared" si="420"/>
        <v>#DIV/0!</v>
      </c>
      <c r="CG533" s="282" t="e">
        <f t="shared" si="420"/>
        <v>#DIV/0!</v>
      </c>
      <c r="CH533" s="282" t="e">
        <f t="shared" si="420"/>
        <v>#DIV/0!</v>
      </c>
      <c r="CI533" s="282" t="e">
        <f t="shared" si="420"/>
        <v>#DIV/0!</v>
      </c>
      <c r="CJ533" s="282" t="e">
        <f t="shared" si="420"/>
        <v>#DIV/0!</v>
      </c>
      <c r="CK533" s="282" t="e">
        <f t="shared" si="420"/>
        <v>#DIV/0!</v>
      </c>
      <c r="CL533" s="282"/>
      <c r="CM533" s="282"/>
      <c r="CN533" s="282"/>
      <c r="CO533" s="282"/>
      <c r="CP533" s="282"/>
      <c r="CQ533" s="282"/>
      <c r="CR533" s="282"/>
      <c r="CS533" s="282" t="e">
        <f t="shared" si="420"/>
        <v>#DIV/0!</v>
      </c>
      <c r="CT533" s="282" t="e">
        <f t="shared" si="420"/>
        <v>#DIV/0!</v>
      </c>
      <c r="CU533" s="282" t="e">
        <f t="shared" si="420"/>
        <v>#DIV/0!</v>
      </c>
      <c r="CV533" s="200"/>
      <c r="CW533" s="201"/>
      <c r="CX533" s="200"/>
      <c r="CY533" s="201"/>
      <c r="CZ533" s="200"/>
      <c r="DA533" s="201"/>
      <c r="DB533" s="200"/>
      <c r="DC533" s="201"/>
      <c r="DD533" s="256"/>
      <c r="DE533" s="202"/>
      <c r="DF533" s="2"/>
      <c r="DG533" s="2"/>
      <c r="DH533" s="2"/>
      <c r="DI533" s="2"/>
      <c r="DJ533" s="2"/>
      <c r="DK533" s="2"/>
      <c r="DL533" s="2"/>
      <c r="DM533" s="2"/>
      <c r="DN533" s="2"/>
      <c r="DO533" s="2"/>
      <c r="DP533" s="2"/>
      <c r="DQ533" s="2"/>
      <c r="DR533" s="2"/>
      <c r="DS533" s="2"/>
      <c r="DT533" s="2"/>
      <c r="DU533" s="2"/>
      <c r="DV533" s="2"/>
      <c r="DW533" s="2"/>
      <c r="DX533" s="2"/>
      <c r="DY533" s="2"/>
    </row>
    <row r="534" spans="1:129" ht="186.75" hidden="1" x14ac:dyDescent="0.25">
      <c r="A534" s="305" t="s">
        <v>989</v>
      </c>
      <c r="B534" s="285"/>
      <c r="C534" s="286"/>
      <c r="D534" s="196" t="s">
        <v>979</v>
      </c>
      <c r="E534" s="1"/>
      <c r="F534" s="1"/>
      <c r="G534" s="2"/>
      <c r="H534" s="2"/>
      <c r="I534" s="2"/>
      <c r="J534" s="2"/>
      <c r="K534" s="2"/>
      <c r="L534" s="2"/>
      <c r="M534" s="4"/>
      <c r="N534" s="120"/>
      <c r="O534" s="120"/>
      <c r="P534" s="120"/>
      <c r="Q534" s="120"/>
      <c r="R534" s="120"/>
      <c r="S534" s="120"/>
      <c r="T534" s="120"/>
      <c r="U534" s="120"/>
      <c r="V534" s="120"/>
      <c r="W534" s="120"/>
      <c r="X534" s="120"/>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73">
        <f>COUNTIFS($A$11:$A$460,"CĐ7",BI$11:BI$460,"2")</f>
        <v>0</v>
      </c>
      <c r="BJ534" s="273">
        <f>COUNTIFS($A$11:$A$460,"CĐ7",BJ$11:BJ$460,"2")</f>
        <v>0</v>
      </c>
      <c r="BK534" s="273">
        <f>COUNTIFS($A$11:$A$460,"CĐ7",BK$11:BK$460,"2")</f>
        <v>0</v>
      </c>
      <c r="BL534" s="273">
        <f>COUNTIFS($A$11:$A$460,"CĐ7",BL$11:BL$460,"2")</f>
        <v>0</v>
      </c>
      <c r="BM534" s="273"/>
      <c r="BN534" s="273"/>
      <c r="BO534" s="273"/>
      <c r="BP534" s="273"/>
      <c r="BQ534" s="273">
        <f t="shared" ref="BQ534:BV534" si="421">COUNTIFS($A$11:$A$460,"CĐ7",BQ$11:BQ$460,"2")</f>
        <v>0</v>
      </c>
      <c r="BR534" s="273">
        <f t="shared" si="421"/>
        <v>0</v>
      </c>
      <c r="BS534" s="273">
        <f t="shared" si="421"/>
        <v>0</v>
      </c>
      <c r="BT534" s="273">
        <f t="shared" si="421"/>
        <v>0</v>
      </c>
      <c r="BU534" s="273">
        <f t="shared" si="421"/>
        <v>0</v>
      </c>
      <c r="BV534" s="273">
        <f t="shared" si="421"/>
        <v>0</v>
      </c>
      <c r="BW534" s="273"/>
      <c r="BX534" s="273">
        <f t="shared" ref="BX534:CK534" si="422">COUNTIFS($A$11:$A$460,"CĐ7",BX$11:BX$460,"2")</f>
        <v>0</v>
      </c>
      <c r="BY534" s="273">
        <f t="shared" si="422"/>
        <v>0</v>
      </c>
      <c r="BZ534" s="273">
        <f t="shared" si="422"/>
        <v>0</v>
      </c>
      <c r="CA534" s="273">
        <f t="shared" si="422"/>
        <v>0</v>
      </c>
      <c r="CB534" s="273">
        <f t="shared" si="422"/>
        <v>0</v>
      </c>
      <c r="CC534" s="273">
        <f t="shared" si="422"/>
        <v>0</v>
      </c>
      <c r="CD534" s="273">
        <f t="shared" si="422"/>
        <v>0</v>
      </c>
      <c r="CE534" s="273">
        <f t="shared" si="422"/>
        <v>0</v>
      </c>
      <c r="CF534" s="273">
        <f t="shared" si="422"/>
        <v>0</v>
      </c>
      <c r="CG534" s="273">
        <f t="shared" si="422"/>
        <v>0</v>
      </c>
      <c r="CH534" s="273">
        <f t="shared" si="422"/>
        <v>0</v>
      </c>
      <c r="CI534" s="273">
        <f t="shared" si="422"/>
        <v>0</v>
      </c>
      <c r="CJ534" s="273">
        <f t="shared" si="422"/>
        <v>0</v>
      </c>
      <c r="CK534" s="273">
        <f t="shared" si="422"/>
        <v>0</v>
      </c>
      <c r="CL534" s="273"/>
      <c r="CM534" s="273"/>
      <c r="CN534" s="273"/>
      <c r="CO534" s="273"/>
      <c r="CP534" s="273"/>
      <c r="CQ534" s="273"/>
      <c r="CR534" s="273"/>
      <c r="CS534" s="273">
        <f>COUNTIFS($A$11:$A$460,"CĐ7",CS$11:CS$460,"2")</f>
        <v>0</v>
      </c>
      <c r="CT534" s="273">
        <f>COUNTIFS($A$11:$A$460,"CĐ7",CT$11:CT$460,"2")</f>
        <v>0</v>
      </c>
      <c r="CU534" s="273">
        <f>COUNTIFS($A$11:$A$460,"CĐ7",CU$11:CU$460,"2")</f>
        <v>0</v>
      </c>
      <c r="CV534" s="357"/>
      <c r="CW534" s="412"/>
      <c r="CX534" s="412"/>
      <c r="CY534" s="412"/>
      <c r="CZ534" s="412"/>
      <c r="DA534" s="412"/>
      <c r="DB534" s="412"/>
      <c r="DC534" s="412"/>
      <c r="DD534" s="413"/>
      <c r="DE534" s="358"/>
      <c r="DF534" s="2"/>
      <c r="DG534" s="2"/>
      <c r="DH534" s="2"/>
      <c r="DI534" s="2"/>
      <c r="DJ534" s="2"/>
      <c r="DK534" s="2"/>
      <c r="DL534" s="2"/>
      <c r="DM534" s="2"/>
      <c r="DN534" s="2"/>
      <c r="DO534" s="2"/>
      <c r="DP534" s="2"/>
      <c r="DQ534" s="2"/>
      <c r="DR534" s="2"/>
      <c r="DS534" s="2"/>
      <c r="DT534" s="2"/>
      <c r="DU534" s="2"/>
      <c r="DV534" s="2"/>
      <c r="DW534" s="2"/>
      <c r="DX534" s="2"/>
      <c r="DY534" s="2"/>
    </row>
    <row r="535" spans="1:129" ht="15.75" hidden="1" x14ac:dyDescent="0.25">
      <c r="A535" s="287"/>
      <c r="B535" s="288"/>
      <c r="C535" s="289"/>
      <c r="D535" s="196" t="s">
        <v>980</v>
      </c>
      <c r="E535" s="1"/>
      <c r="F535" s="1"/>
      <c r="G535" s="2"/>
      <c r="H535" s="2"/>
      <c r="I535" s="2"/>
      <c r="J535" s="2"/>
      <c r="K535" s="2"/>
      <c r="L535" s="2"/>
      <c r="M535" s="4"/>
      <c r="N535" s="120"/>
      <c r="O535" s="120"/>
      <c r="P535" s="120"/>
      <c r="Q535" s="120"/>
      <c r="R535" s="120"/>
      <c r="S535" s="120"/>
      <c r="T535" s="120"/>
      <c r="U535" s="120"/>
      <c r="V535" s="120"/>
      <c r="W535" s="120"/>
      <c r="X535" s="120"/>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73">
        <f>COUNTIFS($A$11:$A$460,"CĐ7",BI$11:BI$460,"1")</f>
        <v>0</v>
      </c>
      <c r="BJ535" s="273">
        <f>COUNTIFS($A$11:$A$460,"CĐ7",BJ$11:BJ$460,"1")</f>
        <v>0</v>
      </c>
      <c r="BK535" s="273">
        <f>COUNTIFS($A$11:$A$460,"CĐ7",BK$11:BK$460,"1")</f>
        <v>0</v>
      </c>
      <c r="BL535" s="273">
        <f>COUNTIFS($A$11:$A$460,"CĐ7",BL$11:BL$460,"1")</f>
        <v>0</v>
      </c>
      <c r="BM535" s="273"/>
      <c r="BN535" s="273"/>
      <c r="BO535" s="273"/>
      <c r="BP535" s="273"/>
      <c r="BQ535" s="273">
        <f t="shared" ref="BQ535:BV535" si="423">COUNTIFS($A$11:$A$460,"CĐ7",BQ$11:BQ$460,"1")</f>
        <v>0</v>
      </c>
      <c r="BR535" s="273">
        <f t="shared" si="423"/>
        <v>0</v>
      </c>
      <c r="BS535" s="273">
        <f t="shared" si="423"/>
        <v>0</v>
      </c>
      <c r="BT535" s="273">
        <f t="shared" si="423"/>
        <v>0</v>
      </c>
      <c r="BU535" s="273">
        <f t="shared" si="423"/>
        <v>0</v>
      </c>
      <c r="BV535" s="273">
        <f t="shared" si="423"/>
        <v>0</v>
      </c>
      <c r="BW535" s="273"/>
      <c r="BX535" s="273">
        <f t="shared" ref="BX535:CK535" si="424">COUNTIFS($A$11:$A$460,"CĐ7",BX$11:BX$460,"1")</f>
        <v>0</v>
      </c>
      <c r="BY535" s="273">
        <f t="shared" si="424"/>
        <v>0</v>
      </c>
      <c r="BZ535" s="273">
        <f t="shared" si="424"/>
        <v>0</v>
      </c>
      <c r="CA535" s="273">
        <f t="shared" si="424"/>
        <v>0</v>
      </c>
      <c r="CB535" s="273">
        <f t="shared" si="424"/>
        <v>0</v>
      </c>
      <c r="CC535" s="273">
        <f t="shared" si="424"/>
        <v>0</v>
      </c>
      <c r="CD535" s="273">
        <f t="shared" si="424"/>
        <v>0</v>
      </c>
      <c r="CE535" s="273">
        <f t="shared" si="424"/>
        <v>0</v>
      </c>
      <c r="CF535" s="273">
        <f t="shared" si="424"/>
        <v>0</v>
      </c>
      <c r="CG535" s="273">
        <f t="shared" si="424"/>
        <v>0</v>
      </c>
      <c r="CH535" s="273">
        <f t="shared" si="424"/>
        <v>0</v>
      </c>
      <c r="CI535" s="273">
        <f t="shared" si="424"/>
        <v>0</v>
      </c>
      <c r="CJ535" s="273">
        <f t="shared" si="424"/>
        <v>0</v>
      </c>
      <c r="CK535" s="273">
        <f t="shared" si="424"/>
        <v>0</v>
      </c>
      <c r="CL535" s="273"/>
      <c r="CM535" s="273"/>
      <c r="CN535" s="273"/>
      <c r="CO535" s="273"/>
      <c r="CP535" s="273"/>
      <c r="CQ535" s="273"/>
      <c r="CR535" s="273"/>
      <c r="CS535" s="273">
        <f>COUNTIFS($A$11:$A$460,"CĐ7",CS$11:CS$460,"1")</f>
        <v>0</v>
      </c>
      <c r="CT535" s="273">
        <f>COUNTIFS($A$11:$A$460,"CĐ7",CT$11:CT$460,"1")</f>
        <v>0</v>
      </c>
      <c r="CU535" s="273">
        <f>COUNTIFS($A$11:$A$460,"CĐ7",CU$11:CU$460,"1")</f>
        <v>0</v>
      </c>
      <c r="CV535" s="359"/>
      <c r="CW535" s="404"/>
      <c r="CX535" s="404"/>
      <c r="CY535" s="404"/>
      <c r="CZ535" s="404"/>
      <c r="DA535" s="404"/>
      <c r="DB535" s="404"/>
      <c r="DC535" s="404"/>
      <c r="DD535" s="414"/>
      <c r="DE535" s="360"/>
      <c r="DF535" s="2"/>
      <c r="DG535" s="2"/>
      <c r="DH535" s="2"/>
      <c r="DI535" s="2"/>
      <c r="DJ535" s="2"/>
      <c r="DK535" s="2"/>
      <c r="DL535" s="2"/>
      <c r="DM535" s="2"/>
      <c r="DN535" s="2"/>
      <c r="DO535" s="2"/>
      <c r="DP535" s="2"/>
      <c r="DQ535" s="2"/>
      <c r="DR535" s="2"/>
      <c r="DS535" s="2"/>
      <c r="DT535" s="2"/>
      <c r="DU535" s="2"/>
      <c r="DV535" s="2"/>
      <c r="DW535" s="2"/>
      <c r="DX535" s="2"/>
      <c r="DY535" s="2"/>
    </row>
    <row r="536" spans="1:129" ht="15.75" hidden="1" x14ac:dyDescent="0.25">
      <c r="A536" s="287"/>
      <c r="B536" s="288"/>
      <c r="C536" s="289"/>
      <c r="D536" s="196" t="s">
        <v>981</v>
      </c>
      <c r="E536" s="1"/>
      <c r="F536" s="1"/>
      <c r="G536" s="2"/>
      <c r="H536" s="2"/>
      <c r="I536" s="2"/>
      <c r="J536" s="2"/>
      <c r="K536" s="2"/>
      <c r="L536" s="2"/>
      <c r="M536" s="4"/>
      <c r="N536" s="120"/>
      <c r="O536" s="120"/>
      <c r="P536" s="120"/>
      <c r="Q536" s="120"/>
      <c r="R536" s="120"/>
      <c r="S536" s="120"/>
      <c r="T536" s="120"/>
      <c r="U536" s="120"/>
      <c r="V536" s="120"/>
      <c r="W536" s="120"/>
      <c r="X536" s="120"/>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73">
        <f>COUNTIFS($A$11:$A$460,"CĐ7",BI$11:BI$460,"0")</f>
        <v>0</v>
      </c>
      <c r="BJ536" s="273">
        <f>COUNTIFS($A$11:$A$460,"CĐ7",BJ$11:BJ$460,"0")</f>
        <v>0</v>
      </c>
      <c r="BK536" s="273">
        <f>COUNTIFS($A$11:$A$460,"CĐ7",BK$11:BK$460,"0")</f>
        <v>0</v>
      </c>
      <c r="BL536" s="273">
        <f>COUNTIFS($A$11:$A$460,"CĐ7",BL$11:BL$460,"0")</f>
        <v>0</v>
      </c>
      <c r="BM536" s="273"/>
      <c r="BN536" s="273"/>
      <c r="BO536" s="273"/>
      <c r="BP536" s="273"/>
      <c r="BQ536" s="273">
        <f t="shared" ref="BQ536:BV536" si="425">COUNTIFS($A$11:$A$460,"CĐ7",BQ$11:BQ$460,"0")</f>
        <v>0</v>
      </c>
      <c r="BR536" s="273">
        <f t="shared" si="425"/>
        <v>0</v>
      </c>
      <c r="BS536" s="273">
        <f t="shared" si="425"/>
        <v>0</v>
      </c>
      <c r="BT536" s="273">
        <f t="shared" si="425"/>
        <v>0</v>
      </c>
      <c r="BU536" s="273">
        <f t="shared" si="425"/>
        <v>0</v>
      </c>
      <c r="BV536" s="273">
        <f t="shared" si="425"/>
        <v>0</v>
      </c>
      <c r="BW536" s="273"/>
      <c r="BX536" s="273">
        <f t="shared" ref="BX536:CK536" si="426">COUNTIFS($A$11:$A$460,"CĐ7",BX$11:BX$460,"0")</f>
        <v>0</v>
      </c>
      <c r="BY536" s="273">
        <f t="shared" si="426"/>
        <v>0</v>
      </c>
      <c r="BZ536" s="273">
        <f t="shared" si="426"/>
        <v>0</v>
      </c>
      <c r="CA536" s="273">
        <f t="shared" si="426"/>
        <v>0</v>
      </c>
      <c r="CB536" s="273">
        <f t="shared" si="426"/>
        <v>0</v>
      </c>
      <c r="CC536" s="273">
        <f t="shared" si="426"/>
        <v>0</v>
      </c>
      <c r="CD536" s="273">
        <f t="shared" si="426"/>
        <v>0</v>
      </c>
      <c r="CE536" s="273">
        <f t="shared" si="426"/>
        <v>0</v>
      </c>
      <c r="CF536" s="273">
        <f t="shared" si="426"/>
        <v>0</v>
      </c>
      <c r="CG536" s="273">
        <f t="shared" si="426"/>
        <v>0</v>
      </c>
      <c r="CH536" s="273">
        <f t="shared" si="426"/>
        <v>0</v>
      </c>
      <c r="CI536" s="273">
        <f t="shared" si="426"/>
        <v>0</v>
      </c>
      <c r="CJ536" s="273">
        <f t="shared" si="426"/>
        <v>0</v>
      </c>
      <c r="CK536" s="273">
        <f t="shared" si="426"/>
        <v>0</v>
      </c>
      <c r="CL536" s="273"/>
      <c r="CM536" s="273"/>
      <c r="CN536" s="273"/>
      <c r="CO536" s="273"/>
      <c r="CP536" s="273"/>
      <c r="CQ536" s="273"/>
      <c r="CR536" s="273"/>
      <c r="CS536" s="273">
        <f>COUNTIFS($A$11:$A$460,"CĐ7",CS$11:CS$460,"0")</f>
        <v>0</v>
      </c>
      <c r="CT536" s="273">
        <f>COUNTIFS($A$11:$A$460,"CĐ7",CT$11:CT$460,"0")</f>
        <v>0</v>
      </c>
      <c r="CU536" s="273">
        <f>COUNTIFS($A$11:$A$460,"CĐ7",CU$11:CU$460,"0")</f>
        <v>0</v>
      </c>
      <c r="CV536" s="359"/>
      <c r="CW536" s="404"/>
      <c r="CX536" s="404"/>
      <c r="CY536" s="404"/>
      <c r="CZ536" s="404"/>
      <c r="DA536" s="404"/>
      <c r="DB536" s="404"/>
      <c r="DC536" s="404"/>
      <c r="DD536" s="414"/>
      <c r="DE536" s="360"/>
      <c r="DF536" s="2"/>
      <c r="DG536" s="2"/>
      <c r="DH536" s="2"/>
      <c r="DI536" s="2"/>
      <c r="DJ536" s="2"/>
      <c r="DK536" s="2"/>
      <c r="DL536" s="2"/>
      <c r="DM536" s="2"/>
      <c r="DN536" s="2"/>
      <c r="DO536" s="2"/>
      <c r="DP536" s="2"/>
      <c r="DQ536" s="2"/>
      <c r="DR536" s="2"/>
      <c r="DS536" s="2"/>
      <c r="DT536" s="2"/>
      <c r="DU536" s="2"/>
      <c r="DV536" s="2"/>
      <c r="DW536" s="2"/>
      <c r="DX536" s="2"/>
      <c r="DY536" s="2"/>
    </row>
    <row r="537" spans="1:129" ht="15.75" hidden="1" x14ac:dyDescent="0.25">
      <c r="A537" s="287"/>
      <c r="B537" s="288"/>
      <c r="C537" s="289"/>
      <c r="D537" s="196" t="s">
        <v>982</v>
      </c>
      <c r="E537" s="1"/>
      <c r="F537" s="1"/>
      <c r="G537" s="2"/>
      <c r="H537" s="2"/>
      <c r="I537" s="2"/>
      <c r="J537" s="2"/>
      <c r="K537" s="2"/>
      <c r="L537" s="2"/>
      <c r="M537" s="4"/>
      <c r="N537" s="120"/>
      <c r="O537" s="120"/>
      <c r="P537" s="120"/>
      <c r="Q537" s="120"/>
      <c r="R537" s="120"/>
      <c r="S537" s="120"/>
      <c r="T537" s="120"/>
      <c r="U537" s="120"/>
      <c r="V537" s="120"/>
      <c r="W537" s="120"/>
      <c r="X537" s="120"/>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73">
        <f>COUNTIFS($A$11:$A$460,"CĐ7",BI$11:BI$460,"KĐG")</f>
        <v>0</v>
      </c>
      <c r="BJ537" s="273">
        <f>COUNTIFS($A$11:$A$460,"CĐ7",BJ$11:BJ$460,"KĐG")</f>
        <v>0</v>
      </c>
      <c r="BK537" s="273">
        <f>COUNTIFS($A$11:$A$460,"CĐ7",BK$11:BK$460,"KĐG")</f>
        <v>0</v>
      </c>
      <c r="BL537" s="273">
        <f>COUNTIFS($A$11:$A$460,"CĐ7",BL$11:BL$460,"KĐG")</f>
        <v>0</v>
      </c>
      <c r="BM537" s="273"/>
      <c r="BN537" s="273"/>
      <c r="BO537" s="273"/>
      <c r="BP537" s="273"/>
      <c r="BQ537" s="273">
        <f t="shared" ref="BQ537:BV537" si="427">COUNTIFS($A$11:$A$460,"CĐ7",BQ$11:BQ$460,"KĐG")</f>
        <v>0</v>
      </c>
      <c r="BR537" s="273">
        <f t="shared" si="427"/>
        <v>0</v>
      </c>
      <c r="BS537" s="273">
        <f t="shared" si="427"/>
        <v>0</v>
      </c>
      <c r="BT537" s="273">
        <f t="shared" si="427"/>
        <v>0</v>
      </c>
      <c r="BU537" s="273">
        <f t="shared" si="427"/>
        <v>0</v>
      </c>
      <c r="BV537" s="273">
        <f t="shared" si="427"/>
        <v>0</v>
      </c>
      <c r="BW537" s="273"/>
      <c r="BX537" s="273">
        <f t="shared" ref="BX537:CK537" si="428">COUNTIFS($A$11:$A$460,"CĐ7",BX$11:BX$460,"KĐG")</f>
        <v>0</v>
      </c>
      <c r="BY537" s="273">
        <f t="shared" si="428"/>
        <v>0</v>
      </c>
      <c r="BZ537" s="273">
        <f t="shared" si="428"/>
        <v>0</v>
      </c>
      <c r="CA537" s="273">
        <f t="shared" si="428"/>
        <v>0</v>
      </c>
      <c r="CB537" s="273">
        <f t="shared" si="428"/>
        <v>0</v>
      </c>
      <c r="CC537" s="273">
        <f t="shared" si="428"/>
        <v>0</v>
      </c>
      <c r="CD537" s="273">
        <f t="shared" si="428"/>
        <v>0</v>
      </c>
      <c r="CE537" s="273">
        <f t="shared" si="428"/>
        <v>0</v>
      </c>
      <c r="CF537" s="273">
        <f t="shared" si="428"/>
        <v>0</v>
      </c>
      <c r="CG537" s="273">
        <f t="shared" si="428"/>
        <v>0</v>
      </c>
      <c r="CH537" s="273">
        <f t="shared" si="428"/>
        <v>0</v>
      </c>
      <c r="CI537" s="273">
        <f t="shared" si="428"/>
        <v>0</v>
      </c>
      <c r="CJ537" s="273">
        <f t="shared" si="428"/>
        <v>0</v>
      </c>
      <c r="CK537" s="273">
        <f t="shared" si="428"/>
        <v>0</v>
      </c>
      <c r="CL537" s="273"/>
      <c r="CM537" s="273"/>
      <c r="CN537" s="273"/>
      <c r="CO537" s="273"/>
      <c r="CP537" s="273"/>
      <c r="CQ537" s="273"/>
      <c r="CR537" s="273"/>
      <c r="CS537" s="273">
        <f>COUNTIFS($A$11:$A$460,"CĐ7",CS$11:CS$460,"KĐG")</f>
        <v>0</v>
      </c>
      <c r="CT537" s="273">
        <f>COUNTIFS($A$11:$A$460,"CĐ7",CT$11:CT$460,"KĐG")</f>
        <v>0</v>
      </c>
      <c r="CU537" s="273">
        <f>COUNTIFS($A$11:$A$460,"CĐ7",CU$11:CU$460,"KĐG")</f>
        <v>0</v>
      </c>
      <c r="CV537" s="359"/>
      <c r="CW537" s="404"/>
      <c r="CX537" s="404"/>
      <c r="CY537" s="404"/>
      <c r="CZ537" s="404"/>
      <c r="DA537" s="404"/>
      <c r="DB537" s="404"/>
      <c r="DC537" s="404"/>
      <c r="DD537" s="414"/>
      <c r="DE537" s="360"/>
      <c r="DF537" s="2"/>
      <c r="DG537" s="2"/>
      <c r="DH537" s="2"/>
      <c r="DI537" s="2"/>
      <c r="DJ537" s="2"/>
      <c r="DK537" s="2"/>
      <c r="DL537" s="2"/>
      <c r="DM537" s="2"/>
      <c r="DN537" s="2"/>
      <c r="DO537" s="2"/>
      <c r="DP537" s="2"/>
      <c r="DQ537" s="2"/>
      <c r="DR537" s="2"/>
      <c r="DS537" s="2"/>
      <c r="DT537" s="2"/>
      <c r="DU537" s="2"/>
      <c r="DV537" s="2"/>
      <c r="DW537" s="2"/>
      <c r="DX537" s="2"/>
      <c r="DY537" s="2"/>
    </row>
    <row r="538" spans="1:129" ht="15.75" hidden="1" x14ac:dyDescent="0.25">
      <c r="A538" s="287"/>
      <c r="B538" s="288"/>
      <c r="C538" s="289"/>
      <c r="D538" s="196" t="s">
        <v>983</v>
      </c>
      <c r="E538" s="1"/>
      <c r="F538" s="1"/>
      <c r="G538" s="2"/>
      <c r="H538" s="2"/>
      <c r="I538" s="2"/>
      <c r="J538" s="2"/>
      <c r="K538" s="2"/>
      <c r="L538" s="2"/>
      <c r="M538" s="4"/>
      <c r="N538" s="120"/>
      <c r="O538" s="120"/>
      <c r="P538" s="120"/>
      <c r="Q538" s="120"/>
      <c r="R538" s="120"/>
      <c r="S538" s="120"/>
      <c r="T538" s="120"/>
      <c r="U538" s="120"/>
      <c r="V538" s="120"/>
      <c r="W538" s="120"/>
      <c r="X538" s="120"/>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81" t="e">
        <f t="shared" ref="BI538:BV538" si="429">BI537/(BI534+BI535+BI536+BI537)</f>
        <v>#DIV/0!</v>
      </c>
      <c r="BJ538" s="281" t="e">
        <f t="shared" si="429"/>
        <v>#DIV/0!</v>
      </c>
      <c r="BK538" s="281" t="e">
        <f t="shared" si="429"/>
        <v>#DIV/0!</v>
      </c>
      <c r="BL538" s="281" t="e">
        <f t="shared" si="429"/>
        <v>#DIV/0!</v>
      </c>
      <c r="BM538" s="281"/>
      <c r="BN538" s="281"/>
      <c r="BO538" s="281"/>
      <c r="BP538" s="281"/>
      <c r="BQ538" s="281" t="e">
        <f t="shared" si="429"/>
        <v>#DIV/0!</v>
      </c>
      <c r="BR538" s="281" t="e">
        <f t="shared" si="429"/>
        <v>#DIV/0!</v>
      </c>
      <c r="BS538" s="281" t="e">
        <f t="shared" si="429"/>
        <v>#DIV/0!</v>
      </c>
      <c r="BT538" s="281" t="e">
        <f t="shared" si="429"/>
        <v>#DIV/0!</v>
      </c>
      <c r="BU538" s="281" t="e">
        <f t="shared" si="429"/>
        <v>#DIV/0!</v>
      </c>
      <c r="BV538" s="281" t="e">
        <f t="shared" si="429"/>
        <v>#DIV/0!</v>
      </c>
      <c r="BW538" s="281"/>
      <c r="BX538" s="281" t="e">
        <f t="shared" ref="BX538:CU538" si="430">BX537/(BX534+BX535+BX536+BX537)</f>
        <v>#DIV/0!</v>
      </c>
      <c r="BY538" s="281" t="e">
        <f t="shared" si="430"/>
        <v>#DIV/0!</v>
      </c>
      <c r="BZ538" s="281" t="e">
        <f t="shared" si="430"/>
        <v>#DIV/0!</v>
      </c>
      <c r="CA538" s="281" t="e">
        <f t="shared" si="430"/>
        <v>#DIV/0!</v>
      </c>
      <c r="CB538" s="281" t="e">
        <f t="shared" si="430"/>
        <v>#DIV/0!</v>
      </c>
      <c r="CC538" s="281" t="e">
        <f t="shared" si="430"/>
        <v>#DIV/0!</v>
      </c>
      <c r="CD538" s="281" t="e">
        <f t="shared" si="430"/>
        <v>#DIV/0!</v>
      </c>
      <c r="CE538" s="281" t="e">
        <f t="shared" si="430"/>
        <v>#DIV/0!</v>
      </c>
      <c r="CF538" s="281" t="e">
        <f t="shared" si="430"/>
        <v>#DIV/0!</v>
      </c>
      <c r="CG538" s="281" t="e">
        <f t="shared" si="430"/>
        <v>#DIV/0!</v>
      </c>
      <c r="CH538" s="281" t="e">
        <f t="shared" si="430"/>
        <v>#DIV/0!</v>
      </c>
      <c r="CI538" s="281" t="e">
        <f t="shared" si="430"/>
        <v>#DIV/0!</v>
      </c>
      <c r="CJ538" s="281" t="e">
        <f t="shared" si="430"/>
        <v>#DIV/0!</v>
      </c>
      <c r="CK538" s="281" t="e">
        <f t="shared" si="430"/>
        <v>#DIV/0!</v>
      </c>
      <c r="CL538" s="281"/>
      <c r="CM538" s="281"/>
      <c r="CN538" s="281"/>
      <c r="CO538" s="281"/>
      <c r="CP538" s="281"/>
      <c r="CQ538" s="281"/>
      <c r="CR538" s="281"/>
      <c r="CS538" s="281" t="e">
        <f t="shared" si="430"/>
        <v>#DIV/0!</v>
      </c>
      <c r="CT538" s="281" t="e">
        <f t="shared" si="430"/>
        <v>#DIV/0!</v>
      </c>
      <c r="CU538" s="281" t="e">
        <f t="shared" si="430"/>
        <v>#DIV/0!</v>
      </c>
      <c r="CV538" s="361"/>
      <c r="CW538" s="405"/>
      <c r="CX538" s="405"/>
      <c r="CY538" s="405"/>
      <c r="CZ538" s="405"/>
      <c r="DA538" s="405"/>
      <c r="DB538" s="405"/>
      <c r="DC538" s="405"/>
      <c r="DD538" s="415"/>
      <c r="DE538" s="362"/>
      <c r="DF538" s="2"/>
      <c r="DG538" s="2"/>
      <c r="DH538" s="2"/>
      <c r="DI538" s="2"/>
      <c r="DJ538" s="2"/>
      <c r="DK538" s="2"/>
      <c r="DL538" s="2"/>
      <c r="DM538" s="2"/>
      <c r="DN538" s="2"/>
      <c r="DO538" s="2"/>
      <c r="DP538" s="2"/>
      <c r="DQ538" s="2"/>
      <c r="DR538" s="2"/>
      <c r="DS538" s="2"/>
      <c r="DT538" s="2"/>
      <c r="DU538" s="2"/>
      <c r="DV538" s="2"/>
      <c r="DW538" s="2"/>
      <c r="DX538" s="2"/>
      <c r="DY538" s="2"/>
    </row>
    <row r="539" spans="1:129" ht="15.75" hidden="1" x14ac:dyDescent="0.25">
      <c r="A539" s="287"/>
      <c r="B539" s="288"/>
      <c r="C539" s="289"/>
      <c r="D539" s="416" t="s">
        <v>986</v>
      </c>
      <c r="E539" s="1"/>
      <c r="F539" s="1"/>
      <c r="G539" s="2"/>
      <c r="H539" s="2"/>
      <c r="I539" s="2"/>
      <c r="J539" s="2"/>
      <c r="K539" s="2"/>
      <c r="L539" s="2"/>
      <c r="M539" s="4"/>
      <c r="N539" s="120"/>
      <c r="O539" s="120"/>
      <c r="P539" s="120"/>
      <c r="Q539" s="120"/>
      <c r="R539" s="120"/>
      <c r="S539" s="120"/>
      <c r="T539" s="120"/>
      <c r="U539" s="120"/>
      <c r="V539" s="120"/>
      <c r="W539" s="120"/>
      <c r="X539" s="120"/>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82" t="e">
        <f t="shared" ref="BI539:BV539" si="431">(((BI534*2)+(BI535*1)+(BI536*0)+(BI536*0)))/(BI534+BI535+BI536+BI537)</f>
        <v>#DIV/0!</v>
      </c>
      <c r="BJ539" s="282" t="e">
        <f t="shared" si="431"/>
        <v>#DIV/0!</v>
      </c>
      <c r="BK539" s="282" t="e">
        <f t="shared" si="431"/>
        <v>#DIV/0!</v>
      </c>
      <c r="BL539" s="282" t="e">
        <f t="shared" si="431"/>
        <v>#DIV/0!</v>
      </c>
      <c r="BM539" s="282"/>
      <c r="BN539" s="282"/>
      <c r="BO539" s="282"/>
      <c r="BP539" s="282"/>
      <c r="BQ539" s="282" t="e">
        <f t="shared" si="431"/>
        <v>#DIV/0!</v>
      </c>
      <c r="BR539" s="282" t="e">
        <f t="shared" si="431"/>
        <v>#DIV/0!</v>
      </c>
      <c r="BS539" s="282" t="e">
        <f t="shared" si="431"/>
        <v>#DIV/0!</v>
      </c>
      <c r="BT539" s="282" t="e">
        <f t="shared" si="431"/>
        <v>#DIV/0!</v>
      </c>
      <c r="BU539" s="282" t="e">
        <f t="shared" si="431"/>
        <v>#DIV/0!</v>
      </c>
      <c r="BV539" s="282" t="e">
        <f t="shared" si="431"/>
        <v>#DIV/0!</v>
      </c>
      <c r="BW539" s="282"/>
      <c r="BX539" s="282" t="e">
        <f t="shared" ref="BX539:CU539" si="432">(((BX534*2)+(BX535*1)+(BX536*0)+(BX536*0)))/(BX534+BX535+BX536+BX537)</f>
        <v>#DIV/0!</v>
      </c>
      <c r="BY539" s="282" t="e">
        <f t="shared" si="432"/>
        <v>#DIV/0!</v>
      </c>
      <c r="BZ539" s="282" t="e">
        <f t="shared" si="432"/>
        <v>#DIV/0!</v>
      </c>
      <c r="CA539" s="282" t="e">
        <f t="shared" si="432"/>
        <v>#DIV/0!</v>
      </c>
      <c r="CB539" s="282" t="e">
        <f t="shared" si="432"/>
        <v>#DIV/0!</v>
      </c>
      <c r="CC539" s="282" t="e">
        <f t="shared" si="432"/>
        <v>#DIV/0!</v>
      </c>
      <c r="CD539" s="282" t="e">
        <f t="shared" si="432"/>
        <v>#DIV/0!</v>
      </c>
      <c r="CE539" s="282" t="e">
        <f t="shared" si="432"/>
        <v>#DIV/0!</v>
      </c>
      <c r="CF539" s="282" t="e">
        <f t="shared" si="432"/>
        <v>#DIV/0!</v>
      </c>
      <c r="CG539" s="282" t="e">
        <f t="shared" si="432"/>
        <v>#DIV/0!</v>
      </c>
      <c r="CH539" s="282" t="e">
        <f t="shared" si="432"/>
        <v>#DIV/0!</v>
      </c>
      <c r="CI539" s="282" t="e">
        <f t="shared" si="432"/>
        <v>#DIV/0!</v>
      </c>
      <c r="CJ539" s="282" t="e">
        <f t="shared" si="432"/>
        <v>#DIV/0!</v>
      </c>
      <c r="CK539" s="282" t="e">
        <f t="shared" si="432"/>
        <v>#DIV/0!</v>
      </c>
      <c r="CL539" s="282"/>
      <c r="CM539" s="282"/>
      <c r="CN539" s="282"/>
      <c r="CO539" s="282"/>
      <c r="CP539" s="282"/>
      <c r="CQ539" s="282"/>
      <c r="CR539" s="282"/>
      <c r="CS539" s="282" t="e">
        <f t="shared" si="432"/>
        <v>#DIV/0!</v>
      </c>
      <c r="CT539" s="282" t="e">
        <f t="shared" si="432"/>
        <v>#DIV/0!</v>
      </c>
      <c r="CU539" s="282" t="e">
        <f t="shared" si="432"/>
        <v>#DIV/0!</v>
      </c>
      <c r="CV539" s="197">
        <f>COUNTIF($BI540:$CU540,"Đ")</f>
        <v>0</v>
      </c>
      <c r="CW539" s="198" t="e">
        <f>CV539/(CX539+CZ539+DB539+CV539)</f>
        <v>#DIV/0!</v>
      </c>
      <c r="CX539" s="197">
        <f>COUNTIF($BI540:$DK540,"CCG")</f>
        <v>0</v>
      </c>
      <c r="CY539" s="198" t="e">
        <f>CX539/(CV539+CZ539+DB539+CX539)</f>
        <v>#DIV/0!</v>
      </c>
      <c r="CZ539" s="197">
        <f>COUNTIF($BI540:$DK540,"CĐ")</f>
        <v>0</v>
      </c>
      <c r="DA539" s="198" t="e">
        <f>CZ539/(CV539+CX539+DB539+CZ539)</f>
        <v>#DIV/0!</v>
      </c>
      <c r="DB539" s="197">
        <f>COUNTIF($BI540:$DK540,"KĐG")</f>
        <v>0</v>
      </c>
      <c r="DC539" s="198" t="e">
        <f>DB539/(CV539+CX539+CZ539+DB539)</f>
        <v>#DIV/0!</v>
      </c>
      <c r="DD539" s="255" t="e">
        <f>(((CV539*2)+(CX539*1)+(CZ539*0)))/(CV539+CX539+CZ539)</f>
        <v>#DIV/0!</v>
      </c>
      <c r="DE539" s="199" t="e">
        <f>IF(DD539&gt;=1.6,"Đạt mục tiêu",IF(DD539&gt;=1,"Cần cố gắng","Chưa đạt"))</f>
        <v>#DIV/0!</v>
      </c>
      <c r="DF539" s="2"/>
      <c r="DG539" s="2"/>
      <c r="DH539" s="2"/>
      <c r="DI539" s="2"/>
      <c r="DJ539" s="2"/>
      <c r="DK539" s="2"/>
      <c r="DL539" s="2"/>
      <c r="DM539" s="2"/>
      <c r="DN539" s="2"/>
      <c r="DO539" s="2"/>
      <c r="DP539" s="2"/>
      <c r="DQ539" s="2"/>
      <c r="DR539" s="2"/>
      <c r="DS539" s="2"/>
      <c r="DT539" s="2"/>
      <c r="DU539" s="2"/>
      <c r="DV539" s="2"/>
      <c r="DW539" s="2"/>
      <c r="DX539" s="2"/>
      <c r="DY539" s="2"/>
    </row>
    <row r="540" spans="1:129" ht="15.75" hidden="1" x14ac:dyDescent="0.25">
      <c r="A540" s="290"/>
      <c r="B540" s="291"/>
      <c r="C540" s="292"/>
      <c r="D540" s="351"/>
      <c r="E540" s="1"/>
      <c r="F540" s="1"/>
      <c r="G540" s="2"/>
      <c r="H540" s="2"/>
      <c r="I540" s="2"/>
      <c r="J540" s="2"/>
      <c r="K540" s="2"/>
      <c r="L540" s="2"/>
      <c r="M540" s="4"/>
      <c r="N540" s="120"/>
      <c r="O540" s="120"/>
      <c r="P540" s="120"/>
      <c r="Q540" s="120"/>
      <c r="R540" s="120"/>
      <c r="S540" s="120"/>
      <c r="T540" s="120"/>
      <c r="U540" s="120"/>
      <c r="V540" s="120"/>
      <c r="W540" s="120"/>
      <c r="X540" s="120"/>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82" t="e">
        <f t="shared" ref="BI540:BV540" si="433">IF(BI538&gt;=50%,"KĐG",IF(BI539&gt;=1.6,"Đ",IF(BI539&gt;=1,"CCG","CĐ")))</f>
        <v>#DIV/0!</v>
      </c>
      <c r="BJ540" s="282" t="e">
        <f t="shared" si="433"/>
        <v>#DIV/0!</v>
      </c>
      <c r="BK540" s="282" t="e">
        <f t="shared" si="433"/>
        <v>#DIV/0!</v>
      </c>
      <c r="BL540" s="282" t="e">
        <f t="shared" si="433"/>
        <v>#DIV/0!</v>
      </c>
      <c r="BM540" s="282"/>
      <c r="BN540" s="282"/>
      <c r="BO540" s="282"/>
      <c r="BP540" s="282"/>
      <c r="BQ540" s="282" t="e">
        <f t="shared" si="433"/>
        <v>#DIV/0!</v>
      </c>
      <c r="BR540" s="282" t="e">
        <f t="shared" si="433"/>
        <v>#DIV/0!</v>
      </c>
      <c r="BS540" s="282" t="e">
        <f t="shared" si="433"/>
        <v>#DIV/0!</v>
      </c>
      <c r="BT540" s="282" t="e">
        <f t="shared" si="433"/>
        <v>#DIV/0!</v>
      </c>
      <c r="BU540" s="282" t="e">
        <f t="shared" si="433"/>
        <v>#DIV/0!</v>
      </c>
      <c r="BV540" s="282" t="e">
        <f t="shared" si="433"/>
        <v>#DIV/0!</v>
      </c>
      <c r="BW540" s="282"/>
      <c r="BX540" s="282" t="e">
        <f t="shared" ref="BX540:CU540" si="434">IF(BX538&gt;=50%,"KĐG",IF(BX539&gt;=1.6,"Đ",IF(BX539&gt;=1,"CCG","CĐ")))</f>
        <v>#DIV/0!</v>
      </c>
      <c r="BY540" s="282" t="e">
        <f t="shared" si="434"/>
        <v>#DIV/0!</v>
      </c>
      <c r="BZ540" s="282" t="e">
        <f t="shared" si="434"/>
        <v>#DIV/0!</v>
      </c>
      <c r="CA540" s="282" t="e">
        <f t="shared" si="434"/>
        <v>#DIV/0!</v>
      </c>
      <c r="CB540" s="282" t="e">
        <f t="shared" si="434"/>
        <v>#DIV/0!</v>
      </c>
      <c r="CC540" s="282" t="e">
        <f t="shared" si="434"/>
        <v>#DIV/0!</v>
      </c>
      <c r="CD540" s="282" t="e">
        <f t="shared" si="434"/>
        <v>#DIV/0!</v>
      </c>
      <c r="CE540" s="282" t="e">
        <f t="shared" si="434"/>
        <v>#DIV/0!</v>
      </c>
      <c r="CF540" s="282" t="e">
        <f t="shared" si="434"/>
        <v>#DIV/0!</v>
      </c>
      <c r="CG540" s="282" t="e">
        <f t="shared" si="434"/>
        <v>#DIV/0!</v>
      </c>
      <c r="CH540" s="282" t="e">
        <f t="shared" si="434"/>
        <v>#DIV/0!</v>
      </c>
      <c r="CI540" s="282" t="e">
        <f t="shared" si="434"/>
        <v>#DIV/0!</v>
      </c>
      <c r="CJ540" s="282" t="e">
        <f t="shared" si="434"/>
        <v>#DIV/0!</v>
      </c>
      <c r="CK540" s="282" t="e">
        <f t="shared" si="434"/>
        <v>#DIV/0!</v>
      </c>
      <c r="CL540" s="282"/>
      <c r="CM540" s="282"/>
      <c r="CN540" s="282"/>
      <c r="CO540" s="282"/>
      <c r="CP540" s="282"/>
      <c r="CQ540" s="282"/>
      <c r="CR540" s="282"/>
      <c r="CS540" s="282" t="e">
        <f t="shared" si="434"/>
        <v>#DIV/0!</v>
      </c>
      <c r="CT540" s="282" t="e">
        <f t="shared" si="434"/>
        <v>#DIV/0!</v>
      </c>
      <c r="CU540" s="282" t="e">
        <f t="shared" si="434"/>
        <v>#DIV/0!</v>
      </c>
      <c r="CV540" s="200"/>
      <c r="CW540" s="201"/>
      <c r="CX540" s="200"/>
      <c r="CY540" s="201"/>
      <c r="CZ540" s="200"/>
      <c r="DA540" s="201"/>
      <c r="DB540" s="200"/>
      <c r="DC540" s="201"/>
      <c r="DD540" s="256"/>
      <c r="DE540" s="202"/>
      <c r="DF540" s="2"/>
      <c r="DG540" s="2"/>
      <c r="DH540" s="2"/>
      <c r="DI540" s="2"/>
      <c r="DJ540" s="2"/>
      <c r="DK540" s="2"/>
      <c r="DL540" s="2"/>
      <c r="DM540" s="2"/>
      <c r="DN540" s="2"/>
      <c r="DO540" s="2"/>
      <c r="DP540" s="2"/>
      <c r="DQ540" s="2"/>
      <c r="DR540" s="2"/>
      <c r="DS540" s="2"/>
      <c r="DT540" s="2"/>
      <c r="DU540" s="2"/>
      <c r="DV540" s="2"/>
      <c r="DW540" s="2"/>
      <c r="DX540" s="2"/>
      <c r="DY540" s="2"/>
    </row>
    <row r="541" spans="1:129" ht="189" hidden="1" x14ac:dyDescent="0.25">
      <c r="A541" s="305" t="s">
        <v>990</v>
      </c>
      <c r="B541" s="285"/>
      <c r="C541" s="286"/>
      <c r="D541" s="196" t="s">
        <v>979</v>
      </c>
      <c r="E541" s="1"/>
      <c r="F541" s="1"/>
      <c r="G541" s="2"/>
      <c r="H541" s="2"/>
      <c r="I541" s="2"/>
      <c r="J541" s="2"/>
      <c r="K541" s="2"/>
      <c r="L541" s="2"/>
      <c r="M541" s="4"/>
      <c r="N541" s="120"/>
      <c r="O541" s="120"/>
      <c r="P541" s="120"/>
      <c r="Q541" s="120"/>
      <c r="R541" s="120"/>
      <c r="S541" s="120"/>
      <c r="T541" s="120"/>
      <c r="U541" s="120"/>
      <c r="V541" s="120"/>
      <c r="W541" s="120"/>
      <c r="X541" s="120"/>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73">
        <f>COUNTIFS($A$11:$A$460,"CĐ8",BI$11:BI$460,"2")</f>
        <v>0</v>
      </c>
      <c r="BJ541" s="273">
        <f>COUNTIFS($A$11:$A$460,"CĐ8",BJ$11:BJ$460,"2")</f>
        <v>0</v>
      </c>
      <c r="BK541" s="273">
        <f>COUNTIFS($A$11:$A$460,"CĐ8",BK$11:BK$460,"2")</f>
        <v>0</v>
      </c>
      <c r="BL541" s="273">
        <f>COUNTIFS($A$11:$A$460,"CĐ8",BL$11:BL$460,"2")</f>
        <v>0</v>
      </c>
      <c r="BM541" s="273"/>
      <c r="BN541" s="273"/>
      <c r="BO541" s="273"/>
      <c r="BP541" s="273"/>
      <c r="BQ541" s="273">
        <f t="shared" ref="BQ541:BV541" si="435">COUNTIFS($A$11:$A$460,"CĐ8",BQ$11:BQ$460,"2")</f>
        <v>0</v>
      </c>
      <c r="BR541" s="273">
        <f t="shared" si="435"/>
        <v>0</v>
      </c>
      <c r="BS541" s="273">
        <f t="shared" si="435"/>
        <v>0</v>
      </c>
      <c r="BT541" s="273">
        <f t="shared" si="435"/>
        <v>0</v>
      </c>
      <c r="BU541" s="273">
        <f t="shared" si="435"/>
        <v>0</v>
      </c>
      <c r="BV541" s="273">
        <f t="shared" si="435"/>
        <v>0</v>
      </c>
      <c r="BW541" s="273"/>
      <c r="BX541" s="273">
        <f t="shared" ref="BX541:CK541" si="436">COUNTIFS($A$11:$A$460,"CĐ8",BX$11:BX$460,"2")</f>
        <v>0</v>
      </c>
      <c r="BY541" s="273">
        <f t="shared" si="436"/>
        <v>0</v>
      </c>
      <c r="BZ541" s="273">
        <f t="shared" si="436"/>
        <v>0</v>
      </c>
      <c r="CA541" s="273">
        <f t="shared" si="436"/>
        <v>0</v>
      </c>
      <c r="CB541" s="273">
        <f t="shared" si="436"/>
        <v>0</v>
      </c>
      <c r="CC541" s="273">
        <f t="shared" si="436"/>
        <v>0</v>
      </c>
      <c r="CD541" s="273">
        <f t="shared" si="436"/>
        <v>0</v>
      </c>
      <c r="CE541" s="273">
        <f t="shared" si="436"/>
        <v>0</v>
      </c>
      <c r="CF541" s="273">
        <f t="shared" si="436"/>
        <v>0</v>
      </c>
      <c r="CG541" s="273">
        <f t="shared" si="436"/>
        <v>0</v>
      </c>
      <c r="CH541" s="273">
        <f t="shared" si="436"/>
        <v>0</v>
      </c>
      <c r="CI541" s="273">
        <f t="shared" si="436"/>
        <v>0</v>
      </c>
      <c r="CJ541" s="273">
        <f t="shared" si="436"/>
        <v>0</v>
      </c>
      <c r="CK541" s="273">
        <f t="shared" si="436"/>
        <v>0</v>
      </c>
      <c r="CL541" s="273"/>
      <c r="CM541" s="273"/>
      <c r="CN541" s="273"/>
      <c r="CO541" s="273"/>
      <c r="CP541" s="273"/>
      <c r="CQ541" s="273"/>
      <c r="CR541" s="273"/>
      <c r="CS541" s="273">
        <f>COUNTIFS($A$11:$A$460,"CĐ8",CS$11:CS$460,"2")</f>
        <v>0</v>
      </c>
      <c r="CT541" s="273">
        <f>COUNTIFS($A$11:$A$460,"CĐ8",CT$11:CT$460,"2")</f>
        <v>0</v>
      </c>
      <c r="CU541" s="273">
        <f>COUNTIFS($A$11:$A$460,"CĐ8",CU$11:CU$460,"2")</f>
        <v>0</v>
      </c>
      <c r="CV541" s="357"/>
      <c r="CW541" s="412"/>
      <c r="CX541" s="412"/>
      <c r="CY541" s="412"/>
      <c r="CZ541" s="412"/>
      <c r="DA541" s="412"/>
      <c r="DB541" s="412"/>
      <c r="DC541" s="412"/>
      <c r="DD541" s="413"/>
      <c r="DE541" s="358"/>
      <c r="DF541" s="2"/>
      <c r="DG541" s="2"/>
      <c r="DH541" s="2"/>
      <c r="DI541" s="2"/>
      <c r="DJ541" s="2"/>
      <c r="DK541" s="2"/>
      <c r="DL541" s="2"/>
      <c r="DM541" s="2"/>
      <c r="DN541" s="2"/>
      <c r="DO541" s="2"/>
      <c r="DP541" s="2"/>
      <c r="DQ541" s="2"/>
      <c r="DR541" s="2"/>
      <c r="DS541" s="2"/>
      <c r="DT541" s="2"/>
      <c r="DU541" s="2"/>
      <c r="DV541" s="2"/>
      <c r="DW541" s="2"/>
      <c r="DX541" s="2"/>
      <c r="DY541" s="2"/>
    </row>
    <row r="542" spans="1:129" ht="15.75" hidden="1" x14ac:dyDescent="0.25">
      <c r="A542" s="287"/>
      <c r="B542" s="288"/>
      <c r="C542" s="289"/>
      <c r="D542" s="196" t="s">
        <v>980</v>
      </c>
      <c r="E542" s="1"/>
      <c r="F542" s="1"/>
      <c r="G542" s="2"/>
      <c r="H542" s="2"/>
      <c r="I542" s="2"/>
      <c r="J542" s="2"/>
      <c r="K542" s="2"/>
      <c r="L542" s="2"/>
      <c r="M542" s="4"/>
      <c r="N542" s="120"/>
      <c r="O542" s="120"/>
      <c r="P542" s="120"/>
      <c r="Q542" s="120"/>
      <c r="R542" s="120"/>
      <c r="S542" s="120"/>
      <c r="T542" s="120"/>
      <c r="U542" s="120"/>
      <c r="V542" s="120"/>
      <c r="W542" s="120"/>
      <c r="X542" s="120"/>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73">
        <f>COUNTIFS($A$11:$A$460,"CĐ8",BI$11:BI$460,"1")</f>
        <v>0</v>
      </c>
      <c r="BJ542" s="273">
        <f>COUNTIFS($A$11:$A$460,"CĐ8",BJ$11:BJ$460,"1")</f>
        <v>0</v>
      </c>
      <c r="BK542" s="273">
        <f>COUNTIFS($A$11:$A$460,"CĐ8",BK$11:BK$460,"1")</f>
        <v>0</v>
      </c>
      <c r="BL542" s="273">
        <f>COUNTIFS($A$11:$A$460,"CĐ8",BL$11:BL$460,"1")</f>
        <v>0</v>
      </c>
      <c r="BM542" s="273"/>
      <c r="BN542" s="273"/>
      <c r="BO542" s="273"/>
      <c r="BP542" s="273"/>
      <c r="BQ542" s="273">
        <f t="shared" ref="BQ542:BV542" si="437">COUNTIFS($A$11:$A$460,"CĐ8",BQ$11:BQ$460,"1")</f>
        <v>0</v>
      </c>
      <c r="BR542" s="273">
        <f t="shared" si="437"/>
        <v>0</v>
      </c>
      <c r="BS542" s="273">
        <f t="shared" si="437"/>
        <v>0</v>
      </c>
      <c r="BT542" s="273">
        <f t="shared" si="437"/>
        <v>0</v>
      </c>
      <c r="BU542" s="273">
        <f t="shared" si="437"/>
        <v>0</v>
      </c>
      <c r="BV542" s="273">
        <f t="shared" si="437"/>
        <v>0</v>
      </c>
      <c r="BW542" s="273"/>
      <c r="BX542" s="273">
        <f t="shared" ref="BX542:CK542" si="438">COUNTIFS($A$11:$A$460,"CĐ8",BX$11:BX$460,"1")</f>
        <v>0</v>
      </c>
      <c r="BY542" s="273">
        <f t="shared" si="438"/>
        <v>0</v>
      </c>
      <c r="BZ542" s="273">
        <f t="shared" si="438"/>
        <v>0</v>
      </c>
      <c r="CA542" s="273">
        <f t="shared" si="438"/>
        <v>0</v>
      </c>
      <c r="CB542" s="273">
        <f t="shared" si="438"/>
        <v>0</v>
      </c>
      <c r="CC542" s="273">
        <f t="shared" si="438"/>
        <v>0</v>
      </c>
      <c r="CD542" s="273">
        <f t="shared" si="438"/>
        <v>0</v>
      </c>
      <c r="CE542" s="273">
        <f t="shared" si="438"/>
        <v>0</v>
      </c>
      <c r="CF542" s="273">
        <f t="shared" si="438"/>
        <v>0</v>
      </c>
      <c r="CG542" s="273">
        <f t="shared" si="438"/>
        <v>0</v>
      </c>
      <c r="CH542" s="273">
        <f t="shared" si="438"/>
        <v>0</v>
      </c>
      <c r="CI542" s="273">
        <f t="shared" si="438"/>
        <v>0</v>
      </c>
      <c r="CJ542" s="273">
        <f t="shared" si="438"/>
        <v>0</v>
      </c>
      <c r="CK542" s="273">
        <f t="shared" si="438"/>
        <v>0</v>
      </c>
      <c r="CL542" s="273"/>
      <c r="CM542" s="273"/>
      <c r="CN542" s="273"/>
      <c r="CO542" s="273"/>
      <c r="CP542" s="273"/>
      <c r="CQ542" s="273"/>
      <c r="CR542" s="273"/>
      <c r="CS542" s="273">
        <f>COUNTIFS($A$11:$A$460,"CĐ8",CS$11:CS$460,"1")</f>
        <v>0</v>
      </c>
      <c r="CT542" s="273">
        <f>COUNTIFS($A$11:$A$460,"CĐ8",CT$11:CT$460,"1")</f>
        <v>0</v>
      </c>
      <c r="CU542" s="273">
        <f>COUNTIFS($A$11:$A$460,"CĐ8",CU$11:CU$460,"1")</f>
        <v>0</v>
      </c>
      <c r="CV542" s="359"/>
      <c r="CW542" s="404"/>
      <c r="CX542" s="404"/>
      <c r="CY542" s="404"/>
      <c r="CZ542" s="404"/>
      <c r="DA542" s="404"/>
      <c r="DB542" s="404"/>
      <c r="DC542" s="404"/>
      <c r="DD542" s="414"/>
      <c r="DE542" s="360"/>
      <c r="DF542" s="2"/>
      <c r="DG542" s="2"/>
      <c r="DH542" s="2"/>
      <c r="DI542" s="2"/>
      <c r="DJ542" s="2"/>
      <c r="DK542" s="2"/>
      <c r="DL542" s="2"/>
      <c r="DM542" s="2"/>
      <c r="DN542" s="2"/>
      <c r="DO542" s="2"/>
      <c r="DP542" s="2"/>
      <c r="DQ542" s="2"/>
      <c r="DR542" s="2"/>
      <c r="DS542" s="2"/>
      <c r="DT542" s="2"/>
      <c r="DU542" s="2"/>
      <c r="DV542" s="2"/>
      <c r="DW542" s="2"/>
      <c r="DX542" s="2"/>
      <c r="DY542" s="2"/>
    </row>
    <row r="543" spans="1:129" ht="15.75" hidden="1" x14ac:dyDescent="0.25">
      <c r="A543" s="287"/>
      <c r="B543" s="288"/>
      <c r="C543" s="289"/>
      <c r="D543" s="196" t="s">
        <v>981</v>
      </c>
      <c r="E543" s="1"/>
      <c r="F543" s="1"/>
      <c r="G543" s="2"/>
      <c r="H543" s="2"/>
      <c r="I543" s="2"/>
      <c r="J543" s="2"/>
      <c r="K543" s="2"/>
      <c r="L543" s="2"/>
      <c r="M543" s="4"/>
      <c r="N543" s="120"/>
      <c r="O543" s="120"/>
      <c r="P543" s="120"/>
      <c r="Q543" s="120"/>
      <c r="R543" s="120"/>
      <c r="S543" s="120"/>
      <c r="T543" s="120"/>
      <c r="U543" s="120"/>
      <c r="V543" s="120"/>
      <c r="W543" s="120"/>
      <c r="X543" s="120"/>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73">
        <f>COUNTIFS($A$11:$A$460,"CĐ8",BI$11:BI$460,"0")</f>
        <v>0</v>
      </c>
      <c r="BJ543" s="273">
        <f>COUNTIFS($A$11:$A$460,"CĐ8",BJ$11:BJ$460,"0")</f>
        <v>0</v>
      </c>
      <c r="BK543" s="273">
        <f>COUNTIFS($A$11:$A$460,"CĐ8",BK$11:BK$460,"0")</f>
        <v>0</v>
      </c>
      <c r="BL543" s="273">
        <f>COUNTIFS($A$11:$A$460,"CĐ8",BL$11:BL$460,"0")</f>
        <v>0</v>
      </c>
      <c r="BM543" s="273"/>
      <c r="BN543" s="273"/>
      <c r="BO543" s="273"/>
      <c r="BP543" s="273"/>
      <c r="BQ543" s="273">
        <f t="shared" ref="BQ543:BV543" si="439">COUNTIFS($A$11:$A$460,"CĐ8",BQ$11:BQ$460,"0")</f>
        <v>0</v>
      </c>
      <c r="BR543" s="273">
        <f t="shared" si="439"/>
        <v>0</v>
      </c>
      <c r="BS543" s="273">
        <f t="shared" si="439"/>
        <v>0</v>
      </c>
      <c r="BT543" s="273">
        <f t="shared" si="439"/>
        <v>0</v>
      </c>
      <c r="BU543" s="273">
        <f t="shared" si="439"/>
        <v>0</v>
      </c>
      <c r="BV543" s="273">
        <f t="shared" si="439"/>
        <v>0</v>
      </c>
      <c r="BW543" s="273"/>
      <c r="BX543" s="273">
        <f t="shared" ref="BX543:CK543" si="440">COUNTIFS($A$11:$A$460,"CĐ8",BX$11:BX$460,"0")</f>
        <v>0</v>
      </c>
      <c r="BY543" s="273">
        <f t="shared" si="440"/>
        <v>0</v>
      </c>
      <c r="BZ543" s="273">
        <f t="shared" si="440"/>
        <v>0</v>
      </c>
      <c r="CA543" s="273">
        <f t="shared" si="440"/>
        <v>0</v>
      </c>
      <c r="CB543" s="273">
        <f t="shared" si="440"/>
        <v>0</v>
      </c>
      <c r="CC543" s="273">
        <f t="shared" si="440"/>
        <v>0</v>
      </c>
      <c r="CD543" s="273">
        <f t="shared" si="440"/>
        <v>0</v>
      </c>
      <c r="CE543" s="273">
        <f t="shared" si="440"/>
        <v>0</v>
      </c>
      <c r="CF543" s="273">
        <f t="shared" si="440"/>
        <v>0</v>
      </c>
      <c r="CG543" s="273">
        <f t="shared" si="440"/>
        <v>0</v>
      </c>
      <c r="CH543" s="273">
        <f t="shared" si="440"/>
        <v>0</v>
      </c>
      <c r="CI543" s="273">
        <f t="shared" si="440"/>
        <v>0</v>
      </c>
      <c r="CJ543" s="273">
        <f t="shared" si="440"/>
        <v>0</v>
      </c>
      <c r="CK543" s="273">
        <f t="shared" si="440"/>
        <v>0</v>
      </c>
      <c r="CL543" s="273"/>
      <c r="CM543" s="273"/>
      <c r="CN543" s="273"/>
      <c r="CO543" s="273"/>
      <c r="CP543" s="273"/>
      <c r="CQ543" s="273"/>
      <c r="CR543" s="273"/>
      <c r="CS543" s="273">
        <f>COUNTIFS($A$11:$A$460,"CĐ8",CS$11:CS$460,"0")</f>
        <v>0</v>
      </c>
      <c r="CT543" s="273">
        <f>COUNTIFS($A$11:$A$460,"CĐ8",CT$11:CT$460,"0")</f>
        <v>0</v>
      </c>
      <c r="CU543" s="273">
        <f>COUNTIFS($A$11:$A$460,"CĐ8",CU$11:CU$460,"0")</f>
        <v>0</v>
      </c>
      <c r="CV543" s="359"/>
      <c r="CW543" s="404"/>
      <c r="CX543" s="404"/>
      <c r="CY543" s="404"/>
      <c r="CZ543" s="404"/>
      <c r="DA543" s="404"/>
      <c r="DB543" s="404"/>
      <c r="DC543" s="404"/>
      <c r="DD543" s="414"/>
      <c r="DE543" s="360"/>
      <c r="DF543" s="2"/>
      <c r="DG543" s="2"/>
      <c r="DH543" s="2"/>
      <c r="DI543" s="2"/>
      <c r="DJ543" s="2"/>
      <c r="DK543" s="2"/>
      <c r="DL543" s="2"/>
      <c r="DM543" s="2"/>
      <c r="DN543" s="2"/>
      <c r="DO543" s="2"/>
      <c r="DP543" s="2"/>
      <c r="DQ543" s="2"/>
      <c r="DR543" s="2"/>
      <c r="DS543" s="2"/>
      <c r="DT543" s="2"/>
      <c r="DU543" s="2"/>
      <c r="DV543" s="2"/>
      <c r="DW543" s="2"/>
      <c r="DX543" s="2"/>
      <c r="DY543" s="2"/>
    </row>
    <row r="544" spans="1:129" ht="15.75" hidden="1" x14ac:dyDescent="0.25">
      <c r="A544" s="287"/>
      <c r="B544" s="288"/>
      <c r="C544" s="289"/>
      <c r="D544" s="196" t="s">
        <v>982</v>
      </c>
      <c r="E544" s="1"/>
      <c r="F544" s="1"/>
      <c r="G544" s="2"/>
      <c r="H544" s="2"/>
      <c r="I544" s="2"/>
      <c r="J544" s="2"/>
      <c r="K544" s="2"/>
      <c r="L544" s="2"/>
      <c r="M544" s="4"/>
      <c r="N544" s="120"/>
      <c r="O544" s="120"/>
      <c r="P544" s="120"/>
      <c r="Q544" s="120"/>
      <c r="R544" s="120"/>
      <c r="S544" s="120"/>
      <c r="T544" s="120"/>
      <c r="U544" s="120"/>
      <c r="V544" s="120"/>
      <c r="W544" s="120"/>
      <c r="X544" s="120"/>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73">
        <f>COUNTIFS($A$11:$A$460,"CĐ8",BI$11:BI$460,"KĐG")</f>
        <v>0</v>
      </c>
      <c r="BJ544" s="273">
        <f>COUNTIFS($A$11:$A$460,"CĐ8",BJ$11:BJ$460,"KĐG")</f>
        <v>0</v>
      </c>
      <c r="BK544" s="273">
        <f>COUNTIFS($A$11:$A$460,"CĐ8",BK$11:BK$460,"KĐG")</f>
        <v>0</v>
      </c>
      <c r="BL544" s="273">
        <f>COUNTIFS($A$11:$A$460,"CĐ8",BL$11:BL$460,"KĐG")</f>
        <v>0</v>
      </c>
      <c r="BM544" s="273"/>
      <c r="BN544" s="273"/>
      <c r="BO544" s="273"/>
      <c r="BP544" s="273"/>
      <c r="BQ544" s="273">
        <f t="shared" ref="BQ544:BV544" si="441">COUNTIFS($A$11:$A$460,"CĐ8",BQ$11:BQ$460,"KĐG")</f>
        <v>0</v>
      </c>
      <c r="BR544" s="273">
        <f t="shared" si="441"/>
        <v>0</v>
      </c>
      <c r="BS544" s="273">
        <f t="shared" si="441"/>
        <v>0</v>
      </c>
      <c r="BT544" s="273">
        <f t="shared" si="441"/>
        <v>0</v>
      </c>
      <c r="BU544" s="273">
        <f t="shared" si="441"/>
        <v>0</v>
      </c>
      <c r="BV544" s="273">
        <f t="shared" si="441"/>
        <v>0</v>
      </c>
      <c r="BW544" s="273"/>
      <c r="BX544" s="273">
        <f t="shared" ref="BX544:CK544" si="442">COUNTIFS($A$11:$A$460,"CĐ8",BX$11:BX$460,"KĐG")</f>
        <v>0</v>
      </c>
      <c r="BY544" s="273">
        <f t="shared" si="442"/>
        <v>0</v>
      </c>
      <c r="BZ544" s="273">
        <f t="shared" si="442"/>
        <v>0</v>
      </c>
      <c r="CA544" s="273">
        <f t="shared" si="442"/>
        <v>0</v>
      </c>
      <c r="CB544" s="273">
        <f t="shared" si="442"/>
        <v>0</v>
      </c>
      <c r="CC544" s="273">
        <f t="shared" si="442"/>
        <v>0</v>
      </c>
      <c r="CD544" s="273">
        <f t="shared" si="442"/>
        <v>0</v>
      </c>
      <c r="CE544" s="273">
        <f t="shared" si="442"/>
        <v>0</v>
      </c>
      <c r="CF544" s="273">
        <f t="shared" si="442"/>
        <v>0</v>
      </c>
      <c r="CG544" s="273">
        <f t="shared" si="442"/>
        <v>0</v>
      </c>
      <c r="CH544" s="273">
        <f t="shared" si="442"/>
        <v>0</v>
      </c>
      <c r="CI544" s="273">
        <f t="shared" si="442"/>
        <v>0</v>
      </c>
      <c r="CJ544" s="273">
        <f t="shared" si="442"/>
        <v>0</v>
      </c>
      <c r="CK544" s="273">
        <f t="shared" si="442"/>
        <v>0</v>
      </c>
      <c r="CL544" s="273"/>
      <c r="CM544" s="273"/>
      <c r="CN544" s="273"/>
      <c r="CO544" s="273"/>
      <c r="CP544" s="273"/>
      <c r="CQ544" s="273"/>
      <c r="CR544" s="273"/>
      <c r="CS544" s="273">
        <f>COUNTIFS($A$11:$A$460,"CĐ8",CS$11:CS$460,"KĐG")</f>
        <v>0</v>
      </c>
      <c r="CT544" s="273">
        <f>COUNTIFS($A$11:$A$460,"CĐ8",CT$11:CT$460,"KĐG")</f>
        <v>0</v>
      </c>
      <c r="CU544" s="273">
        <f>COUNTIFS($A$11:$A$460,"CĐ8",CU$11:CU$460,"KĐG")</f>
        <v>0</v>
      </c>
      <c r="CV544" s="359"/>
      <c r="CW544" s="404"/>
      <c r="CX544" s="404"/>
      <c r="CY544" s="404"/>
      <c r="CZ544" s="404"/>
      <c r="DA544" s="404"/>
      <c r="DB544" s="404"/>
      <c r="DC544" s="404"/>
      <c r="DD544" s="414"/>
      <c r="DE544" s="360"/>
      <c r="DF544" s="2"/>
      <c r="DG544" s="2"/>
      <c r="DH544" s="2"/>
      <c r="DI544" s="2"/>
      <c r="DJ544" s="2"/>
      <c r="DK544" s="2"/>
      <c r="DL544" s="2"/>
      <c r="DM544" s="2"/>
      <c r="DN544" s="2"/>
      <c r="DO544" s="2"/>
      <c r="DP544" s="2"/>
      <c r="DQ544" s="2"/>
      <c r="DR544" s="2"/>
      <c r="DS544" s="2"/>
      <c r="DT544" s="2"/>
      <c r="DU544" s="2"/>
      <c r="DV544" s="2"/>
      <c r="DW544" s="2"/>
      <c r="DX544" s="2"/>
      <c r="DY544" s="2"/>
    </row>
    <row r="545" spans="1:129" ht="15.75" hidden="1" x14ac:dyDescent="0.25">
      <c r="A545" s="287"/>
      <c r="B545" s="288"/>
      <c r="C545" s="289"/>
      <c r="D545" s="196" t="s">
        <v>983</v>
      </c>
      <c r="E545" s="1"/>
      <c r="F545" s="1"/>
      <c r="G545" s="2"/>
      <c r="H545" s="2"/>
      <c r="I545" s="2"/>
      <c r="J545" s="2"/>
      <c r="K545" s="2"/>
      <c r="L545" s="2"/>
      <c r="M545" s="4"/>
      <c r="N545" s="120"/>
      <c r="O545" s="120"/>
      <c r="P545" s="120"/>
      <c r="Q545" s="120"/>
      <c r="R545" s="120"/>
      <c r="S545" s="120"/>
      <c r="T545" s="120"/>
      <c r="U545" s="120"/>
      <c r="V545" s="120"/>
      <c r="W545" s="120"/>
      <c r="X545" s="120"/>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81" t="e">
        <f t="shared" ref="BI545:BV545" si="443">BI544/(BI541+BI542+BI543+BI544)</f>
        <v>#DIV/0!</v>
      </c>
      <c r="BJ545" s="281" t="e">
        <f t="shared" si="443"/>
        <v>#DIV/0!</v>
      </c>
      <c r="BK545" s="281" t="e">
        <f t="shared" si="443"/>
        <v>#DIV/0!</v>
      </c>
      <c r="BL545" s="281" t="e">
        <f t="shared" si="443"/>
        <v>#DIV/0!</v>
      </c>
      <c r="BM545" s="281"/>
      <c r="BN545" s="281"/>
      <c r="BO545" s="281"/>
      <c r="BP545" s="281"/>
      <c r="BQ545" s="281" t="e">
        <f t="shared" si="443"/>
        <v>#DIV/0!</v>
      </c>
      <c r="BR545" s="281" t="e">
        <f t="shared" si="443"/>
        <v>#DIV/0!</v>
      </c>
      <c r="BS545" s="281" t="e">
        <f t="shared" si="443"/>
        <v>#DIV/0!</v>
      </c>
      <c r="BT545" s="281" t="e">
        <f t="shared" si="443"/>
        <v>#DIV/0!</v>
      </c>
      <c r="BU545" s="281" t="e">
        <f t="shared" si="443"/>
        <v>#DIV/0!</v>
      </c>
      <c r="BV545" s="281" t="e">
        <f t="shared" si="443"/>
        <v>#DIV/0!</v>
      </c>
      <c r="BW545" s="281"/>
      <c r="BX545" s="281" t="e">
        <f t="shared" ref="BX545:CU545" si="444">BX544/(BX541+BX542+BX543+BX544)</f>
        <v>#DIV/0!</v>
      </c>
      <c r="BY545" s="281" t="e">
        <f t="shared" si="444"/>
        <v>#DIV/0!</v>
      </c>
      <c r="BZ545" s="281" t="e">
        <f t="shared" si="444"/>
        <v>#DIV/0!</v>
      </c>
      <c r="CA545" s="281" t="e">
        <f t="shared" si="444"/>
        <v>#DIV/0!</v>
      </c>
      <c r="CB545" s="281" t="e">
        <f t="shared" si="444"/>
        <v>#DIV/0!</v>
      </c>
      <c r="CC545" s="281" t="e">
        <f t="shared" si="444"/>
        <v>#DIV/0!</v>
      </c>
      <c r="CD545" s="281" t="e">
        <f t="shared" si="444"/>
        <v>#DIV/0!</v>
      </c>
      <c r="CE545" s="281" t="e">
        <f t="shared" si="444"/>
        <v>#DIV/0!</v>
      </c>
      <c r="CF545" s="281" t="e">
        <f t="shared" si="444"/>
        <v>#DIV/0!</v>
      </c>
      <c r="CG545" s="281" t="e">
        <f t="shared" si="444"/>
        <v>#DIV/0!</v>
      </c>
      <c r="CH545" s="281" t="e">
        <f t="shared" si="444"/>
        <v>#DIV/0!</v>
      </c>
      <c r="CI545" s="281" t="e">
        <f t="shared" si="444"/>
        <v>#DIV/0!</v>
      </c>
      <c r="CJ545" s="281" t="e">
        <f t="shared" si="444"/>
        <v>#DIV/0!</v>
      </c>
      <c r="CK545" s="281" t="e">
        <f t="shared" si="444"/>
        <v>#DIV/0!</v>
      </c>
      <c r="CL545" s="281"/>
      <c r="CM545" s="281"/>
      <c r="CN545" s="281"/>
      <c r="CO545" s="281"/>
      <c r="CP545" s="281"/>
      <c r="CQ545" s="281"/>
      <c r="CR545" s="281"/>
      <c r="CS545" s="281" t="e">
        <f t="shared" si="444"/>
        <v>#DIV/0!</v>
      </c>
      <c r="CT545" s="281" t="e">
        <f t="shared" si="444"/>
        <v>#DIV/0!</v>
      </c>
      <c r="CU545" s="281" t="e">
        <f t="shared" si="444"/>
        <v>#DIV/0!</v>
      </c>
      <c r="CV545" s="361"/>
      <c r="CW545" s="405"/>
      <c r="CX545" s="405"/>
      <c r="CY545" s="405"/>
      <c r="CZ545" s="405"/>
      <c r="DA545" s="405"/>
      <c r="DB545" s="405"/>
      <c r="DC545" s="405"/>
      <c r="DD545" s="415"/>
      <c r="DE545" s="362"/>
      <c r="DF545" s="2"/>
      <c r="DG545" s="2"/>
      <c r="DH545" s="2"/>
      <c r="DI545" s="2"/>
      <c r="DJ545" s="2"/>
      <c r="DK545" s="2"/>
      <c r="DL545" s="2"/>
      <c r="DM545" s="2"/>
      <c r="DN545" s="2"/>
      <c r="DO545" s="2"/>
      <c r="DP545" s="2"/>
      <c r="DQ545" s="2"/>
      <c r="DR545" s="2"/>
      <c r="DS545" s="2"/>
      <c r="DT545" s="2"/>
      <c r="DU545" s="2"/>
      <c r="DV545" s="2"/>
      <c r="DW545" s="2"/>
      <c r="DX545" s="2"/>
      <c r="DY545" s="2"/>
    </row>
    <row r="546" spans="1:129" ht="15.75" hidden="1" x14ac:dyDescent="0.25">
      <c r="A546" s="287"/>
      <c r="B546" s="288"/>
      <c r="C546" s="289"/>
      <c r="D546" s="416" t="s">
        <v>986</v>
      </c>
      <c r="E546" s="1"/>
      <c r="F546" s="1"/>
      <c r="G546" s="2"/>
      <c r="H546" s="2"/>
      <c r="I546" s="2"/>
      <c r="J546" s="2"/>
      <c r="K546" s="2"/>
      <c r="L546" s="2"/>
      <c r="M546" s="4"/>
      <c r="N546" s="120"/>
      <c r="O546" s="120"/>
      <c r="P546" s="120"/>
      <c r="Q546" s="120"/>
      <c r="R546" s="120"/>
      <c r="S546" s="120"/>
      <c r="T546" s="120"/>
      <c r="U546" s="120"/>
      <c r="V546" s="120"/>
      <c r="W546" s="120"/>
      <c r="X546" s="120"/>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82" t="e">
        <f t="shared" ref="BI546:BV546" si="445">(((BI541*2)+(BI542*1)+(BI543*0)+(BI543*0)))/(BI541+BI542+BI543+BI544)</f>
        <v>#DIV/0!</v>
      </c>
      <c r="BJ546" s="282" t="e">
        <f t="shared" si="445"/>
        <v>#DIV/0!</v>
      </c>
      <c r="BK546" s="282" t="e">
        <f t="shared" si="445"/>
        <v>#DIV/0!</v>
      </c>
      <c r="BL546" s="282" t="e">
        <f t="shared" si="445"/>
        <v>#DIV/0!</v>
      </c>
      <c r="BM546" s="282"/>
      <c r="BN546" s="282"/>
      <c r="BO546" s="282"/>
      <c r="BP546" s="282"/>
      <c r="BQ546" s="282" t="e">
        <f t="shared" si="445"/>
        <v>#DIV/0!</v>
      </c>
      <c r="BR546" s="282" t="e">
        <f t="shared" si="445"/>
        <v>#DIV/0!</v>
      </c>
      <c r="BS546" s="282" t="e">
        <f t="shared" si="445"/>
        <v>#DIV/0!</v>
      </c>
      <c r="BT546" s="282" t="e">
        <f t="shared" si="445"/>
        <v>#DIV/0!</v>
      </c>
      <c r="BU546" s="282" t="e">
        <f t="shared" si="445"/>
        <v>#DIV/0!</v>
      </c>
      <c r="BV546" s="282" t="e">
        <f t="shared" si="445"/>
        <v>#DIV/0!</v>
      </c>
      <c r="BW546" s="282"/>
      <c r="BX546" s="282" t="e">
        <f t="shared" ref="BX546:CU546" si="446">(((BX541*2)+(BX542*1)+(BX543*0)+(BX543*0)))/(BX541+BX542+BX543+BX544)</f>
        <v>#DIV/0!</v>
      </c>
      <c r="BY546" s="282" t="e">
        <f t="shared" si="446"/>
        <v>#DIV/0!</v>
      </c>
      <c r="BZ546" s="282" t="e">
        <f t="shared" si="446"/>
        <v>#DIV/0!</v>
      </c>
      <c r="CA546" s="282" t="e">
        <f t="shared" si="446"/>
        <v>#DIV/0!</v>
      </c>
      <c r="CB546" s="282" t="e">
        <f t="shared" si="446"/>
        <v>#DIV/0!</v>
      </c>
      <c r="CC546" s="282" t="e">
        <f t="shared" si="446"/>
        <v>#DIV/0!</v>
      </c>
      <c r="CD546" s="282" t="e">
        <f t="shared" si="446"/>
        <v>#DIV/0!</v>
      </c>
      <c r="CE546" s="282" t="e">
        <f t="shared" si="446"/>
        <v>#DIV/0!</v>
      </c>
      <c r="CF546" s="282" t="e">
        <f t="shared" si="446"/>
        <v>#DIV/0!</v>
      </c>
      <c r="CG546" s="282" t="e">
        <f t="shared" si="446"/>
        <v>#DIV/0!</v>
      </c>
      <c r="CH546" s="282" t="e">
        <f t="shared" si="446"/>
        <v>#DIV/0!</v>
      </c>
      <c r="CI546" s="282" t="e">
        <f t="shared" si="446"/>
        <v>#DIV/0!</v>
      </c>
      <c r="CJ546" s="282" t="e">
        <f t="shared" si="446"/>
        <v>#DIV/0!</v>
      </c>
      <c r="CK546" s="282" t="e">
        <f t="shared" si="446"/>
        <v>#DIV/0!</v>
      </c>
      <c r="CL546" s="282"/>
      <c r="CM546" s="282"/>
      <c r="CN546" s="282"/>
      <c r="CO546" s="282"/>
      <c r="CP546" s="282"/>
      <c r="CQ546" s="282"/>
      <c r="CR546" s="282"/>
      <c r="CS546" s="282" t="e">
        <f t="shared" si="446"/>
        <v>#DIV/0!</v>
      </c>
      <c r="CT546" s="282" t="e">
        <f t="shared" si="446"/>
        <v>#DIV/0!</v>
      </c>
      <c r="CU546" s="282" t="e">
        <f t="shared" si="446"/>
        <v>#DIV/0!</v>
      </c>
      <c r="CV546" s="197">
        <f>COUNTIF($BI547:$CU547,"Đ")</f>
        <v>0</v>
      </c>
      <c r="CW546" s="198" t="e">
        <f>CV546/(CX546+CZ546+DB546+CV546)</f>
        <v>#DIV/0!</v>
      </c>
      <c r="CX546" s="197">
        <f>COUNTIF($BI547:$DK547,"CCG")</f>
        <v>0</v>
      </c>
      <c r="CY546" s="198" t="e">
        <f>CX546/(CV546+CZ546+DB546+CX546)</f>
        <v>#DIV/0!</v>
      </c>
      <c r="CZ546" s="197">
        <f>COUNTIF($BI547:$DK547,"CĐ")</f>
        <v>0</v>
      </c>
      <c r="DA546" s="198" t="e">
        <f>CZ546/(CV546+CX546+DB546+CZ546)</f>
        <v>#DIV/0!</v>
      </c>
      <c r="DB546" s="197">
        <f>COUNTIF($BI547:$DK547,"KĐG")</f>
        <v>0</v>
      </c>
      <c r="DC546" s="198" t="e">
        <f>DB546/(CV546+CX546+CZ546+DB546)</f>
        <v>#DIV/0!</v>
      </c>
      <c r="DD546" s="255" t="e">
        <f>(((CV546*2)+(CX546*1)+(CZ546*0)))/(CV546+CX546+CZ546)</f>
        <v>#DIV/0!</v>
      </c>
      <c r="DE546" s="199" t="e">
        <f>IF(DD546&gt;=1.6,"Đạt mục tiêu",IF(DD546&gt;=1,"Cần cố gắng","Chưa đạt"))</f>
        <v>#DIV/0!</v>
      </c>
      <c r="DF546" s="2"/>
      <c r="DG546" s="2"/>
      <c r="DH546" s="2"/>
      <c r="DI546" s="2"/>
      <c r="DJ546" s="2"/>
      <c r="DK546" s="2"/>
      <c r="DL546" s="2"/>
      <c r="DM546" s="2"/>
      <c r="DN546" s="2"/>
      <c r="DO546" s="2"/>
      <c r="DP546" s="2"/>
      <c r="DQ546" s="2"/>
      <c r="DR546" s="2"/>
      <c r="DS546" s="2"/>
      <c r="DT546" s="2"/>
      <c r="DU546" s="2"/>
      <c r="DV546" s="2"/>
      <c r="DW546" s="2"/>
      <c r="DX546" s="2"/>
      <c r="DY546" s="2"/>
    </row>
    <row r="547" spans="1:129" ht="15.75" hidden="1" x14ac:dyDescent="0.25">
      <c r="A547" s="290"/>
      <c r="B547" s="291"/>
      <c r="C547" s="292"/>
      <c r="D547" s="351"/>
      <c r="E547" s="1"/>
      <c r="F547" s="1"/>
      <c r="G547" s="2"/>
      <c r="H547" s="2"/>
      <c r="I547" s="2"/>
      <c r="J547" s="2"/>
      <c r="K547" s="2"/>
      <c r="L547" s="2"/>
      <c r="M547" s="4"/>
      <c r="N547" s="120"/>
      <c r="O547" s="120"/>
      <c r="P547" s="120"/>
      <c r="Q547" s="120"/>
      <c r="R547" s="120"/>
      <c r="S547" s="120"/>
      <c r="T547" s="120"/>
      <c r="U547" s="120"/>
      <c r="V547" s="120"/>
      <c r="W547" s="120"/>
      <c r="X547" s="120"/>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82" t="e">
        <f t="shared" ref="BI547:BV547" si="447">IF(BI545&gt;=50%,"KĐG",IF(BI546&gt;=1.6,"Đ",IF(BI546&gt;=1,"CCG","CĐ")))</f>
        <v>#DIV/0!</v>
      </c>
      <c r="BJ547" s="282" t="e">
        <f t="shared" si="447"/>
        <v>#DIV/0!</v>
      </c>
      <c r="BK547" s="282" t="e">
        <f t="shared" si="447"/>
        <v>#DIV/0!</v>
      </c>
      <c r="BL547" s="282" t="e">
        <f t="shared" si="447"/>
        <v>#DIV/0!</v>
      </c>
      <c r="BM547" s="282"/>
      <c r="BN547" s="282"/>
      <c r="BO547" s="282"/>
      <c r="BP547" s="282"/>
      <c r="BQ547" s="282" t="e">
        <f t="shared" si="447"/>
        <v>#DIV/0!</v>
      </c>
      <c r="BR547" s="282" t="e">
        <f t="shared" si="447"/>
        <v>#DIV/0!</v>
      </c>
      <c r="BS547" s="282" t="e">
        <f t="shared" si="447"/>
        <v>#DIV/0!</v>
      </c>
      <c r="BT547" s="282" t="e">
        <f t="shared" si="447"/>
        <v>#DIV/0!</v>
      </c>
      <c r="BU547" s="282" t="e">
        <f t="shared" si="447"/>
        <v>#DIV/0!</v>
      </c>
      <c r="BV547" s="282" t="e">
        <f t="shared" si="447"/>
        <v>#DIV/0!</v>
      </c>
      <c r="BW547" s="282"/>
      <c r="BX547" s="282" t="e">
        <f t="shared" ref="BX547:CU547" si="448">IF(BX545&gt;=50%,"KĐG",IF(BX546&gt;=1.6,"Đ",IF(BX546&gt;=1,"CCG","CĐ")))</f>
        <v>#DIV/0!</v>
      </c>
      <c r="BY547" s="282" t="e">
        <f t="shared" si="448"/>
        <v>#DIV/0!</v>
      </c>
      <c r="BZ547" s="282" t="e">
        <f t="shared" si="448"/>
        <v>#DIV/0!</v>
      </c>
      <c r="CA547" s="282" t="e">
        <f t="shared" si="448"/>
        <v>#DIV/0!</v>
      </c>
      <c r="CB547" s="282" t="e">
        <f t="shared" si="448"/>
        <v>#DIV/0!</v>
      </c>
      <c r="CC547" s="282" t="e">
        <f t="shared" si="448"/>
        <v>#DIV/0!</v>
      </c>
      <c r="CD547" s="282" t="e">
        <f t="shared" si="448"/>
        <v>#DIV/0!</v>
      </c>
      <c r="CE547" s="282" t="e">
        <f t="shared" si="448"/>
        <v>#DIV/0!</v>
      </c>
      <c r="CF547" s="282" t="e">
        <f t="shared" si="448"/>
        <v>#DIV/0!</v>
      </c>
      <c r="CG547" s="282" t="e">
        <f t="shared" si="448"/>
        <v>#DIV/0!</v>
      </c>
      <c r="CH547" s="282" t="e">
        <f t="shared" si="448"/>
        <v>#DIV/0!</v>
      </c>
      <c r="CI547" s="282" t="e">
        <f t="shared" si="448"/>
        <v>#DIV/0!</v>
      </c>
      <c r="CJ547" s="282" t="e">
        <f t="shared" si="448"/>
        <v>#DIV/0!</v>
      </c>
      <c r="CK547" s="282" t="e">
        <f t="shared" si="448"/>
        <v>#DIV/0!</v>
      </c>
      <c r="CL547" s="282"/>
      <c r="CM547" s="282"/>
      <c r="CN547" s="282"/>
      <c r="CO547" s="282"/>
      <c r="CP547" s="282"/>
      <c r="CQ547" s="282"/>
      <c r="CR547" s="282"/>
      <c r="CS547" s="282" t="e">
        <f t="shared" si="448"/>
        <v>#DIV/0!</v>
      </c>
      <c r="CT547" s="282" t="e">
        <f t="shared" si="448"/>
        <v>#DIV/0!</v>
      </c>
      <c r="CU547" s="282" t="e">
        <f t="shared" si="448"/>
        <v>#DIV/0!</v>
      </c>
      <c r="CV547" s="200"/>
      <c r="CW547" s="201"/>
      <c r="CX547" s="200"/>
      <c r="CY547" s="201"/>
      <c r="CZ547" s="200"/>
      <c r="DA547" s="201"/>
      <c r="DB547" s="200"/>
      <c r="DC547" s="201"/>
      <c r="DD547" s="256"/>
      <c r="DE547" s="202"/>
      <c r="DF547" s="2"/>
      <c r="DG547" s="2"/>
      <c r="DH547" s="2"/>
      <c r="DI547" s="2"/>
      <c r="DJ547" s="2"/>
      <c r="DK547" s="2"/>
      <c r="DL547" s="2"/>
      <c r="DM547" s="2"/>
      <c r="DN547" s="2"/>
      <c r="DO547" s="2"/>
      <c r="DP547" s="2"/>
      <c r="DQ547" s="2"/>
      <c r="DR547" s="2"/>
      <c r="DS547" s="2"/>
      <c r="DT547" s="2"/>
      <c r="DU547" s="2"/>
      <c r="DV547" s="2"/>
      <c r="DW547" s="2"/>
      <c r="DX547" s="2"/>
      <c r="DY547" s="2"/>
    </row>
    <row r="548" spans="1:129" ht="195.75" hidden="1" x14ac:dyDescent="0.25">
      <c r="A548" s="305" t="s">
        <v>991</v>
      </c>
      <c r="B548" s="285"/>
      <c r="C548" s="286"/>
      <c r="D548" s="196" t="s">
        <v>979</v>
      </c>
      <c r="E548" s="1"/>
      <c r="F548" s="1"/>
      <c r="G548" s="2"/>
      <c r="H548" s="2"/>
      <c r="I548" s="2"/>
      <c r="J548" s="2"/>
      <c r="K548" s="2"/>
      <c r="L548" s="2"/>
      <c r="M548" s="4"/>
      <c r="N548" s="120"/>
      <c r="O548" s="120"/>
      <c r="P548" s="120"/>
      <c r="Q548" s="120"/>
      <c r="R548" s="120"/>
      <c r="S548" s="120"/>
      <c r="T548" s="120"/>
      <c r="U548" s="120"/>
      <c r="V548" s="120"/>
      <c r="W548" s="120"/>
      <c r="X548" s="120"/>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73">
        <f>COUNTIFS($A$11:$A$460,"CĐ9",BI$11:BI$460,"2")</f>
        <v>0</v>
      </c>
      <c r="BJ548" s="273">
        <f>COUNTIFS($A$11:$A$460,"CĐ9",BJ$11:BJ$460,"2")</f>
        <v>0</v>
      </c>
      <c r="BK548" s="273">
        <f>COUNTIFS($A$11:$A$460,"CĐ9",BK$11:BK$460,"2")</f>
        <v>0</v>
      </c>
      <c r="BL548" s="273">
        <f>COUNTIFS($A$11:$A$460,"CĐ9",BL$11:BL$460,"2")</f>
        <v>0</v>
      </c>
      <c r="BM548" s="273"/>
      <c r="BN548" s="273"/>
      <c r="BO548" s="273"/>
      <c r="BP548" s="273"/>
      <c r="BQ548" s="273">
        <f t="shared" ref="BQ548:BV548" si="449">COUNTIFS($A$11:$A$460,"CĐ9",BQ$11:BQ$460,"2")</f>
        <v>0</v>
      </c>
      <c r="BR548" s="273">
        <f t="shared" si="449"/>
        <v>0</v>
      </c>
      <c r="BS548" s="273">
        <f t="shared" si="449"/>
        <v>0</v>
      </c>
      <c r="BT548" s="273">
        <f t="shared" si="449"/>
        <v>0</v>
      </c>
      <c r="BU548" s="273">
        <f t="shared" si="449"/>
        <v>0</v>
      </c>
      <c r="BV548" s="273">
        <f t="shared" si="449"/>
        <v>0</v>
      </c>
      <c r="BW548" s="273"/>
      <c r="BX548" s="273">
        <f t="shared" ref="BX548:CK548" si="450">COUNTIFS($A$11:$A$460,"CĐ9",BX$11:BX$460,"2")</f>
        <v>0</v>
      </c>
      <c r="BY548" s="273">
        <f t="shared" si="450"/>
        <v>0</v>
      </c>
      <c r="BZ548" s="273">
        <f t="shared" si="450"/>
        <v>0</v>
      </c>
      <c r="CA548" s="273">
        <f t="shared" si="450"/>
        <v>0</v>
      </c>
      <c r="CB548" s="273">
        <f t="shared" si="450"/>
        <v>0</v>
      </c>
      <c r="CC548" s="273">
        <f t="shared" si="450"/>
        <v>0</v>
      </c>
      <c r="CD548" s="273">
        <f t="shared" si="450"/>
        <v>0</v>
      </c>
      <c r="CE548" s="273">
        <f t="shared" si="450"/>
        <v>0</v>
      </c>
      <c r="CF548" s="273">
        <f t="shared" si="450"/>
        <v>0</v>
      </c>
      <c r="CG548" s="273">
        <f t="shared" si="450"/>
        <v>0</v>
      </c>
      <c r="CH548" s="273">
        <f t="shared" si="450"/>
        <v>0</v>
      </c>
      <c r="CI548" s="273">
        <f t="shared" si="450"/>
        <v>0</v>
      </c>
      <c r="CJ548" s="273">
        <f t="shared" si="450"/>
        <v>0</v>
      </c>
      <c r="CK548" s="273">
        <f t="shared" si="450"/>
        <v>0</v>
      </c>
      <c r="CL548" s="273"/>
      <c r="CM548" s="273"/>
      <c r="CN548" s="273"/>
      <c r="CO548" s="273"/>
      <c r="CP548" s="273"/>
      <c r="CQ548" s="273"/>
      <c r="CR548" s="273"/>
      <c r="CS548" s="273">
        <f>COUNTIFS($A$11:$A$460,"CĐ9",CS$11:CS$460,"2")</f>
        <v>0</v>
      </c>
      <c r="CT548" s="273">
        <f>COUNTIFS($A$11:$A$460,"CĐ9",CT$11:CT$460,"2")</f>
        <v>0</v>
      </c>
      <c r="CU548" s="273">
        <f>COUNTIFS($A$11:$A$460,"CĐ9",CU$11:CU$460,"2")</f>
        <v>0</v>
      </c>
      <c r="CV548" s="357"/>
      <c r="CW548" s="412"/>
      <c r="CX548" s="412"/>
      <c r="CY548" s="412"/>
      <c r="CZ548" s="412"/>
      <c r="DA548" s="412"/>
      <c r="DB548" s="412"/>
      <c r="DC548" s="412"/>
      <c r="DD548" s="413"/>
      <c r="DE548" s="358"/>
      <c r="DF548" s="2"/>
      <c r="DG548" s="2"/>
      <c r="DH548" s="2"/>
      <c r="DI548" s="2"/>
      <c r="DJ548" s="2"/>
      <c r="DK548" s="2"/>
      <c r="DL548" s="2"/>
      <c r="DM548" s="2"/>
      <c r="DN548" s="2"/>
      <c r="DO548" s="2"/>
      <c r="DP548" s="2"/>
      <c r="DQ548" s="2"/>
      <c r="DR548" s="2"/>
      <c r="DS548" s="2"/>
      <c r="DT548" s="2"/>
      <c r="DU548" s="2"/>
      <c r="DV548" s="2"/>
      <c r="DW548" s="2"/>
      <c r="DX548" s="2"/>
      <c r="DY548" s="2"/>
    </row>
    <row r="549" spans="1:129" ht="15.75" hidden="1" x14ac:dyDescent="0.25">
      <c r="A549" s="287"/>
      <c r="B549" s="288"/>
      <c r="C549" s="289"/>
      <c r="D549" s="196" t="s">
        <v>980</v>
      </c>
      <c r="E549" s="1"/>
      <c r="F549" s="1"/>
      <c r="G549" s="2"/>
      <c r="H549" s="2"/>
      <c r="I549" s="2"/>
      <c r="J549" s="2"/>
      <c r="K549" s="2"/>
      <c r="L549" s="2"/>
      <c r="M549" s="4"/>
      <c r="N549" s="120"/>
      <c r="O549" s="120"/>
      <c r="P549" s="120"/>
      <c r="Q549" s="120"/>
      <c r="R549" s="120"/>
      <c r="S549" s="120"/>
      <c r="T549" s="120"/>
      <c r="U549" s="120"/>
      <c r="V549" s="120"/>
      <c r="W549" s="120"/>
      <c r="X549" s="120"/>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73">
        <f>COUNTIFS($A$11:$A$460,"CĐ9",BI$11:BI$460,"1")</f>
        <v>0</v>
      </c>
      <c r="BJ549" s="273">
        <f>COUNTIFS($A$11:$A$460,"CĐ9",BJ$11:BJ$460,"1")</f>
        <v>0</v>
      </c>
      <c r="BK549" s="273">
        <f>COUNTIFS($A$11:$A$460,"CĐ9",BK$11:BK$460,"1")</f>
        <v>0</v>
      </c>
      <c r="BL549" s="273">
        <f>COUNTIFS($A$11:$A$460,"CĐ9",BL$11:BL$460,"1")</f>
        <v>0</v>
      </c>
      <c r="BM549" s="273"/>
      <c r="BN549" s="273"/>
      <c r="BO549" s="273"/>
      <c r="BP549" s="273"/>
      <c r="BQ549" s="273">
        <f t="shared" ref="BQ549:BV549" si="451">COUNTIFS($A$11:$A$460,"CĐ9",BQ$11:BQ$460,"1")</f>
        <v>0</v>
      </c>
      <c r="BR549" s="273">
        <f t="shared" si="451"/>
        <v>0</v>
      </c>
      <c r="BS549" s="273">
        <f t="shared" si="451"/>
        <v>0</v>
      </c>
      <c r="BT549" s="273">
        <f t="shared" si="451"/>
        <v>0</v>
      </c>
      <c r="BU549" s="273">
        <f t="shared" si="451"/>
        <v>0</v>
      </c>
      <c r="BV549" s="273">
        <f t="shared" si="451"/>
        <v>0</v>
      </c>
      <c r="BW549" s="273"/>
      <c r="BX549" s="273">
        <f t="shared" ref="BX549:CK549" si="452">COUNTIFS($A$11:$A$460,"CĐ9",BX$11:BX$460,"1")</f>
        <v>0</v>
      </c>
      <c r="BY549" s="273">
        <f t="shared" si="452"/>
        <v>0</v>
      </c>
      <c r="BZ549" s="273">
        <f t="shared" si="452"/>
        <v>0</v>
      </c>
      <c r="CA549" s="273">
        <f t="shared" si="452"/>
        <v>0</v>
      </c>
      <c r="CB549" s="273">
        <f t="shared" si="452"/>
        <v>0</v>
      </c>
      <c r="CC549" s="273">
        <f t="shared" si="452"/>
        <v>0</v>
      </c>
      <c r="CD549" s="273">
        <f t="shared" si="452"/>
        <v>0</v>
      </c>
      <c r="CE549" s="273">
        <f t="shared" si="452"/>
        <v>0</v>
      </c>
      <c r="CF549" s="273">
        <f t="shared" si="452"/>
        <v>0</v>
      </c>
      <c r="CG549" s="273">
        <f t="shared" si="452"/>
        <v>0</v>
      </c>
      <c r="CH549" s="273">
        <f t="shared" si="452"/>
        <v>0</v>
      </c>
      <c r="CI549" s="273">
        <f t="shared" si="452"/>
        <v>0</v>
      </c>
      <c r="CJ549" s="273">
        <f t="shared" si="452"/>
        <v>0</v>
      </c>
      <c r="CK549" s="273">
        <f t="shared" si="452"/>
        <v>0</v>
      </c>
      <c r="CL549" s="273"/>
      <c r="CM549" s="273"/>
      <c r="CN549" s="273"/>
      <c r="CO549" s="273"/>
      <c r="CP549" s="273"/>
      <c r="CQ549" s="273"/>
      <c r="CR549" s="273"/>
      <c r="CS549" s="273">
        <f>COUNTIFS($A$11:$A$460,"CĐ9",CS$11:CS$460,"1")</f>
        <v>0</v>
      </c>
      <c r="CT549" s="273">
        <f>COUNTIFS($A$11:$A$460,"CĐ9",CT$11:CT$460,"1")</f>
        <v>0</v>
      </c>
      <c r="CU549" s="273">
        <f>COUNTIFS($A$11:$A$460,"CĐ9",CU$11:CU$460,"1")</f>
        <v>0</v>
      </c>
      <c r="CV549" s="359"/>
      <c r="CW549" s="404"/>
      <c r="CX549" s="404"/>
      <c r="CY549" s="404"/>
      <c r="CZ549" s="404"/>
      <c r="DA549" s="404"/>
      <c r="DB549" s="404"/>
      <c r="DC549" s="404"/>
      <c r="DD549" s="414"/>
      <c r="DE549" s="360"/>
      <c r="DF549" s="2"/>
      <c r="DG549" s="2"/>
      <c r="DH549" s="2"/>
      <c r="DI549" s="2"/>
      <c r="DJ549" s="2"/>
      <c r="DK549" s="2"/>
      <c r="DL549" s="2"/>
      <c r="DM549" s="2"/>
      <c r="DN549" s="2"/>
      <c r="DO549" s="2"/>
      <c r="DP549" s="2"/>
      <c r="DQ549" s="2"/>
      <c r="DR549" s="2"/>
      <c r="DS549" s="2"/>
      <c r="DT549" s="2"/>
      <c r="DU549" s="2"/>
      <c r="DV549" s="2"/>
      <c r="DW549" s="2"/>
      <c r="DX549" s="2"/>
      <c r="DY549" s="2"/>
    </row>
    <row r="550" spans="1:129" ht="15.75" hidden="1" x14ac:dyDescent="0.25">
      <c r="A550" s="287"/>
      <c r="B550" s="288"/>
      <c r="C550" s="289"/>
      <c r="D550" s="196" t="s">
        <v>981</v>
      </c>
      <c r="E550" s="1"/>
      <c r="F550" s="1"/>
      <c r="G550" s="2"/>
      <c r="H550" s="2"/>
      <c r="I550" s="2"/>
      <c r="J550" s="2"/>
      <c r="K550" s="2"/>
      <c r="L550" s="2"/>
      <c r="M550" s="4"/>
      <c r="N550" s="120"/>
      <c r="O550" s="120"/>
      <c r="P550" s="120"/>
      <c r="Q550" s="120"/>
      <c r="R550" s="120"/>
      <c r="S550" s="120"/>
      <c r="T550" s="120"/>
      <c r="U550" s="120"/>
      <c r="V550" s="120"/>
      <c r="W550" s="120"/>
      <c r="X550" s="120"/>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73">
        <f>COUNTIFS($A$11:$A$460,"CĐ9",BI$11:BI$460,"0")</f>
        <v>0</v>
      </c>
      <c r="BJ550" s="273">
        <f>COUNTIFS($A$11:$A$460,"CĐ9",BJ$11:BJ$460,"0")</f>
        <v>0</v>
      </c>
      <c r="BK550" s="273">
        <f>COUNTIFS($A$11:$A$460,"CĐ9",BK$11:BK$460,"0")</f>
        <v>0</v>
      </c>
      <c r="BL550" s="273">
        <f>COUNTIFS($A$11:$A$460,"CĐ9",BL$11:BL$460,"0")</f>
        <v>0</v>
      </c>
      <c r="BM550" s="273"/>
      <c r="BN550" s="273"/>
      <c r="BO550" s="273"/>
      <c r="BP550" s="273"/>
      <c r="BQ550" s="273">
        <f t="shared" ref="BQ550:BV550" si="453">COUNTIFS($A$11:$A$460,"CĐ9",BQ$11:BQ$460,"0")</f>
        <v>0</v>
      </c>
      <c r="BR550" s="273">
        <f t="shared" si="453"/>
        <v>0</v>
      </c>
      <c r="BS550" s="273">
        <f t="shared" si="453"/>
        <v>0</v>
      </c>
      <c r="BT550" s="273">
        <f t="shared" si="453"/>
        <v>0</v>
      </c>
      <c r="BU550" s="273">
        <f t="shared" si="453"/>
        <v>0</v>
      </c>
      <c r="BV550" s="273">
        <f t="shared" si="453"/>
        <v>0</v>
      </c>
      <c r="BW550" s="273"/>
      <c r="BX550" s="273">
        <f t="shared" ref="BX550:CK550" si="454">COUNTIFS($A$11:$A$460,"CĐ9",BX$11:BX$460,"0")</f>
        <v>0</v>
      </c>
      <c r="BY550" s="273">
        <f t="shared" si="454"/>
        <v>0</v>
      </c>
      <c r="BZ550" s="273">
        <f t="shared" si="454"/>
        <v>0</v>
      </c>
      <c r="CA550" s="273">
        <f t="shared" si="454"/>
        <v>0</v>
      </c>
      <c r="CB550" s="273">
        <f t="shared" si="454"/>
        <v>0</v>
      </c>
      <c r="CC550" s="273">
        <f t="shared" si="454"/>
        <v>0</v>
      </c>
      <c r="CD550" s="273">
        <f t="shared" si="454"/>
        <v>0</v>
      </c>
      <c r="CE550" s="273">
        <f t="shared" si="454"/>
        <v>0</v>
      </c>
      <c r="CF550" s="273">
        <f t="shared" si="454"/>
        <v>0</v>
      </c>
      <c r="CG550" s="273">
        <f t="shared" si="454"/>
        <v>0</v>
      </c>
      <c r="CH550" s="273">
        <f t="shared" si="454"/>
        <v>0</v>
      </c>
      <c r="CI550" s="273">
        <f t="shared" si="454"/>
        <v>0</v>
      </c>
      <c r="CJ550" s="273">
        <f t="shared" si="454"/>
        <v>0</v>
      </c>
      <c r="CK550" s="273">
        <f t="shared" si="454"/>
        <v>0</v>
      </c>
      <c r="CL550" s="273"/>
      <c r="CM550" s="273"/>
      <c r="CN550" s="273"/>
      <c r="CO550" s="273"/>
      <c r="CP550" s="273"/>
      <c r="CQ550" s="273"/>
      <c r="CR550" s="273"/>
      <c r="CS550" s="273">
        <f>COUNTIFS($A$11:$A$460,"CĐ9",CS$11:CS$460,"0")</f>
        <v>0</v>
      </c>
      <c r="CT550" s="273">
        <f>COUNTIFS($A$11:$A$460,"CĐ9",CT$11:CT$460,"0")</f>
        <v>0</v>
      </c>
      <c r="CU550" s="273">
        <f>COUNTIFS($A$11:$A$460,"CĐ9",CU$11:CU$460,"0")</f>
        <v>0</v>
      </c>
      <c r="CV550" s="359"/>
      <c r="CW550" s="404"/>
      <c r="CX550" s="404"/>
      <c r="CY550" s="404"/>
      <c r="CZ550" s="404"/>
      <c r="DA550" s="404"/>
      <c r="DB550" s="404"/>
      <c r="DC550" s="404"/>
      <c r="DD550" s="414"/>
      <c r="DE550" s="360"/>
      <c r="DF550" s="2"/>
      <c r="DG550" s="2"/>
      <c r="DH550" s="2"/>
      <c r="DI550" s="2"/>
      <c r="DJ550" s="2"/>
      <c r="DK550" s="2"/>
      <c r="DL550" s="2"/>
      <c r="DM550" s="2"/>
      <c r="DN550" s="2"/>
      <c r="DO550" s="2"/>
      <c r="DP550" s="2"/>
      <c r="DQ550" s="2"/>
      <c r="DR550" s="2"/>
      <c r="DS550" s="2"/>
      <c r="DT550" s="2"/>
      <c r="DU550" s="2"/>
      <c r="DV550" s="2"/>
      <c r="DW550" s="2"/>
      <c r="DX550" s="2"/>
      <c r="DY550" s="2"/>
    </row>
    <row r="551" spans="1:129" ht="15.75" hidden="1" x14ac:dyDescent="0.25">
      <c r="A551" s="287"/>
      <c r="B551" s="288"/>
      <c r="C551" s="289"/>
      <c r="D551" s="196" t="s">
        <v>982</v>
      </c>
      <c r="E551" s="1"/>
      <c r="F551" s="1"/>
      <c r="G551" s="2"/>
      <c r="H551" s="2"/>
      <c r="I551" s="2"/>
      <c r="J551" s="2"/>
      <c r="K551" s="2"/>
      <c r="L551" s="2"/>
      <c r="M551" s="4"/>
      <c r="N551" s="120"/>
      <c r="O551" s="120"/>
      <c r="P551" s="120"/>
      <c r="Q551" s="120"/>
      <c r="R551" s="120"/>
      <c r="S551" s="120"/>
      <c r="T551" s="120"/>
      <c r="U551" s="120"/>
      <c r="V551" s="120"/>
      <c r="W551" s="120"/>
      <c r="X551" s="120"/>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73">
        <f>COUNTIFS($A$11:$A$460,"CĐ9",BI$11:BI$460,"KĐG")</f>
        <v>0</v>
      </c>
      <c r="BJ551" s="273">
        <f>COUNTIFS($A$11:$A$460,"CĐ9",BJ$11:BJ$460,"KĐG")</f>
        <v>0</v>
      </c>
      <c r="BK551" s="273">
        <f>COUNTIFS($A$11:$A$460,"CĐ9",BK$11:BK$460,"KĐG")</f>
        <v>0</v>
      </c>
      <c r="BL551" s="273">
        <f>COUNTIFS($A$11:$A$460,"CĐ9",BL$11:BL$460,"KĐG")</f>
        <v>0</v>
      </c>
      <c r="BM551" s="273"/>
      <c r="BN551" s="273"/>
      <c r="BO551" s="273"/>
      <c r="BP551" s="273"/>
      <c r="BQ551" s="273">
        <f t="shared" ref="BQ551:BV551" si="455">COUNTIFS($A$11:$A$460,"CĐ9",BQ$11:BQ$460,"KĐG")</f>
        <v>0</v>
      </c>
      <c r="BR551" s="273">
        <f t="shared" si="455"/>
        <v>0</v>
      </c>
      <c r="BS551" s="273">
        <f t="shared" si="455"/>
        <v>0</v>
      </c>
      <c r="BT551" s="273">
        <f t="shared" si="455"/>
        <v>0</v>
      </c>
      <c r="BU551" s="273">
        <f t="shared" si="455"/>
        <v>0</v>
      </c>
      <c r="BV551" s="273">
        <f t="shared" si="455"/>
        <v>0</v>
      </c>
      <c r="BW551" s="273"/>
      <c r="BX551" s="273">
        <f t="shared" ref="BX551:CK551" si="456">COUNTIFS($A$11:$A$460,"CĐ9",BX$11:BX$460,"KĐG")</f>
        <v>0</v>
      </c>
      <c r="BY551" s="273">
        <f t="shared" si="456"/>
        <v>0</v>
      </c>
      <c r="BZ551" s="273">
        <f t="shared" si="456"/>
        <v>0</v>
      </c>
      <c r="CA551" s="273">
        <f t="shared" si="456"/>
        <v>0</v>
      </c>
      <c r="CB551" s="273">
        <f t="shared" si="456"/>
        <v>0</v>
      </c>
      <c r="CC551" s="273">
        <f t="shared" si="456"/>
        <v>0</v>
      </c>
      <c r="CD551" s="273">
        <f t="shared" si="456"/>
        <v>0</v>
      </c>
      <c r="CE551" s="273">
        <f t="shared" si="456"/>
        <v>0</v>
      </c>
      <c r="CF551" s="273">
        <f t="shared" si="456"/>
        <v>0</v>
      </c>
      <c r="CG551" s="273">
        <f t="shared" si="456"/>
        <v>0</v>
      </c>
      <c r="CH551" s="273">
        <f t="shared" si="456"/>
        <v>0</v>
      </c>
      <c r="CI551" s="273">
        <f t="shared" si="456"/>
        <v>0</v>
      </c>
      <c r="CJ551" s="273">
        <f t="shared" si="456"/>
        <v>0</v>
      </c>
      <c r="CK551" s="273">
        <f t="shared" si="456"/>
        <v>0</v>
      </c>
      <c r="CL551" s="273"/>
      <c r="CM551" s="273"/>
      <c r="CN551" s="273"/>
      <c r="CO551" s="273"/>
      <c r="CP551" s="273"/>
      <c r="CQ551" s="273"/>
      <c r="CR551" s="273"/>
      <c r="CS551" s="273">
        <f>COUNTIFS($A$11:$A$460,"CĐ9",CS$11:CS$460,"KĐG")</f>
        <v>0</v>
      </c>
      <c r="CT551" s="273">
        <f>COUNTIFS($A$11:$A$460,"CĐ9",CT$11:CT$460,"KĐG")</f>
        <v>0</v>
      </c>
      <c r="CU551" s="273">
        <f>COUNTIFS($A$11:$A$460,"CĐ9",CU$11:CU$460,"KĐG")</f>
        <v>0</v>
      </c>
      <c r="CV551" s="359"/>
      <c r="CW551" s="404"/>
      <c r="CX551" s="404"/>
      <c r="CY551" s="404"/>
      <c r="CZ551" s="404"/>
      <c r="DA551" s="404"/>
      <c r="DB551" s="404"/>
      <c r="DC551" s="404"/>
      <c r="DD551" s="414"/>
      <c r="DE551" s="360"/>
      <c r="DF551" s="2"/>
      <c r="DG551" s="2"/>
      <c r="DH551" s="2"/>
      <c r="DI551" s="2"/>
      <c r="DJ551" s="2"/>
      <c r="DK551" s="2"/>
      <c r="DL551" s="2"/>
      <c r="DM551" s="2"/>
      <c r="DN551" s="2"/>
      <c r="DO551" s="2"/>
      <c r="DP551" s="2"/>
      <c r="DQ551" s="2"/>
      <c r="DR551" s="2"/>
      <c r="DS551" s="2"/>
      <c r="DT551" s="2"/>
      <c r="DU551" s="2"/>
      <c r="DV551" s="2"/>
      <c r="DW551" s="2"/>
      <c r="DX551" s="2"/>
      <c r="DY551" s="2"/>
    </row>
    <row r="552" spans="1:129" ht="15.75" hidden="1" x14ac:dyDescent="0.25">
      <c r="A552" s="287"/>
      <c r="B552" s="288"/>
      <c r="C552" s="289"/>
      <c r="D552" s="196" t="s">
        <v>983</v>
      </c>
      <c r="E552" s="1"/>
      <c r="F552" s="1"/>
      <c r="G552" s="2"/>
      <c r="H552" s="2"/>
      <c r="I552" s="2"/>
      <c r="J552" s="2"/>
      <c r="K552" s="2"/>
      <c r="L552" s="2"/>
      <c r="M552" s="4"/>
      <c r="N552" s="120"/>
      <c r="O552" s="120"/>
      <c r="P552" s="120"/>
      <c r="Q552" s="120"/>
      <c r="R552" s="120"/>
      <c r="S552" s="120"/>
      <c r="T552" s="120"/>
      <c r="U552" s="120"/>
      <c r="V552" s="120"/>
      <c r="W552" s="120"/>
      <c r="X552" s="120"/>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81" t="e">
        <f t="shared" ref="BI552:BV552" si="457">BI551/(BI548+BI549+BI550+BI551)</f>
        <v>#DIV/0!</v>
      </c>
      <c r="BJ552" s="281" t="e">
        <f t="shared" si="457"/>
        <v>#DIV/0!</v>
      </c>
      <c r="BK552" s="281" t="e">
        <f t="shared" si="457"/>
        <v>#DIV/0!</v>
      </c>
      <c r="BL552" s="281" t="e">
        <f t="shared" si="457"/>
        <v>#DIV/0!</v>
      </c>
      <c r="BM552" s="281"/>
      <c r="BN552" s="281"/>
      <c r="BO552" s="281"/>
      <c r="BP552" s="281"/>
      <c r="BQ552" s="281" t="e">
        <f t="shared" si="457"/>
        <v>#DIV/0!</v>
      </c>
      <c r="BR552" s="281" t="e">
        <f t="shared" si="457"/>
        <v>#DIV/0!</v>
      </c>
      <c r="BS552" s="281" t="e">
        <f t="shared" si="457"/>
        <v>#DIV/0!</v>
      </c>
      <c r="BT552" s="281" t="e">
        <f t="shared" si="457"/>
        <v>#DIV/0!</v>
      </c>
      <c r="BU552" s="281" t="e">
        <f t="shared" si="457"/>
        <v>#DIV/0!</v>
      </c>
      <c r="BV552" s="281" t="e">
        <f t="shared" si="457"/>
        <v>#DIV/0!</v>
      </c>
      <c r="BW552" s="281"/>
      <c r="BX552" s="281" t="e">
        <f t="shared" ref="BX552:CU552" si="458">BX551/(BX548+BX549+BX550+BX551)</f>
        <v>#DIV/0!</v>
      </c>
      <c r="BY552" s="281" t="e">
        <f t="shared" si="458"/>
        <v>#DIV/0!</v>
      </c>
      <c r="BZ552" s="281" t="e">
        <f t="shared" si="458"/>
        <v>#DIV/0!</v>
      </c>
      <c r="CA552" s="281" t="e">
        <f t="shared" si="458"/>
        <v>#DIV/0!</v>
      </c>
      <c r="CB552" s="281" t="e">
        <f t="shared" si="458"/>
        <v>#DIV/0!</v>
      </c>
      <c r="CC552" s="281" t="e">
        <f t="shared" si="458"/>
        <v>#DIV/0!</v>
      </c>
      <c r="CD552" s="281" t="e">
        <f t="shared" si="458"/>
        <v>#DIV/0!</v>
      </c>
      <c r="CE552" s="281" t="e">
        <f t="shared" si="458"/>
        <v>#DIV/0!</v>
      </c>
      <c r="CF552" s="281" t="e">
        <f t="shared" si="458"/>
        <v>#DIV/0!</v>
      </c>
      <c r="CG552" s="281" t="e">
        <f t="shared" si="458"/>
        <v>#DIV/0!</v>
      </c>
      <c r="CH552" s="281" t="e">
        <f t="shared" si="458"/>
        <v>#DIV/0!</v>
      </c>
      <c r="CI552" s="281" t="e">
        <f t="shared" si="458"/>
        <v>#DIV/0!</v>
      </c>
      <c r="CJ552" s="281" t="e">
        <f t="shared" si="458"/>
        <v>#DIV/0!</v>
      </c>
      <c r="CK552" s="281" t="e">
        <f t="shared" si="458"/>
        <v>#DIV/0!</v>
      </c>
      <c r="CL552" s="281"/>
      <c r="CM552" s="281"/>
      <c r="CN552" s="281"/>
      <c r="CO552" s="281"/>
      <c r="CP552" s="281"/>
      <c r="CQ552" s="281"/>
      <c r="CR552" s="281"/>
      <c r="CS552" s="281" t="e">
        <f t="shared" si="458"/>
        <v>#DIV/0!</v>
      </c>
      <c r="CT552" s="281" t="e">
        <f t="shared" si="458"/>
        <v>#DIV/0!</v>
      </c>
      <c r="CU552" s="281" t="e">
        <f t="shared" si="458"/>
        <v>#DIV/0!</v>
      </c>
      <c r="CV552" s="361"/>
      <c r="CW552" s="405"/>
      <c r="CX552" s="405"/>
      <c r="CY552" s="405"/>
      <c r="CZ552" s="405"/>
      <c r="DA552" s="405"/>
      <c r="DB552" s="405"/>
      <c r="DC552" s="405"/>
      <c r="DD552" s="415"/>
      <c r="DE552" s="362"/>
      <c r="DF552" s="2"/>
      <c r="DG552" s="2"/>
      <c r="DH552" s="2"/>
      <c r="DI552" s="2"/>
      <c r="DJ552" s="2"/>
      <c r="DK552" s="2"/>
      <c r="DL552" s="2"/>
      <c r="DM552" s="2"/>
      <c r="DN552" s="2"/>
      <c r="DO552" s="2"/>
      <c r="DP552" s="2"/>
      <c r="DQ552" s="2"/>
      <c r="DR552" s="2"/>
      <c r="DS552" s="2"/>
      <c r="DT552" s="2"/>
      <c r="DU552" s="2"/>
      <c r="DV552" s="2"/>
      <c r="DW552" s="2"/>
      <c r="DX552" s="2"/>
      <c r="DY552" s="2"/>
    </row>
    <row r="553" spans="1:129" ht="15.75" hidden="1" x14ac:dyDescent="0.25">
      <c r="A553" s="287"/>
      <c r="B553" s="288"/>
      <c r="C553" s="289"/>
      <c r="D553" s="203" t="s">
        <v>986</v>
      </c>
      <c r="E553" s="1"/>
      <c r="F553" s="1"/>
      <c r="G553" s="2"/>
      <c r="H553" s="2"/>
      <c r="I553" s="2"/>
      <c r="J553" s="2"/>
      <c r="K553" s="2"/>
      <c r="L553" s="2"/>
      <c r="M553" s="4"/>
      <c r="N553" s="120"/>
      <c r="O553" s="120"/>
      <c r="P553" s="120"/>
      <c r="Q553" s="120"/>
      <c r="R553" s="120"/>
      <c r="S553" s="120"/>
      <c r="T553" s="120"/>
      <c r="U553" s="120"/>
      <c r="V553" s="120"/>
      <c r="W553" s="120"/>
      <c r="X553" s="120"/>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82" t="e">
        <f t="shared" ref="BI553:BV553" si="459">(((BI548*2)+(BI549*1)+(BI550*0)+(BI550*0)))/(BI548+BI549+BI550+BI551)</f>
        <v>#DIV/0!</v>
      </c>
      <c r="BJ553" s="282" t="e">
        <f t="shared" si="459"/>
        <v>#DIV/0!</v>
      </c>
      <c r="BK553" s="282" t="e">
        <f t="shared" si="459"/>
        <v>#DIV/0!</v>
      </c>
      <c r="BL553" s="282" t="e">
        <f t="shared" si="459"/>
        <v>#DIV/0!</v>
      </c>
      <c r="BM553" s="282"/>
      <c r="BN553" s="282"/>
      <c r="BO553" s="282"/>
      <c r="BP553" s="282"/>
      <c r="BQ553" s="282" t="e">
        <f t="shared" si="459"/>
        <v>#DIV/0!</v>
      </c>
      <c r="BR553" s="282" t="e">
        <f t="shared" si="459"/>
        <v>#DIV/0!</v>
      </c>
      <c r="BS553" s="282" t="e">
        <f t="shared" si="459"/>
        <v>#DIV/0!</v>
      </c>
      <c r="BT553" s="282" t="e">
        <f t="shared" si="459"/>
        <v>#DIV/0!</v>
      </c>
      <c r="BU553" s="282" t="e">
        <f t="shared" si="459"/>
        <v>#DIV/0!</v>
      </c>
      <c r="BV553" s="282" t="e">
        <f t="shared" si="459"/>
        <v>#DIV/0!</v>
      </c>
      <c r="BW553" s="282"/>
      <c r="BX553" s="282" t="e">
        <f t="shared" ref="BX553:CU553" si="460">(((BX548*2)+(BX549*1)+(BX550*0)+(BX550*0)))/(BX548+BX549+BX550+BX551)</f>
        <v>#DIV/0!</v>
      </c>
      <c r="BY553" s="282" t="e">
        <f t="shared" si="460"/>
        <v>#DIV/0!</v>
      </c>
      <c r="BZ553" s="282" t="e">
        <f t="shared" si="460"/>
        <v>#DIV/0!</v>
      </c>
      <c r="CA553" s="282" t="e">
        <f t="shared" si="460"/>
        <v>#DIV/0!</v>
      </c>
      <c r="CB553" s="282" t="e">
        <f t="shared" si="460"/>
        <v>#DIV/0!</v>
      </c>
      <c r="CC553" s="282" t="e">
        <f t="shared" si="460"/>
        <v>#DIV/0!</v>
      </c>
      <c r="CD553" s="282" t="e">
        <f t="shared" si="460"/>
        <v>#DIV/0!</v>
      </c>
      <c r="CE553" s="282" t="e">
        <f t="shared" si="460"/>
        <v>#DIV/0!</v>
      </c>
      <c r="CF553" s="282" t="e">
        <f t="shared" si="460"/>
        <v>#DIV/0!</v>
      </c>
      <c r="CG553" s="282" t="e">
        <f t="shared" si="460"/>
        <v>#DIV/0!</v>
      </c>
      <c r="CH553" s="282" t="e">
        <f t="shared" si="460"/>
        <v>#DIV/0!</v>
      </c>
      <c r="CI553" s="282" t="e">
        <f t="shared" si="460"/>
        <v>#DIV/0!</v>
      </c>
      <c r="CJ553" s="282" t="e">
        <f t="shared" si="460"/>
        <v>#DIV/0!</v>
      </c>
      <c r="CK553" s="282" t="e">
        <f t="shared" si="460"/>
        <v>#DIV/0!</v>
      </c>
      <c r="CL553" s="282"/>
      <c r="CM553" s="282"/>
      <c r="CN553" s="282"/>
      <c r="CO553" s="282"/>
      <c r="CP553" s="282"/>
      <c r="CQ553" s="282"/>
      <c r="CR553" s="282"/>
      <c r="CS553" s="282" t="e">
        <f t="shared" si="460"/>
        <v>#DIV/0!</v>
      </c>
      <c r="CT553" s="282" t="e">
        <f t="shared" si="460"/>
        <v>#DIV/0!</v>
      </c>
      <c r="CU553" s="282" t="e">
        <f t="shared" si="460"/>
        <v>#DIV/0!</v>
      </c>
      <c r="CV553" s="197">
        <f>COUNTIF($BI554:$CU554,"Đ")</f>
        <v>0</v>
      </c>
      <c r="CW553" s="198" t="e">
        <f>CV553/(CX553+CZ553+DB553+CV553)</f>
        <v>#DIV/0!</v>
      </c>
      <c r="CX553" s="197">
        <f>COUNTIF($BI554:$DK554,"CCG")</f>
        <v>0</v>
      </c>
      <c r="CY553" s="198" t="e">
        <f>CX553/(CV553+CZ553+DB553+CX553)</f>
        <v>#DIV/0!</v>
      </c>
      <c r="CZ553" s="197">
        <f>COUNTIF($BI554:$DK554,"CĐ")</f>
        <v>0</v>
      </c>
      <c r="DA553" s="198" t="e">
        <f>CZ553/(CV553+CX553+DB553+CZ553)</f>
        <v>#DIV/0!</v>
      </c>
      <c r="DB553" s="197">
        <f>COUNTIF($BI554:$DK554,"KĐG")</f>
        <v>0</v>
      </c>
      <c r="DC553" s="198" t="e">
        <f>DB553/(CV553+CX553+CZ553+DB553)</f>
        <v>#DIV/0!</v>
      </c>
      <c r="DD553" s="255" t="e">
        <f>(((CV553*2)+(CX553*1)+(CZ553*0)))/(CV553+CX553+CZ553)</f>
        <v>#DIV/0!</v>
      </c>
      <c r="DE553" s="199" t="e">
        <f>IF(DD553&gt;=1.6,"Đạt mục tiêu",IF(DD553&gt;=1,"Cần cố gắng","Chưa đạt"))</f>
        <v>#DIV/0!</v>
      </c>
      <c r="DF553" s="2"/>
      <c r="DG553" s="2"/>
      <c r="DH553" s="2"/>
      <c r="DI553" s="2"/>
      <c r="DJ553" s="2"/>
      <c r="DK553" s="2"/>
      <c r="DL553" s="2"/>
      <c r="DM553" s="2"/>
      <c r="DN553" s="2"/>
      <c r="DO553" s="2"/>
      <c r="DP553" s="2"/>
      <c r="DQ553" s="2"/>
      <c r="DR553" s="2"/>
      <c r="DS553" s="2"/>
      <c r="DT553" s="2"/>
      <c r="DU553" s="2"/>
      <c r="DV553" s="2"/>
      <c r="DW553" s="2"/>
      <c r="DX553" s="2"/>
      <c r="DY553" s="2"/>
    </row>
    <row r="554" spans="1:129" ht="15.75" hidden="1" x14ac:dyDescent="0.25">
      <c r="A554" s="290"/>
      <c r="B554" s="291"/>
      <c r="C554" s="292"/>
      <c r="D554" s="204"/>
      <c r="E554" s="1"/>
      <c r="F554" s="1"/>
      <c r="G554" s="2"/>
      <c r="H554" s="2"/>
      <c r="I554" s="2"/>
      <c r="J554" s="2"/>
      <c r="K554" s="2"/>
      <c r="L554" s="2"/>
      <c r="M554" s="4"/>
      <c r="N554" s="120"/>
      <c r="O554" s="120"/>
      <c r="P554" s="120"/>
      <c r="Q554" s="120"/>
      <c r="R554" s="120"/>
      <c r="S554" s="120"/>
      <c r="T554" s="120"/>
      <c r="U554" s="120"/>
      <c r="V554" s="120"/>
      <c r="W554" s="120"/>
      <c r="X554" s="120"/>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82" t="e">
        <f t="shared" ref="BI554:BV554" si="461">IF(BI552&gt;=50%,"KĐG",IF(BI553&gt;=1.6,"Đ",IF(BI553&gt;=1,"CCG","CĐ")))</f>
        <v>#DIV/0!</v>
      </c>
      <c r="BJ554" s="282" t="e">
        <f t="shared" si="461"/>
        <v>#DIV/0!</v>
      </c>
      <c r="BK554" s="282" t="e">
        <f t="shared" si="461"/>
        <v>#DIV/0!</v>
      </c>
      <c r="BL554" s="282" t="e">
        <f t="shared" si="461"/>
        <v>#DIV/0!</v>
      </c>
      <c r="BM554" s="282"/>
      <c r="BN554" s="282"/>
      <c r="BO554" s="282"/>
      <c r="BP554" s="282"/>
      <c r="BQ554" s="282" t="e">
        <f t="shared" si="461"/>
        <v>#DIV/0!</v>
      </c>
      <c r="BR554" s="282" t="e">
        <f t="shared" si="461"/>
        <v>#DIV/0!</v>
      </c>
      <c r="BS554" s="282" t="e">
        <f t="shared" si="461"/>
        <v>#DIV/0!</v>
      </c>
      <c r="BT554" s="282" t="e">
        <f t="shared" si="461"/>
        <v>#DIV/0!</v>
      </c>
      <c r="BU554" s="282" t="e">
        <f t="shared" si="461"/>
        <v>#DIV/0!</v>
      </c>
      <c r="BV554" s="282" t="e">
        <f t="shared" si="461"/>
        <v>#DIV/0!</v>
      </c>
      <c r="BW554" s="282"/>
      <c r="BX554" s="282" t="e">
        <f t="shared" ref="BX554:CU554" si="462">IF(BX552&gt;=50%,"KĐG",IF(BX553&gt;=1.6,"Đ",IF(BX553&gt;=1,"CCG","CĐ")))</f>
        <v>#DIV/0!</v>
      </c>
      <c r="BY554" s="282" t="e">
        <f t="shared" si="462"/>
        <v>#DIV/0!</v>
      </c>
      <c r="BZ554" s="282" t="e">
        <f t="shared" si="462"/>
        <v>#DIV/0!</v>
      </c>
      <c r="CA554" s="282" t="e">
        <f t="shared" si="462"/>
        <v>#DIV/0!</v>
      </c>
      <c r="CB554" s="282" t="e">
        <f t="shared" si="462"/>
        <v>#DIV/0!</v>
      </c>
      <c r="CC554" s="282" t="e">
        <f t="shared" si="462"/>
        <v>#DIV/0!</v>
      </c>
      <c r="CD554" s="282" t="e">
        <f t="shared" si="462"/>
        <v>#DIV/0!</v>
      </c>
      <c r="CE554" s="282" t="e">
        <f t="shared" si="462"/>
        <v>#DIV/0!</v>
      </c>
      <c r="CF554" s="282" t="e">
        <f t="shared" si="462"/>
        <v>#DIV/0!</v>
      </c>
      <c r="CG554" s="282" t="e">
        <f t="shared" si="462"/>
        <v>#DIV/0!</v>
      </c>
      <c r="CH554" s="282" t="e">
        <f t="shared" si="462"/>
        <v>#DIV/0!</v>
      </c>
      <c r="CI554" s="282" t="e">
        <f t="shared" si="462"/>
        <v>#DIV/0!</v>
      </c>
      <c r="CJ554" s="282" t="e">
        <f t="shared" si="462"/>
        <v>#DIV/0!</v>
      </c>
      <c r="CK554" s="282" t="e">
        <f t="shared" si="462"/>
        <v>#DIV/0!</v>
      </c>
      <c r="CL554" s="282"/>
      <c r="CM554" s="282"/>
      <c r="CN554" s="282"/>
      <c r="CO554" s="282"/>
      <c r="CP554" s="282"/>
      <c r="CQ554" s="282"/>
      <c r="CR554" s="282"/>
      <c r="CS554" s="282" t="e">
        <f t="shared" si="462"/>
        <v>#DIV/0!</v>
      </c>
      <c r="CT554" s="282" t="e">
        <f t="shared" si="462"/>
        <v>#DIV/0!</v>
      </c>
      <c r="CU554" s="282" t="e">
        <f t="shared" si="462"/>
        <v>#DIV/0!</v>
      </c>
      <c r="CV554" s="200"/>
      <c r="CW554" s="201"/>
      <c r="CX554" s="200"/>
      <c r="CY554" s="201"/>
      <c r="CZ554" s="200"/>
      <c r="DA554" s="201"/>
      <c r="DB554" s="200"/>
      <c r="DC554" s="201"/>
      <c r="DD554" s="256"/>
      <c r="DE554" s="202"/>
      <c r="DF554" s="2"/>
      <c r="DG554" s="2"/>
      <c r="DH554" s="2"/>
      <c r="DI554" s="2"/>
      <c r="DJ554" s="2"/>
      <c r="DK554" s="2"/>
      <c r="DL554" s="2"/>
      <c r="DM554" s="2"/>
      <c r="DN554" s="2"/>
      <c r="DO554" s="2"/>
      <c r="DP554" s="2"/>
      <c r="DQ554" s="2"/>
      <c r="DR554" s="2"/>
      <c r="DS554" s="2"/>
      <c r="DT554" s="2"/>
      <c r="DU554" s="2"/>
      <c r="DV554" s="2"/>
      <c r="DW554" s="2"/>
      <c r="DX554" s="2"/>
      <c r="DY554" s="2"/>
    </row>
    <row r="555" spans="1:129" ht="15.75" hidden="1" x14ac:dyDescent="0.25">
      <c r="A555" s="417" t="s">
        <v>992</v>
      </c>
      <c r="B555" s="205"/>
      <c r="C555" s="420" t="s">
        <v>14</v>
      </c>
      <c r="D555" s="196" t="s">
        <v>979</v>
      </c>
      <c r="E555" s="1"/>
      <c r="F555" s="1"/>
      <c r="G555" s="2"/>
      <c r="H555" s="2"/>
      <c r="I555" s="2"/>
      <c r="J555" s="2"/>
      <c r="K555" s="2"/>
      <c r="L555" s="2"/>
      <c r="M555" s="4"/>
      <c r="N555" s="120"/>
      <c r="O555" s="120"/>
      <c r="P555" s="120"/>
      <c r="Q555" s="120"/>
      <c r="R555" s="120"/>
      <c r="S555" s="120"/>
      <c r="T555" s="120"/>
      <c r="U555" s="120"/>
      <c r="V555" s="120"/>
      <c r="W555" s="120"/>
      <c r="X555" s="120"/>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73">
        <f>COUNTIFS($J$7:$J$516,"Thể chất",BI$7:BI$516,"2")</f>
        <v>89</v>
      </c>
      <c r="BJ555" s="273">
        <f>COUNTIFS($J$7:$J$516,"Thể chất",BJ$7:BJ$516,"2")</f>
        <v>90</v>
      </c>
      <c r="BK555" s="273">
        <f>COUNTIFS($J$7:$J$516,"Thể chất",BK$7:BK$516,"2")</f>
        <v>90</v>
      </c>
      <c r="BL555" s="273">
        <f>COUNTIFS($J$7:$J$516,"Thể chất",BL$7:BL$516,"2")</f>
        <v>89</v>
      </c>
      <c r="BM555" s="273"/>
      <c r="BN555" s="273"/>
      <c r="BO555" s="273"/>
      <c r="BP555" s="273"/>
      <c r="BQ555" s="273">
        <f t="shared" ref="BQ555:BV555" si="463">COUNTIFS($J$7:$J$516,"Thể chất",BQ$7:BQ$516,"2")</f>
        <v>90</v>
      </c>
      <c r="BR555" s="273">
        <f t="shared" si="463"/>
        <v>89</v>
      </c>
      <c r="BS555" s="273">
        <f t="shared" si="463"/>
        <v>90</v>
      </c>
      <c r="BT555" s="273">
        <f t="shared" si="463"/>
        <v>90</v>
      </c>
      <c r="BU555" s="273">
        <f t="shared" si="463"/>
        <v>90</v>
      </c>
      <c r="BV555" s="273">
        <f t="shared" si="463"/>
        <v>90</v>
      </c>
      <c r="BW555" s="273"/>
      <c r="BX555" s="273">
        <f t="shared" ref="BX555:CK555" si="464">COUNTIFS($J$7:$J$516,"Thể chất",BX$7:BX$516,"2")</f>
        <v>89</v>
      </c>
      <c r="BY555" s="273">
        <f t="shared" si="464"/>
        <v>89</v>
      </c>
      <c r="BZ555" s="273">
        <f t="shared" si="464"/>
        <v>88</v>
      </c>
      <c r="CA555" s="273">
        <f t="shared" si="464"/>
        <v>84</v>
      </c>
      <c r="CB555" s="273">
        <f t="shared" si="464"/>
        <v>87</v>
      </c>
      <c r="CC555" s="273">
        <f t="shared" si="464"/>
        <v>87</v>
      </c>
      <c r="CD555" s="273">
        <f t="shared" si="464"/>
        <v>87</v>
      </c>
      <c r="CE555" s="273">
        <f t="shared" si="464"/>
        <v>88</v>
      </c>
      <c r="CF555" s="273">
        <f t="shared" si="464"/>
        <v>89</v>
      </c>
      <c r="CG555" s="273">
        <f t="shared" si="464"/>
        <v>90</v>
      </c>
      <c r="CH555" s="273">
        <f t="shared" si="464"/>
        <v>90</v>
      </c>
      <c r="CI555" s="273">
        <f t="shared" si="464"/>
        <v>90</v>
      </c>
      <c r="CJ555" s="273">
        <f t="shared" si="464"/>
        <v>89</v>
      </c>
      <c r="CK555" s="273">
        <f t="shared" si="464"/>
        <v>88</v>
      </c>
      <c r="CL555" s="273"/>
      <c r="CM555" s="273"/>
      <c r="CN555" s="273"/>
      <c r="CO555" s="273"/>
      <c r="CP555" s="273"/>
      <c r="CQ555" s="273"/>
      <c r="CR555" s="273"/>
      <c r="CS555" s="273">
        <f>COUNTIFS($J$7:$J$516,"Thể chất",CS$7:CS$516,"2")</f>
        <v>90</v>
      </c>
      <c r="CT555" s="273">
        <f>COUNTIFS($J$7:$J$516,"Thể chất",CT$7:CT$516,"2")</f>
        <v>89</v>
      </c>
      <c r="CU555" s="273">
        <f>COUNTIFS($J$7:$J$516,"Thể chất",CU$7:CU$516,"2")</f>
        <v>88</v>
      </c>
      <c r="CV555" s="357"/>
      <c r="CW555" s="412"/>
      <c r="CX555" s="412"/>
      <c r="CY555" s="412"/>
      <c r="CZ555" s="412"/>
      <c r="DA555" s="412"/>
      <c r="DB555" s="412"/>
      <c r="DC555" s="412"/>
      <c r="DD555" s="413"/>
      <c r="DE555" s="358"/>
      <c r="DF555" s="2"/>
      <c r="DG555" s="2"/>
      <c r="DH555" s="2"/>
      <c r="DI555" s="2"/>
      <c r="DJ555" s="2"/>
      <c r="DK555" s="2"/>
      <c r="DL555" s="2"/>
      <c r="DM555" s="2"/>
      <c r="DN555" s="2"/>
      <c r="DO555" s="2"/>
      <c r="DP555" s="2"/>
      <c r="DQ555" s="2"/>
      <c r="DR555" s="2"/>
      <c r="DS555" s="2"/>
      <c r="DT555" s="2"/>
      <c r="DU555" s="2"/>
      <c r="DV555" s="2"/>
      <c r="DW555" s="2"/>
      <c r="DX555" s="2"/>
      <c r="DY555" s="2"/>
    </row>
    <row r="556" spans="1:129" ht="15.75" hidden="1" x14ac:dyDescent="0.25">
      <c r="A556" s="418"/>
      <c r="B556" s="205"/>
      <c r="C556" s="355"/>
      <c r="D556" s="196" t="s">
        <v>980</v>
      </c>
      <c r="E556" s="1"/>
      <c r="F556" s="1"/>
      <c r="G556" s="2"/>
      <c r="H556" s="2"/>
      <c r="I556" s="2"/>
      <c r="J556" s="2"/>
      <c r="K556" s="2"/>
      <c r="L556" s="2"/>
      <c r="M556" s="4"/>
      <c r="N556" s="120"/>
      <c r="O556" s="120"/>
      <c r="P556" s="120"/>
      <c r="Q556" s="120"/>
      <c r="R556" s="120"/>
      <c r="S556" s="120"/>
      <c r="T556" s="120"/>
      <c r="U556" s="120"/>
      <c r="V556" s="120"/>
      <c r="W556" s="120"/>
      <c r="X556" s="120"/>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73">
        <f>COUNTIFS($J$7:$J$516,"Thể chất",BI$7:BI$516,"1")</f>
        <v>7</v>
      </c>
      <c r="BJ556" s="273">
        <f>COUNTIFS($J$7:$J$516,"Thể chất",BJ$7:BJ$516,"1")</f>
        <v>6</v>
      </c>
      <c r="BK556" s="273">
        <f>COUNTIFS($J$7:$J$516,"Thể chất",BK$7:BK$516,"1")</f>
        <v>6</v>
      </c>
      <c r="BL556" s="273">
        <f>COUNTIFS($J$7:$J$516,"Thể chất",BL$7:BL$516,"1")</f>
        <v>7</v>
      </c>
      <c r="BM556" s="273"/>
      <c r="BN556" s="273"/>
      <c r="BO556" s="273"/>
      <c r="BP556" s="273"/>
      <c r="BQ556" s="273">
        <f t="shared" ref="BQ556:BV556" si="465">COUNTIFS($J$7:$J$516,"Thể chất",BQ$7:BQ$516,"1")</f>
        <v>6</v>
      </c>
      <c r="BR556" s="273">
        <f t="shared" si="465"/>
        <v>7</v>
      </c>
      <c r="BS556" s="273">
        <f t="shared" si="465"/>
        <v>6</v>
      </c>
      <c r="BT556" s="273">
        <f t="shared" si="465"/>
        <v>6</v>
      </c>
      <c r="BU556" s="273">
        <f t="shared" si="465"/>
        <v>6</v>
      </c>
      <c r="BV556" s="273">
        <f t="shared" si="465"/>
        <v>6</v>
      </c>
      <c r="BW556" s="273"/>
      <c r="BX556" s="273">
        <f t="shared" ref="BX556:CK556" si="466">COUNTIFS($J$7:$J$516,"Thể chất",BX$7:BX$516,"1")</f>
        <v>7</v>
      </c>
      <c r="BY556" s="273">
        <f t="shared" si="466"/>
        <v>7</v>
      </c>
      <c r="BZ556" s="273">
        <f t="shared" si="466"/>
        <v>8</v>
      </c>
      <c r="CA556" s="273">
        <f t="shared" si="466"/>
        <v>9</v>
      </c>
      <c r="CB556" s="273">
        <f t="shared" si="466"/>
        <v>9</v>
      </c>
      <c r="CC556" s="273">
        <f t="shared" si="466"/>
        <v>9</v>
      </c>
      <c r="CD556" s="273">
        <f t="shared" si="466"/>
        <v>9</v>
      </c>
      <c r="CE556" s="273">
        <f t="shared" si="466"/>
        <v>8</v>
      </c>
      <c r="CF556" s="273">
        <f t="shared" si="466"/>
        <v>7</v>
      </c>
      <c r="CG556" s="273">
        <f t="shared" si="466"/>
        <v>6</v>
      </c>
      <c r="CH556" s="273">
        <f t="shared" si="466"/>
        <v>6</v>
      </c>
      <c r="CI556" s="273">
        <f t="shared" si="466"/>
        <v>6</v>
      </c>
      <c r="CJ556" s="273">
        <f t="shared" si="466"/>
        <v>7</v>
      </c>
      <c r="CK556" s="273">
        <f t="shared" si="466"/>
        <v>8</v>
      </c>
      <c r="CL556" s="273"/>
      <c r="CM556" s="273"/>
      <c r="CN556" s="273"/>
      <c r="CO556" s="273"/>
      <c r="CP556" s="273"/>
      <c r="CQ556" s="273"/>
      <c r="CR556" s="273"/>
      <c r="CS556" s="273">
        <f>COUNTIFS($J$7:$J$516,"Thể chất",CS$7:CS$516,"1")</f>
        <v>6</v>
      </c>
      <c r="CT556" s="273">
        <f>COUNTIFS($J$7:$J$516,"Thể chất",CT$7:CT$516,"1")</f>
        <v>6</v>
      </c>
      <c r="CU556" s="273">
        <f>COUNTIFS($J$7:$J$516,"Thể chất",CU$7:CU$516,"1")</f>
        <v>6</v>
      </c>
      <c r="CV556" s="359"/>
      <c r="CW556" s="404"/>
      <c r="CX556" s="404"/>
      <c r="CY556" s="404"/>
      <c r="CZ556" s="404"/>
      <c r="DA556" s="404"/>
      <c r="DB556" s="404"/>
      <c r="DC556" s="404"/>
      <c r="DD556" s="414"/>
      <c r="DE556" s="360"/>
      <c r="DF556" s="2"/>
      <c r="DG556" s="2"/>
      <c r="DH556" s="2"/>
      <c r="DI556" s="2"/>
      <c r="DJ556" s="2"/>
      <c r="DK556" s="2"/>
      <c r="DL556" s="2"/>
      <c r="DM556" s="2"/>
      <c r="DN556" s="2"/>
      <c r="DO556" s="2"/>
      <c r="DP556" s="2"/>
      <c r="DQ556" s="2"/>
      <c r="DR556" s="2"/>
      <c r="DS556" s="2"/>
      <c r="DT556" s="2"/>
      <c r="DU556" s="2"/>
      <c r="DV556" s="2"/>
      <c r="DW556" s="2"/>
      <c r="DX556" s="2"/>
      <c r="DY556" s="2"/>
    </row>
    <row r="557" spans="1:129" ht="15.75" hidden="1" x14ac:dyDescent="0.25">
      <c r="A557" s="418"/>
      <c r="B557" s="205"/>
      <c r="C557" s="355"/>
      <c r="D557" s="196" t="s">
        <v>981</v>
      </c>
      <c r="E557" s="1"/>
      <c r="F557" s="1"/>
      <c r="G557" s="2"/>
      <c r="H557" s="2"/>
      <c r="I557" s="2"/>
      <c r="J557" s="2"/>
      <c r="K557" s="2"/>
      <c r="L557" s="2"/>
      <c r="M557" s="4"/>
      <c r="N557" s="120"/>
      <c r="O557" s="120"/>
      <c r="P557" s="120"/>
      <c r="Q557" s="120"/>
      <c r="R557" s="120"/>
      <c r="S557" s="120"/>
      <c r="T557" s="120"/>
      <c r="U557" s="120"/>
      <c r="V557" s="120"/>
      <c r="W557" s="120"/>
      <c r="X557" s="120"/>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73">
        <f>COUNTIFS($J$7:$J$516,"Thể chất",BI$7:BI$516,"0")</f>
        <v>0</v>
      </c>
      <c r="BJ557" s="273">
        <f>COUNTIFS($J$7:$J$516,"Thể chất",BJ$7:BJ$516,"0")</f>
        <v>0</v>
      </c>
      <c r="BK557" s="273">
        <f>COUNTIFS($J$7:$J$516,"Thể chất",BK$7:BK$516,"0")</f>
        <v>0</v>
      </c>
      <c r="BL557" s="273">
        <f>COUNTIFS($J$7:$J$516,"Thể chất",BL$7:BL$516,"0")</f>
        <v>0</v>
      </c>
      <c r="BM557" s="273"/>
      <c r="BN557" s="273"/>
      <c r="BO557" s="273"/>
      <c r="BP557" s="273"/>
      <c r="BQ557" s="273">
        <f t="shared" ref="BQ557:BV557" si="467">COUNTIFS($J$7:$J$516,"Thể chất",BQ$7:BQ$516,"0")</f>
        <v>0</v>
      </c>
      <c r="BR557" s="273">
        <f t="shared" si="467"/>
        <v>0</v>
      </c>
      <c r="BS557" s="273">
        <f t="shared" si="467"/>
        <v>0</v>
      </c>
      <c r="BT557" s="273">
        <f t="shared" si="467"/>
        <v>0</v>
      </c>
      <c r="BU557" s="273">
        <f t="shared" si="467"/>
        <v>0</v>
      </c>
      <c r="BV557" s="273">
        <f t="shared" si="467"/>
        <v>0</v>
      </c>
      <c r="BW557" s="273"/>
      <c r="BX557" s="273">
        <f t="shared" ref="BX557:CK557" si="468">COUNTIFS($J$7:$J$516,"Thể chất",BX$7:BX$516,"0")</f>
        <v>0</v>
      </c>
      <c r="BY557" s="273">
        <f t="shared" si="468"/>
        <v>0</v>
      </c>
      <c r="BZ557" s="273">
        <f t="shared" si="468"/>
        <v>0</v>
      </c>
      <c r="CA557" s="273">
        <f t="shared" si="468"/>
        <v>3</v>
      </c>
      <c r="CB557" s="273">
        <f t="shared" si="468"/>
        <v>0</v>
      </c>
      <c r="CC557" s="273">
        <f t="shared" si="468"/>
        <v>0</v>
      </c>
      <c r="CD557" s="273">
        <f t="shared" si="468"/>
        <v>0</v>
      </c>
      <c r="CE557" s="273">
        <f t="shared" si="468"/>
        <v>0</v>
      </c>
      <c r="CF557" s="273">
        <f t="shared" si="468"/>
        <v>0</v>
      </c>
      <c r="CG557" s="273">
        <f t="shared" si="468"/>
        <v>0</v>
      </c>
      <c r="CH557" s="273">
        <f t="shared" si="468"/>
        <v>0</v>
      </c>
      <c r="CI557" s="273">
        <f t="shared" si="468"/>
        <v>0</v>
      </c>
      <c r="CJ557" s="273">
        <f t="shared" si="468"/>
        <v>0</v>
      </c>
      <c r="CK557" s="273">
        <f t="shared" si="468"/>
        <v>0</v>
      </c>
      <c r="CL557" s="273"/>
      <c r="CM557" s="273"/>
      <c r="CN557" s="273"/>
      <c r="CO557" s="273"/>
      <c r="CP557" s="273"/>
      <c r="CQ557" s="273"/>
      <c r="CR557" s="273"/>
      <c r="CS557" s="273">
        <f>COUNTIFS($J$7:$J$516,"Thể chất",CS$7:CS$516,"0")</f>
        <v>0</v>
      </c>
      <c r="CT557" s="273">
        <f>COUNTIFS($J$7:$J$516,"Thể chất",CT$7:CT$516,"0")</f>
        <v>1</v>
      </c>
      <c r="CU557" s="273">
        <f>COUNTIFS($J$7:$J$516,"Thể chất",CU$7:CU$516,"0")</f>
        <v>2</v>
      </c>
      <c r="CV557" s="359"/>
      <c r="CW557" s="404"/>
      <c r="CX557" s="404"/>
      <c r="CY557" s="404"/>
      <c r="CZ557" s="404"/>
      <c r="DA557" s="404"/>
      <c r="DB557" s="404"/>
      <c r="DC557" s="404"/>
      <c r="DD557" s="414"/>
      <c r="DE557" s="360"/>
      <c r="DF557" s="2"/>
      <c r="DG557" s="2"/>
      <c r="DH557" s="2"/>
      <c r="DI557" s="2"/>
      <c r="DJ557" s="2"/>
      <c r="DK557" s="2"/>
      <c r="DL557" s="2"/>
      <c r="DM557" s="2"/>
      <c r="DN557" s="2"/>
      <c r="DO557" s="2"/>
      <c r="DP557" s="2"/>
      <c r="DQ557" s="2"/>
      <c r="DR557" s="2"/>
      <c r="DS557" s="2"/>
      <c r="DT557" s="2"/>
      <c r="DU557" s="2"/>
      <c r="DV557" s="2"/>
      <c r="DW557" s="2"/>
      <c r="DX557" s="2"/>
      <c r="DY557" s="2"/>
    </row>
    <row r="558" spans="1:129" ht="15.75" hidden="1" x14ac:dyDescent="0.25">
      <c r="A558" s="418"/>
      <c r="B558" s="205"/>
      <c r="C558" s="355"/>
      <c r="D558" s="196" t="s">
        <v>982</v>
      </c>
      <c r="E558" s="1"/>
      <c r="F558" s="1"/>
      <c r="G558" s="2"/>
      <c r="H558" s="2"/>
      <c r="I558" s="2"/>
      <c r="J558" s="2"/>
      <c r="K558" s="2"/>
      <c r="L558" s="2"/>
      <c r="M558" s="4"/>
      <c r="N558" s="120"/>
      <c r="O558" s="120"/>
      <c r="P558" s="120"/>
      <c r="Q558" s="120"/>
      <c r="R558" s="120"/>
      <c r="S558" s="120"/>
      <c r="T558" s="120"/>
      <c r="U558" s="120"/>
      <c r="V558" s="120"/>
      <c r="W558" s="120"/>
      <c r="X558" s="120"/>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73">
        <f>COUNTIFS($J$7:$J$516,"Thể chất",BI$7:BI$516,"KĐG")</f>
        <v>0</v>
      </c>
      <c r="BJ558" s="273">
        <f>COUNTIFS($J$7:$J$516,"Thể chất",BJ$7:BJ$516,"KĐG")</f>
        <v>0</v>
      </c>
      <c r="BK558" s="273">
        <f>COUNTIFS($J$7:$J$516,"Thể chất",BK$7:BK$516,"KĐG")</f>
        <v>0</v>
      </c>
      <c r="BL558" s="273">
        <f>COUNTIFS($J$7:$J$516,"Thể chất",BL$7:BL$516,"KĐG")</f>
        <v>0</v>
      </c>
      <c r="BM558" s="273"/>
      <c r="BN558" s="273"/>
      <c r="BO558" s="273"/>
      <c r="BP558" s="273"/>
      <c r="BQ558" s="273">
        <f t="shared" ref="BQ558:BV558" si="469">COUNTIFS($J$7:$J$516,"Thể chất",BQ$7:BQ$516,"KĐG")</f>
        <v>0</v>
      </c>
      <c r="BR558" s="273">
        <f t="shared" si="469"/>
        <v>0</v>
      </c>
      <c r="BS558" s="273">
        <f t="shared" si="469"/>
        <v>0</v>
      </c>
      <c r="BT558" s="273">
        <f t="shared" si="469"/>
        <v>0</v>
      </c>
      <c r="BU558" s="273">
        <f t="shared" si="469"/>
        <v>0</v>
      </c>
      <c r="BV558" s="273">
        <f t="shared" si="469"/>
        <v>0</v>
      </c>
      <c r="BW558" s="273"/>
      <c r="BX558" s="273">
        <f t="shared" ref="BX558:CK558" si="470">COUNTIFS($J$7:$J$516,"Thể chất",BX$7:BX$516,"KĐG")</f>
        <v>0</v>
      </c>
      <c r="BY558" s="273">
        <f t="shared" si="470"/>
        <v>0</v>
      </c>
      <c r="BZ558" s="273">
        <f t="shared" si="470"/>
        <v>0</v>
      </c>
      <c r="CA558" s="273">
        <f t="shared" si="470"/>
        <v>0</v>
      </c>
      <c r="CB558" s="273">
        <f t="shared" si="470"/>
        <v>0</v>
      </c>
      <c r="CC558" s="273">
        <f t="shared" si="470"/>
        <v>0</v>
      </c>
      <c r="CD558" s="273">
        <f t="shared" si="470"/>
        <v>0</v>
      </c>
      <c r="CE558" s="273">
        <f t="shared" si="470"/>
        <v>0</v>
      </c>
      <c r="CF558" s="273">
        <f t="shared" si="470"/>
        <v>0</v>
      </c>
      <c r="CG558" s="273">
        <f t="shared" si="470"/>
        <v>0</v>
      </c>
      <c r="CH558" s="273">
        <f t="shared" si="470"/>
        <v>0</v>
      </c>
      <c r="CI558" s="273">
        <f t="shared" si="470"/>
        <v>0</v>
      </c>
      <c r="CJ558" s="273">
        <f t="shared" si="470"/>
        <v>0</v>
      </c>
      <c r="CK558" s="273">
        <f t="shared" si="470"/>
        <v>0</v>
      </c>
      <c r="CL558" s="273"/>
      <c r="CM558" s="273"/>
      <c r="CN558" s="273"/>
      <c r="CO558" s="273"/>
      <c r="CP558" s="273"/>
      <c r="CQ558" s="273"/>
      <c r="CR558" s="273"/>
      <c r="CS558" s="273">
        <f>COUNTIFS($J$7:$J$516,"Thể chất",CS$7:CS$516,"KĐG")</f>
        <v>0</v>
      </c>
      <c r="CT558" s="273">
        <f>COUNTIFS($J$7:$J$516,"Thể chất",CT$7:CT$516,"KĐG")</f>
        <v>0</v>
      </c>
      <c r="CU558" s="273">
        <f>COUNTIFS($J$7:$J$516,"Thể chất",CU$7:CU$516,"KĐG")</f>
        <v>0</v>
      </c>
      <c r="CV558" s="359"/>
      <c r="CW558" s="404"/>
      <c r="CX558" s="404"/>
      <c r="CY558" s="404"/>
      <c r="CZ558" s="404"/>
      <c r="DA558" s="404"/>
      <c r="DB558" s="404"/>
      <c r="DC558" s="404"/>
      <c r="DD558" s="414"/>
      <c r="DE558" s="360"/>
      <c r="DF558" s="2"/>
      <c r="DG558" s="2"/>
      <c r="DH558" s="2"/>
      <c r="DI558" s="2"/>
      <c r="DJ558" s="2"/>
      <c r="DK558" s="2"/>
      <c r="DL558" s="2"/>
      <c r="DM558" s="2"/>
      <c r="DN558" s="2"/>
      <c r="DO558" s="2"/>
      <c r="DP558" s="2"/>
      <c r="DQ558" s="2"/>
      <c r="DR558" s="2"/>
      <c r="DS558" s="2"/>
      <c r="DT558" s="2"/>
      <c r="DU558" s="2"/>
      <c r="DV558" s="2"/>
      <c r="DW558" s="2"/>
      <c r="DX558" s="2"/>
      <c r="DY558" s="2"/>
    </row>
    <row r="559" spans="1:129" ht="15.75" hidden="1" x14ac:dyDescent="0.25">
      <c r="A559" s="418"/>
      <c r="B559" s="205"/>
      <c r="C559" s="355"/>
      <c r="D559" s="196" t="s">
        <v>983</v>
      </c>
      <c r="E559" s="1"/>
      <c r="F559" s="1"/>
      <c r="G559" s="2"/>
      <c r="H559" s="2"/>
      <c r="I559" s="2"/>
      <c r="J559" s="2"/>
      <c r="K559" s="2"/>
      <c r="L559" s="2"/>
      <c r="M559" s="4"/>
      <c r="N559" s="120"/>
      <c r="O559" s="120"/>
      <c r="P559" s="120"/>
      <c r="Q559" s="120"/>
      <c r="R559" s="120"/>
      <c r="S559" s="120"/>
      <c r="T559" s="120"/>
      <c r="U559" s="120"/>
      <c r="V559" s="120"/>
      <c r="W559" s="120"/>
      <c r="X559" s="120"/>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81">
        <f t="shared" ref="BI559:BV559" si="471">BI558/(BI555+BI556+BI557+BI558)</f>
        <v>0</v>
      </c>
      <c r="BJ559" s="281">
        <f t="shared" si="471"/>
        <v>0</v>
      </c>
      <c r="BK559" s="281">
        <f t="shared" si="471"/>
        <v>0</v>
      </c>
      <c r="BL559" s="281">
        <f t="shared" si="471"/>
        <v>0</v>
      </c>
      <c r="BM559" s="281"/>
      <c r="BN559" s="281"/>
      <c r="BO559" s="281"/>
      <c r="BP559" s="281"/>
      <c r="BQ559" s="281">
        <f t="shared" si="471"/>
        <v>0</v>
      </c>
      <c r="BR559" s="281">
        <f t="shared" si="471"/>
        <v>0</v>
      </c>
      <c r="BS559" s="281">
        <f t="shared" si="471"/>
        <v>0</v>
      </c>
      <c r="BT559" s="281">
        <f t="shared" si="471"/>
        <v>0</v>
      </c>
      <c r="BU559" s="281">
        <f t="shared" si="471"/>
        <v>0</v>
      </c>
      <c r="BV559" s="281">
        <f t="shared" si="471"/>
        <v>0</v>
      </c>
      <c r="BW559" s="281"/>
      <c r="BX559" s="281">
        <f t="shared" ref="BX559:CU559" si="472">BX558/(BX555+BX556+BX557+BX558)</f>
        <v>0</v>
      </c>
      <c r="BY559" s="281">
        <f t="shared" si="472"/>
        <v>0</v>
      </c>
      <c r="BZ559" s="281">
        <f t="shared" si="472"/>
        <v>0</v>
      </c>
      <c r="CA559" s="281">
        <f t="shared" si="472"/>
        <v>0</v>
      </c>
      <c r="CB559" s="281">
        <f t="shared" si="472"/>
        <v>0</v>
      </c>
      <c r="CC559" s="281">
        <f t="shared" si="472"/>
        <v>0</v>
      </c>
      <c r="CD559" s="281">
        <f t="shared" si="472"/>
        <v>0</v>
      </c>
      <c r="CE559" s="281">
        <f t="shared" si="472"/>
        <v>0</v>
      </c>
      <c r="CF559" s="281">
        <f t="shared" si="472"/>
        <v>0</v>
      </c>
      <c r="CG559" s="281">
        <f t="shared" si="472"/>
        <v>0</v>
      </c>
      <c r="CH559" s="281">
        <f t="shared" si="472"/>
        <v>0</v>
      </c>
      <c r="CI559" s="281">
        <f t="shared" si="472"/>
        <v>0</v>
      </c>
      <c r="CJ559" s="281">
        <f t="shared" si="472"/>
        <v>0</v>
      </c>
      <c r="CK559" s="281">
        <f t="shared" si="472"/>
        <v>0</v>
      </c>
      <c r="CL559" s="281"/>
      <c r="CM559" s="281"/>
      <c r="CN559" s="281"/>
      <c r="CO559" s="281"/>
      <c r="CP559" s="281"/>
      <c r="CQ559" s="281"/>
      <c r="CR559" s="281"/>
      <c r="CS559" s="281">
        <f t="shared" si="472"/>
        <v>0</v>
      </c>
      <c r="CT559" s="281">
        <f t="shared" si="472"/>
        <v>0</v>
      </c>
      <c r="CU559" s="281">
        <f t="shared" si="472"/>
        <v>0</v>
      </c>
      <c r="CV559" s="361"/>
      <c r="CW559" s="405"/>
      <c r="CX559" s="405"/>
      <c r="CY559" s="405"/>
      <c r="CZ559" s="405"/>
      <c r="DA559" s="405"/>
      <c r="DB559" s="405"/>
      <c r="DC559" s="405"/>
      <c r="DD559" s="415"/>
      <c r="DE559" s="362"/>
      <c r="DF559" s="2"/>
      <c r="DG559" s="2"/>
      <c r="DH559" s="2"/>
      <c r="DI559" s="2"/>
      <c r="DJ559" s="2"/>
      <c r="DK559" s="2"/>
      <c r="DL559" s="2"/>
      <c r="DM559" s="2"/>
      <c r="DN559" s="2"/>
      <c r="DO559" s="2"/>
      <c r="DP559" s="2"/>
      <c r="DQ559" s="2"/>
      <c r="DR559" s="2"/>
      <c r="DS559" s="2"/>
      <c r="DT559" s="2"/>
      <c r="DU559" s="2"/>
      <c r="DV559" s="2"/>
      <c r="DW559" s="2"/>
      <c r="DX559" s="2"/>
      <c r="DY559" s="2"/>
    </row>
    <row r="560" spans="1:129" ht="31.5" hidden="1" x14ac:dyDescent="0.25">
      <c r="A560" s="418"/>
      <c r="B560" s="205"/>
      <c r="C560" s="355"/>
      <c r="D560" s="416" t="s">
        <v>993</v>
      </c>
      <c r="E560" s="1"/>
      <c r="F560" s="1"/>
      <c r="G560" s="2"/>
      <c r="H560" s="2"/>
      <c r="I560" s="2"/>
      <c r="J560" s="2"/>
      <c r="K560" s="2"/>
      <c r="L560" s="2"/>
      <c r="M560" s="4"/>
      <c r="N560" s="120"/>
      <c r="O560" s="120"/>
      <c r="P560" s="120"/>
      <c r="Q560" s="120"/>
      <c r="R560" s="120"/>
      <c r="S560" s="120"/>
      <c r="T560" s="120"/>
      <c r="U560" s="120"/>
      <c r="V560" s="120"/>
      <c r="W560" s="120"/>
      <c r="X560" s="120"/>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82">
        <f t="shared" ref="BI560:BV560" si="473">(((BI555*2)+(BI556*1)+(BI557*0)+(BI557*0)))/(BI555+BI556+BI557+BI558)</f>
        <v>1.9270833333333333</v>
      </c>
      <c r="BJ560" s="282">
        <f t="shared" si="473"/>
        <v>1.9375</v>
      </c>
      <c r="BK560" s="282">
        <f t="shared" si="473"/>
        <v>1.9375</v>
      </c>
      <c r="BL560" s="282">
        <f t="shared" si="473"/>
        <v>1.9270833333333333</v>
      </c>
      <c r="BM560" s="282"/>
      <c r="BN560" s="282"/>
      <c r="BO560" s="282"/>
      <c r="BP560" s="282"/>
      <c r="BQ560" s="282">
        <f t="shared" si="473"/>
        <v>1.9375</v>
      </c>
      <c r="BR560" s="282">
        <f t="shared" si="473"/>
        <v>1.9270833333333333</v>
      </c>
      <c r="BS560" s="282">
        <f t="shared" si="473"/>
        <v>1.9375</v>
      </c>
      <c r="BT560" s="282">
        <f t="shared" si="473"/>
        <v>1.9375</v>
      </c>
      <c r="BU560" s="282">
        <f t="shared" si="473"/>
        <v>1.9375</v>
      </c>
      <c r="BV560" s="282">
        <f t="shared" si="473"/>
        <v>1.9375</v>
      </c>
      <c r="BW560" s="282"/>
      <c r="BX560" s="282">
        <f t="shared" ref="BX560:CU560" si="474">(((BX555*2)+(BX556*1)+(BX557*0)+(BX557*0)))/(BX555+BX556+BX557+BX558)</f>
        <v>1.9270833333333333</v>
      </c>
      <c r="BY560" s="282">
        <f t="shared" si="474"/>
        <v>1.9270833333333333</v>
      </c>
      <c r="BZ560" s="282">
        <f t="shared" si="474"/>
        <v>1.9166666666666667</v>
      </c>
      <c r="CA560" s="282">
        <f t="shared" si="474"/>
        <v>1.84375</v>
      </c>
      <c r="CB560" s="282">
        <f t="shared" si="474"/>
        <v>1.90625</v>
      </c>
      <c r="CC560" s="282">
        <f t="shared" si="474"/>
        <v>1.90625</v>
      </c>
      <c r="CD560" s="282">
        <f t="shared" si="474"/>
        <v>1.90625</v>
      </c>
      <c r="CE560" s="282">
        <f t="shared" si="474"/>
        <v>1.9166666666666667</v>
      </c>
      <c r="CF560" s="282">
        <f t="shared" si="474"/>
        <v>1.9270833333333333</v>
      </c>
      <c r="CG560" s="282">
        <f t="shared" si="474"/>
        <v>1.9375</v>
      </c>
      <c r="CH560" s="282">
        <f t="shared" si="474"/>
        <v>1.9375</v>
      </c>
      <c r="CI560" s="282">
        <f t="shared" si="474"/>
        <v>1.9375</v>
      </c>
      <c r="CJ560" s="282">
        <f t="shared" si="474"/>
        <v>1.9270833333333333</v>
      </c>
      <c r="CK560" s="282">
        <f t="shared" si="474"/>
        <v>1.9166666666666667</v>
      </c>
      <c r="CL560" s="282"/>
      <c r="CM560" s="282"/>
      <c r="CN560" s="282"/>
      <c r="CO560" s="282"/>
      <c r="CP560" s="282"/>
      <c r="CQ560" s="282"/>
      <c r="CR560" s="282"/>
      <c r="CS560" s="282">
        <f t="shared" si="474"/>
        <v>1.9375</v>
      </c>
      <c r="CT560" s="282">
        <f t="shared" si="474"/>
        <v>1.9166666666666667</v>
      </c>
      <c r="CU560" s="282">
        <f t="shared" si="474"/>
        <v>1.8958333333333333</v>
      </c>
      <c r="CV560" s="197">
        <f>COUNTIF($BI561:$CU561,"Đ")</f>
        <v>27</v>
      </c>
      <c r="CW560" s="198">
        <f>CV560/(CX560+CZ560+DB560+CV560)</f>
        <v>1</v>
      </c>
      <c r="CX560" s="197">
        <f>COUNTIF($BI561:$DK561,"CCG")</f>
        <v>0</v>
      </c>
      <c r="CY560" s="198">
        <f>CX560/(CV560+CZ560+DB560+CX560)</f>
        <v>0</v>
      </c>
      <c r="CZ560" s="197">
        <f>COUNTIF($BI561:$DK561,"CĐ")</f>
        <v>0</v>
      </c>
      <c r="DA560" s="198">
        <f>CZ560/(CV560+CX560+DB560+CZ560)</f>
        <v>0</v>
      </c>
      <c r="DB560" s="197">
        <f>COUNTIF($BI561:$DK561,"KĐG")</f>
        <v>0</v>
      </c>
      <c r="DC560" s="198">
        <f>DB560/(CV560+CX560+CZ560+DB560)</f>
        <v>0</v>
      </c>
      <c r="DD560" s="255">
        <f>(((CV560*2)+(CX560*1)+(CZ560*0)))/(CV560+CX560+CZ560)</f>
        <v>2</v>
      </c>
      <c r="DE560" s="199" t="str">
        <f>IF(DD560&gt;=1.6,"Đạt mục tiêu",IF(DD560&gt;=1,"Cần cố gắng","Chưa đạt"))</f>
        <v>Đạt mục tiêu</v>
      </c>
      <c r="DF560" s="2"/>
      <c r="DG560" s="2"/>
      <c r="DH560" s="2"/>
      <c r="DI560" s="2"/>
      <c r="DJ560" s="2"/>
      <c r="DK560" s="2"/>
      <c r="DL560" s="2"/>
      <c r="DM560" s="2"/>
      <c r="DN560" s="2"/>
      <c r="DO560" s="2"/>
      <c r="DP560" s="2"/>
      <c r="DQ560" s="2"/>
      <c r="DR560" s="2"/>
      <c r="DS560" s="2"/>
      <c r="DT560" s="2"/>
      <c r="DU560" s="2"/>
      <c r="DV560" s="2"/>
      <c r="DW560" s="2"/>
      <c r="DX560" s="2"/>
      <c r="DY560" s="2"/>
    </row>
    <row r="561" spans="1:129" ht="15.75" hidden="1" x14ac:dyDescent="0.25">
      <c r="A561" s="418"/>
      <c r="B561" s="422" t="s">
        <v>178</v>
      </c>
      <c r="C561" s="421"/>
      <c r="D561" s="351"/>
      <c r="E561" s="1"/>
      <c r="F561" s="1"/>
      <c r="G561" s="2"/>
      <c r="H561" s="2"/>
      <c r="I561" s="2"/>
      <c r="J561" s="2"/>
      <c r="K561" s="2"/>
      <c r="L561" s="2"/>
      <c r="M561" s="4"/>
      <c r="N561" s="120"/>
      <c r="O561" s="120"/>
      <c r="P561" s="120"/>
      <c r="Q561" s="120"/>
      <c r="R561" s="120"/>
      <c r="S561" s="120"/>
      <c r="T561" s="120"/>
      <c r="U561" s="120"/>
      <c r="V561" s="120"/>
      <c r="W561" s="120"/>
      <c r="X561" s="120"/>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82" t="str">
        <f t="shared" ref="BI561:BV561" si="475">IF(BI559&gt;=50%,"KĐG",IF(BI560&gt;=1.6,"Đ",IF(BI560&gt;=1,"CCG","CĐ")))</f>
        <v>Đ</v>
      </c>
      <c r="BJ561" s="282" t="str">
        <f t="shared" si="475"/>
        <v>Đ</v>
      </c>
      <c r="BK561" s="282" t="str">
        <f t="shared" si="475"/>
        <v>Đ</v>
      </c>
      <c r="BL561" s="282" t="str">
        <f t="shared" si="475"/>
        <v>Đ</v>
      </c>
      <c r="BM561" s="282"/>
      <c r="BN561" s="282"/>
      <c r="BO561" s="282"/>
      <c r="BP561" s="282"/>
      <c r="BQ561" s="282" t="str">
        <f t="shared" si="475"/>
        <v>Đ</v>
      </c>
      <c r="BR561" s="282" t="str">
        <f t="shared" si="475"/>
        <v>Đ</v>
      </c>
      <c r="BS561" s="282" t="str">
        <f t="shared" si="475"/>
        <v>Đ</v>
      </c>
      <c r="BT561" s="282" t="str">
        <f t="shared" si="475"/>
        <v>Đ</v>
      </c>
      <c r="BU561" s="282" t="str">
        <f t="shared" si="475"/>
        <v>Đ</v>
      </c>
      <c r="BV561" s="282" t="str">
        <f t="shared" si="475"/>
        <v>Đ</v>
      </c>
      <c r="BW561" s="282"/>
      <c r="BX561" s="282" t="str">
        <f t="shared" ref="BX561:CU561" si="476">IF(BX559&gt;=50%,"KĐG",IF(BX560&gt;=1.6,"Đ",IF(BX560&gt;=1,"CCG","CĐ")))</f>
        <v>Đ</v>
      </c>
      <c r="BY561" s="282" t="str">
        <f t="shared" si="476"/>
        <v>Đ</v>
      </c>
      <c r="BZ561" s="282" t="str">
        <f t="shared" si="476"/>
        <v>Đ</v>
      </c>
      <c r="CA561" s="282" t="str">
        <f t="shared" si="476"/>
        <v>Đ</v>
      </c>
      <c r="CB561" s="282" t="str">
        <f t="shared" si="476"/>
        <v>Đ</v>
      </c>
      <c r="CC561" s="282" t="str">
        <f t="shared" si="476"/>
        <v>Đ</v>
      </c>
      <c r="CD561" s="282" t="str">
        <f t="shared" si="476"/>
        <v>Đ</v>
      </c>
      <c r="CE561" s="282" t="str">
        <f t="shared" si="476"/>
        <v>Đ</v>
      </c>
      <c r="CF561" s="282" t="str">
        <f t="shared" si="476"/>
        <v>Đ</v>
      </c>
      <c r="CG561" s="282" t="str">
        <f t="shared" si="476"/>
        <v>Đ</v>
      </c>
      <c r="CH561" s="282" t="str">
        <f t="shared" si="476"/>
        <v>Đ</v>
      </c>
      <c r="CI561" s="282" t="str">
        <f t="shared" si="476"/>
        <v>Đ</v>
      </c>
      <c r="CJ561" s="282" t="str">
        <f t="shared" si="476"/>
        <v>Đ</v>
      </c>
      <c r="CK561" s="282" t="str">
        <f t="shared" si="476"/>
        <v>Đ</v>
      </c>
      <c r="CL561" s="282"/>
      <c r="CM561" s="282"/>
      <c r="CN561" s="282"/>
      <c r="CO561" s="282"/>
      <c r="CP561" s="282"/>
      <c r="CQ561" s="282"/>
      <c r="CR561" s="282"/>
      <c r="CS561" s="282" t="str">
        <f t="shared" si="476"/>
        <v>Đ</v>
      </c>
      <c r="CT561" s="282" t="str">
        <f t="shared" si="476"/>
        <v>Đ</v>
      </c>
      <c r="CU561" s="282" t="str">
        <f t="shared" si="476"/>
        <v>Đ</v>
      </c>
      <c r="CV561" s="200"/>
      <c r="CW561" s="201"/>
      <c r="CX561" s="200"/>
      <c r="CY561" s="201"/>
      <c r="CZ561" s="200"/>
      <c r="DA561" s="201"/>
      <c r="DB561" s="200"/>
      <c r="DC561" s="201"/>
      <c r="DD561" s="256"/>
      <c r="DE561" s="202"/>
      <c r="DF561" s="2"/>
      <c r="DG561" s="2"/>
      <c r="DH561" s="2"/>
      <c r="DI561" s="2"/>
      <c r="DJ561" s="2"/>
      <c r="DK561" s="2"/>
      <c r="DL561" s="2"/>
      <c r="DM561" s="2"/>
      <c r="DN561" s="2"/>
      <c r="DO561" s="2"/>
      <c r="DP561" s="2"/>
      <c r="DQ561" s="2"/>
      <c r="DR561" s="2"/>
      <c r="DS561" s="2"/>
      <c r="DT561" s="2"/>
      <c r="DU561" s="2"/>
      <c r="DV561" s="2"/>
      <c r="DW561" s="2"/>
      <c r="DX561" s="2"/>
      <c r="DY561" s="2"/>
    </row>
    <row r="562" spans="1:129" ht="15.75" hidden="1" x14ac:dyDescent="0.25">
      <c r="A562" s="418"/>
      <c r="B562" s="352"/>
      <c r="C562" s="420" t="s">
        <v>178</v>
      </c>
      <c r="D562" s="196" t="s">
        <v>994</v>
      </c>
      <c r="E562" s="1"/>
      <c r="F562" s="1"/>
      <c r="G562" s="2"/>
      <c r="H562" s="2"/>
      <c r="I562" s="2"/>
      <c r="J562" s="2"/>
      <c r="K562" s="2"/>
      <c r="L562" s="2"/>
      <c r="M562" s="4"/>
      <c r="N562" s="120"/>
      <c r="O562" s="120"/>
      <c r="P562" s="120"/>
      <c r="Q562" s="120"/>
      <c r="R562" s="120"/>
      <c r="S562" s="120"/>
      <c r="T562" s="120"/>
      <c r="U562" s="120"/>
      <c r="V562" s="120"/>
      <c r="W562" s="120"/>
      <c r="X562" s="120"/>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73">
        <f>COUNTIFS($J$7:$J$516,"Nhận thức",BI$7:BI$516,"2")</f>
        <v>70</v>
      </c>
      <c r="BJ562" s="273">
        <f>COUNTIFS($J$7:$J$516,"Nhận thức",BJ$7:BJ$516,"2")</f>
        <v>70</v>
      </c>
      <c r="BK562" s="273">
        <f>COUNTIFS($J$7:$J$516,"Nhận thức",BK$7:BK$516,"2")</f>
        <v>70</v>
      </c>
      <c r="BL562" s="273">
        <f>COUNTIFS($J$7:$J$516,"Nhận thức",BL$7:BL$516,"2")</f>
        <v>70</v>
      </c>
      <c r="BM562" s="273"/>
      <c r="BN562" s="273"/>
      <c r="BO562" s="273"/>
      <c r="BP562" s="273"/>
      <c r="BQ562" s="273">
        <f t="shared" ref="BQ562:BV562" si="477">COUNTIFS($J$7:$J$516,"Nhận thức",BQ$7:BQ$516,"2")</f>
        <v>70</v>
      </c>
      <c r="BR562" s="273">
        <f t="shared" si="477"/>
        <v>69</v>
      </c>
      <c r="BS562" s="273">
        <f t="shared" si="477"/>
        <v>69</v>
      </c>
      <c r="BT562" s="273">
        <f t="shared" si="477"/>
        <v>69</v>
      </c>
      <c r="BU562" s="273">
        <f t="shared" si="477"/>
        <v>68</v>
      </c>
      <c r="BV562" s="273">
        <f t="shared" si="477"/>
        <v>68</v>
      </c>
      <c r="BW562" s="273"/>
      <c r="BX562" s="273">
        <f t="shared" ref="BX562:CK562" si="478">COUNTIFS($J$7:$J$516,"Nhận thức",BX$7:BX$516,"2")</f>
        <v>68</v>
      </c>
      <c r="BY562" s="273">
        <f t="shared" si="478"/>
        <v>67</v>
      </c>
      <c r="BZ562" s="273">
        <f t="shared" si="478"/>
        <v>68</v>
      </c>
      <c r="CA562" s="273">
        <f t="shared" si="478"/>
        <v>63</v>
      </c>
      <c r="CB562" s="273">
        <f t="shared" si="478"/>
        <v>69</v>
      </c>
      <c r="CC562" s="273">
        <f t="shared" si="478"/>
        <v>69</v>
      </c>
      <c r="CD562" s="273">
        <f t="shared" si="478"/>
        <v>69</v>
      </c>
      <c r="CE562" s="273">
        <f t="shared" si="478"/>
        <v>68</v>
      </c>
      <c r="CF562" s="273">
        <f t="shared" si="478"/>
        <v>68</v>
      </c>
      <c r="CG562" s="273">
        <f t="shared" si="478"/>
        <v>68</v>
      </c>
      <c r="CH562" s="273">
        <f t="shared" si="478"/>
        <v>69</v>
      </c>
      <c r="CI562" s="273">
        <f t="shared" si="478"/>
        <v>69</v>
      </c>
      <c r="CJ562" s="273">
        <f t="shared" si="478"/>
        <v>68</v>
      </c>
      <c r="CK562" s="273">
        <f t="shared" si="478"/>
        <v>68</v>
      </c>
      <c r="CL562" s="273"/>
      <c r="CM562" s="273"/>
      <c r="CN562" s="273"/>
      <c r="CO562" s="273"/>
      <c r="CP562" s="273"/>
      <c r="CQ562" s="273"/>
      <c r="CR562" s="273"/>
      <c r="CS562" s="273">
        <f>COUNTIFS($J$7:$J$516,"Nhận thức",CS$7:CS$516,"2")</f>
        <v>70</v>
      </c>
      <c r="CT562" s="273">
        <f>COUNTIFS($J$7:$J$516,"Nhận thức",CT$7:CT$516,"2")</f>
        <v>70</v>
      </c>
      <c r="CU562" s="273">
        <f>COUNTIFS($J$7:$J$516,"Nhận thức",CU$7:CU$516,"2")</f>
        <v>66</v>
      </c>
      <c r="CV562" s="357"/>
      <c r="CW562" s="412"/>
      <c r="CX562" s="412"/>
      <c r="CY562" s="412"/>
      <c r="CZ562" s="412"/>
      <c r="DA562" s="412"/>
      <c r="DB562" s="412"/>
      <c r="DC562" s="412"/>
      <c r="DD562" s="413"/>
      <c r="DE562" s="358"/>
      <c r="DF562" s="2"/>
      <c r="DG562" s="2"/>
      <c r="DH562" s="2"/>
      <c r="DI562" s="2"/>
      <c r="DJ562" s="2"/>
      <c r="DK562" s="2"/>
      <c r="DL562" s="2"/>
      <c r="DM562" s="2"/>
      <c r="DN562" s="2"/>
      <c r="DO562" s="2"/>
      <c r="DP562" s="2"/>
      <c r="DQ562" s="2"/>
      <c r="DR562" s="2"/>
      <c r="DS562" s="2"/>
      <c r="DT562" s="2"/>
      <c r="DU562" s="2"/>
      <c r="DV562" s="2"/>
      <c r="DW562" s="2"/>
      <c r="DX562" s="2"/>
      <c r="DY562" s="2"/>
    </row>
    <row r="563" spans="1:129" ht="15.75" hidden="1" x14ac:dyDescent="0.25">
      <c r="A563" s="418"/>
      <c r="B563" s="352"/>
      <c r="C563" s="355"/>
      <c r="D563" s="196" t="s">
        <v>980</v>
      </c>
      <c r="E563" s="1"/>
      <c r="F563" s="1"/>
      <c r="G563" s="2"/>
      <c r="H563" s="2"/>
      <c r="I563" s="2"/>
      <c r="J563" s="2"/>
      <c r="K563" s="2"/>
      <c r="L563" s="2"/>
      <c r="M563" s="4"/>
      <c r="N563" s="120"/>
      <c r="O563" s="120"/>
      <c r="P563" s="120"/>
      <c r="Q563" s="120"/>
      <c r="R563" s="120"/>
      <c r="S563" s="120"/>
      <c r="T563" s="120"/>
      <c r="U563" s="120"/>
      <c r="V563" s="120"/>
      <c r="W563" s="120"/>
      <c r="X563" s="120"/>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73">
        <f>COUNTIFS($J$7:$J$516,"Nhận thức",BI$7:BI$516,"1")</f>
        <v>2</v>
      </c>
      <c r="BJ563" s="273">
        <f>COUNTIFS($J$7:$J$516,"Nhận thức",BJ$7:BJ$516,"1")</f>
        <v>2</v>
      </c>
      <c r="BK563" s="273">
        <f>COUNTIFS($J$7:$J$516,"Nhận thức",BK$7:BK$516,"1")</f>
        <v>2</v>
      </c>
      <c r="BL563" s="273">
        <f>COUNTIFS($J$7:$J$516,"Nhận thức",BL$7:BL$516,"1")</f>
        <v>2</v>
      </c>
      <c r="BM563" s="273"/>
      <c r="BN563" s="273"/>
      <c r="BO563" s="273"/>
      <c r="BP563" s="273"/>
      <c r="BQ563" s="273">
        <f t="shared" ref="BQ563:BV563" si="479">COUNTIFS($J$7:$J$516,"Nhận thức",BQ$7:BQ$516,"1")</f>
        <v>2</v>
      </c>
      <c r="BR563" s="273">
        <f t="shared" si="479"/>
        <v>3</v>
      </c>
      <c r="BS563" s="273">
        <f t="shared" si="479"/>
        <v>3</v>
      </c>
      <c r="BT563" s="273">
        <f t="shared" si="479"/>
        <v>3</v>
      </c>
      <c r="BU563" s="273">
        <f t="shared" si="479"/>
        <v>4</v>
      </c>
      <c r="BV563" s="273">
        <f t="shared" si="479"/>
        <v>4</v>
      </c>
      <c r="BW563" s="273"/>
      <c r="BX563" s="273">
        <f t="shared" ref="BX563:CK563" si="480">COUNTIFS($J$7:$J$516,"Nhận thức",BX$7:BX$516,"1")</f>
        <v>4</v>
      </c>
      <c r="BY563" s="273">
        <f t="shared" si="480"/>
        <v>5</v>
      </c>
      <c r="BZ563" s="273">
        <f t="shared" si="480"/>
        <v>4</v>
      </c>
      <c r="CA563" s="273">
        <f t="shared" si="480"/>
        <v>4</v>
      </c>
      <c r="CB563" s="273">
        <f t="shared" si="480"/>
        <v>3</v>
      </c>
      <c r="CC563" s="273">
        <f t="shared" si="480"/>
        <v>3</v>
      </c>
      <c r="CD563" s="273">
        <f t="shared" si="480"/>
        <v>3</v>
      </c>
      <c r="CE563" s="273">
        <f t="shared" si="480"/>
        <v>4</v>
      </c>
      <c r="CF563" s="273">
        <f t="shared" si="480"/>
        <v>4</v>
      </c>
      <c r="CG563" s="273">
        <f t="shared" si="480"/>
        <v>4</v>
      </c>
      <c r="CH563" s="273">
        <f t="shared" si="480"/>
        <v>3</v>
      </c>
      <c r="CI563" s="273">
        <f t="shared" si="480"/>
        <v>3</v>
      </c>
      <c r="CJ563" s="273">
        <f t="shared" si="480"/>
        <v>4</v>
      </c>
      <c r="CK563" s="273">
        <f t="shared" si="480"/>
        <v>4</v>
      </c>
      <c r="CL563" s="273"/>
      <c r="CM563" s="273"/>
      <c r="CN563" s="273"/>
      <c r="CO563" s="273"/>
      <c r="CP563" s="273"/>
      <c r="CQ563" s="273"/>
      <c r="CR563" s="273"/>
      <c r="CS563" s="273">
        <f>COUNTIFS($J$7:$J$516,"Nhận thức",CS$7:CS$516,"1")</f>
        <v>2</v>
      </c>
      <c r="CT563" s="273">
        <f>COUNTIFS($J$7:$J$516,"Nhận thức",CT$7:CT$516,"1")</f>
        <v>2</v>
      </c>
      <c r="CU563" s="273">
        <f>COUNTIFS($J$7:$J$516,"Nhận thức",CU$7:CU$516,"1")</f>
        <v>3</v>
      </c>
      <c r="CV563" s="359"/>
      <c r="CW563" s="404"/>
      <c r="CX563" s="404"/>
      <c r="CY563" s="404"/>
      <c r="CZ563" s="404"/>
      <c r="DA563" s="404"/>
      <c r="DB563" s="404"/>
      <c r="DC563" s="404"/>
      <c r="DD563" s="414"/>
      <c r="DE563" s="360"/>
      <c r="DF563" s="2"/>
      <c r="DG563" s="2"/>
      <c r="DH563" s="2"/>
      <c r="DI563" s="2"/>
      <c r="DJ563" s="2"/>
      <c r="DK563" s="2"/>
      <c r="DL563" s="2"/>
      <c r="DM563" s="2"/>
      <c r="DN563" s="2"/>
      <c r="DO563" s="2"/>
      <c r="DP563" s="2"/>
      <c r="DQ563" s="2"/>
      <c r="DR563" s="2"/>
      <c r="DS563" s="2"/>
      <c r="DT563" s="2"/>
      <c r="DU563" s="2"/>
      <c r="DV563" s="2"/>
      <c r="DW563" s="2"/>
      <c r="DX563" s="2"/>
      <c r="DY563" s="2"/>
    </row>
    <row r="564" spans="1:129" ht="15.75" hidden="1" x14ac:dyDescent="0.25">
      <c r="A564" s="418"/>
      <c r="B564" s="352"/>
      <c r="C564" s="355"/>
      <c r="D564" s="196" t="s">
        <v>981</v>
      </c>
      <c r="E564" s="1"/>
      <c r="F564" s="1"/>
      <c r="G564" s="2"/>
      <c r="H564" s="2"/>
      <c r="I564" s="2"/>
      <c r="J564" s="2"/>
      <c r="K564" s="2"/>
      <c r="L564" s="2"/>
      <c r="M564" s="4"/>
      <c r="N564" s="120"/>
      <c r="O564" s="120"/>
      <c r="P564" s="120"/>
      <c r="Q564" s="120"/>
      <c r="R564" s="120"/>
      <c r="S564" s="120"/>
      <c r="T564" s="120"/>
      <c r="U564" s="120"/>
      <c r="V564" s="120"/>
      <c r="W564" s="120"/>
      <c r="X564" s="120"/>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73">
        <f>COUNTIFS($J$7:$J$516,"Nhận thức",BI$7:BI$516,"0")</f>
        <v>0</v>
      </c>
      <c r="BJ564" s="273">
        <f>COUNTIFS($J$7:$J$516,"Nhận thức",BJ$7:BJ$516,"0")</f>
        <v>0</v>
      </c>
      <c r="BK564" s="273">
        <f>COUNTIFS($J$7:$J$516,"Nhận thức",BK$7:BK$516,"0")</f>
        <v>0</v>
      </c>
      <c r="BL564" s="273">
        <f>COUNTIFS($J$7:$J$516,"Nhận thức",BL$7:BL$516,"0")</f>
        <v>0</v>
      </c>
      <c r="BM564" s="273"/>
      <c r="BN564" s="273"/>
      <c r="BO564" s="273"/>
      <c r="BP564" s="273"/>
      <c r="BQ564" s="273">
        <f t="shared" ref="BQ564:BV564" si="481">COUNTIFS($J$7:$J$516,"Nhận thức",BQ$7:BQ$516,"0")</f>
        <v>0</v>
      </c>
      <c r="BR564" s="273">
        <f t="shared" si="481"/>
        <v>0</v>
      </c>
      <c r="BS564" s="273">
        <f t="shared" si="481"/>
        <v>0</v>
      </c>
      <c r="BT564" s="273">
        <f t="shared" si="481"/>
        <v>0</v>
      </c>
      <c r="BU564" s="273">
        <f t="shared" si="481"/>
        <v>0</v>
      </c>
      <c r="BV564" s="273">
        <f t="shared" si="481"/>
        <v>0</v>
      </c>
      <c r="BW564" s="273"/>
      <c r="BX564" s="273">
        <f t="shared" ref="BX564:CK564" si="482">COUNTIFS($J$7:$J$516,"Nhận thức",BX$7:BX$516,"0")</f>
        <v>0</v>
      </c>
      <c r="BY564" s="273">
        <f t="shared" si="482"/>
        <v>0</v>
      </c>
      <c r="BZ564" s="273">
        <f t="shared" si="482"/>
        <v>0</v>
      </c>
      <c r="CA564" s="273">
        <f t="shared" si="482"/>
        <v>5</v>
      </c>
      <c r="CB564" s="273">
        <f t="shared" si="482"/>
        <v>0</v>
      </c>
      <c r="CC564" s="273">
        <f t="shared" si="482"/>
        <v>0</v>
      </c>
      <c r="CD564" s="273">
        <f t="shared" si="482"/>
        <v>0</v>
      </c>
      <c r="CE564" s="273">
        <f t="shared" si="482"/>
        <v>0</v>
      </c>
      <c r="CF564" s="273">
        <f t="shared" si="482"/>
        <v>0</v>
      </c>
      <c r="CG564" s="273">
        <f t="shared" si="482"/>
        <v>0</v>
      </c>
      <c r="CH564" s="273">
        <f t="shared" si="482"/>
        <v>0</v>
      </c>
      <c r="CI564" s="273">
        <f t="shared" si="482"/>
        <v>0</v>
      </c>
      <c r="CJ564" s="273">
        <f t="shared" si="482"/>
        <v>0</v>
      </c>
      <c r="CK564" s="273">
        <f t="shared" si="482"/>
        <v>0</v>
      </c>
      <c r="CL564" s="273"/>
      <c r="CM564" s="273"/>
      <c r="CN564" s="273"/>
      <c r="CO564" s="273"/>
      <c r="CP564" s="273"/>
      <c r="CQ564" s="273"/>
      <c r="CR564" s="273"/>
      <c r="CS564" s="273">
        <f>COUNTIFS($J$7:$J$516,"Nhận thức",CS$7:CS$516,"0")</f>
        <v>0</v>
      </c>
      <c r="CT564" s="273">
        <f>COUNTIFS($J$7:$J$516,"Nhận thức",CT$7:CT$516,"0")</f>
        <v>0</v>
      </c>
      <c r="CU564" s="273">
        <f>COUNTIFS($J$7:$J$516,"Nhận thức",CU$7:CU$516,"0")</f>
        <v>3</v>
      </c>
      <c r="CV564" s="359"/>
      <c r="CW564" s="404"/>
      <c r="CX564" s="404"/>
      <c r="CY564" s="404"/>
      <c r="CZ564" s="404"/>
      <c r="DA564" s="404"/>
      <c r="DB564" s="404"/>
      <c r="DC564" s="404"/>
      <c r="DD564" s="414"/>
      <c r="DE564" s="360"/>
      <c r="DF564" s="2"/>
      <c r="DG564" s="2"/>
      <c r="DH564" s="2"/>
      <c r="DI564" s="2"/>
      <c r="DJ564" s="2"/>
      <c r="DK564" s="2"/>
      <c r="DL564" s="2"/>
      <c r="DM564" s="2"/>
      <c r="DN564" s="2"/>
      <c r="DO564" s="2"/>
      <c r="DP564" s="2"/>
      <c r="DQ564" s="2"/>
      <c r="DR564" s="2"/>
      <c r="DS564" s="2"/>
      <c r="DT564" s="2"/>
      <c r="DU564" s="2"/>
      <c r="DV564" s="2"/>
      <c r="DW564" s="2"/>
      <c r="DX564" s="2"/>
      <c r="DY564" s="2"/>
    </row>
    <row r="565" spans="1:129" ht="15.75" hidden="1" x14ac:dyDescent="0.25">
      <c r="A565" s="418"/>
      <c r="B565" s="352"/>
      <c r="C565" s="355"/>
      <c r="D565" s="196" t="s">
        <v>982</v>
      </c>
      <c r="E565" s="1"/>
      <c r="F565" s="1"/>
      <c r="G565" s="2"/>
      <c r="H565" s="2"/>
      <c r="I565" s="2"/>
      <c r="J565" s="2"/>
      <c r="K565" s="2"/>
      <c r="L565" s="2"/>
      <c r="M565" s="4"/>
      <c r="N565" s="120"/>
      <c r="O565" s="120"/>
      <c r="P565" s="120"/>
      <c r="Q565" s="120"/>
      <c r="R565" s="120"/>
      <c r="S565" s="120"/>
      <c r="T565" s="120"/>
      <c r="U565" s="120"/>
      <c r="V565" s="120"/>
      <c r="W565" s="120"/>
      <c r="X565" s="120"/>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73">
        <f>COUNTIFS($J$7:$J$516,"Nhận thức",BI$7:BI$516,"KĐG")</f>
        <v>0</v>
      </c>
      <c r="BJ565" s="273">
        <f>COUNTIFS($J$7:$J$516,"Nhận thức",BJ$7:BJ$516,"KĐG")</f>
        <v>0</v>
      </c>
      <c r="BK565" s="273">
        <f>COUNTIFS($J$7:$J$516,"Nhận thức",BK$7:BK$516,"KĐG")</f>
        <v>0</v>
      </c>
      <c r="BL565" s="273">
        <f>COUNTIFS($J$7:$J$516,"Nhận thức",BL$7:BL$516,"KĐG")</f>
        <v>0</v>
      </c>
      <c r="BM565" s="273"/>
      <c r="BN565" s="273"/>
      <c r="BO565" s="273"/>
      <c r="BP565" s="273"/>
      <c r="BQ565" s="273">
        <f t="shared" ref="BQ565:BV565" si="483">COUNTIFS($J$7:$J$516,"Nhận thức",BQ$7:BQ$516,"KĐG")</f>
        <v>0</v>
      </c>
      <c r="BR565" s="273">
        <f t="shared" si="483"/>
        <v>0</v>
      </c>
      <c r="BS565" s="273">
        <f t="shared" si="483"/>
        <v>0</v>
      </c>
      <c r="BT565" s="273">
        <f t="shared" si="483"/>
        <v>0</v>
      </c>
      <c r="BU565" s="273">
        <f t="shared" si="483"/>
        <v>0</v>
      </c>
      <c r="BV565" s="273">
        <f t="shared" si="483"/>
        <v>0</v>
      </c>
      <c r="BW565" s="273"/>
      <c r="BX565" s="273">
        <f t="shared" ref="BX565:CK565" si="484">COUNTIFS($J$7:$J$516,"Nhận thức",BX$7:BX$516,"KĐG")</f>
        <v>0</v>
      </c>
      <c r="BY565" s="273">
        <f t="shared" si="484"/>
        <v>0</v>
      </c>
      <c r="BZ565" s="273">
        <f t="shared" si="484"/>
        <v>0</v>
      </c>
      <c r="CA565" s="273">
        <f t="shared" si="484"/>
        <v>0</v>
      </c>
      <c r="CB565" s="273">
        <f t="shared" si="484"/>
        <v>0</v>
      </c>
      <c r="CC565" s="273">
        <f t="shared" si="484"/>
        <v>0</v>
      </c>
      <c r="CD565" s="273">
        <f t="shared" si="484"/>
        <v>0</v>
      </c>
      <c r="CE565" s="273">
        <f t="shared" si="484"/>
        <v>0</v>
      </c>
      <c r="CF565" s="273">
        <f t="shared" si="484"/>
        <v>0</v>
      </c>
      <c r="CG565" s="273">
        <f t="shared" si="484"/>
        <v>0</v>
      </c>
      <c r="CH565" s="273">
        <f t="shared" si="484"/>
        <v>0</v>
      </c>
      <c r="CI565" s="273">
        <f t="shared" si="484"/>
        <v>0</v>
      </c>
      <c r="CJ565" s="273">
        <f t="shared" si="484"/>
        <v>0</v>
      </c>
      <c r="CK565" s="273">
        <f t="shared" si="484"/>
        <v>0</v>
      </c>
      <c r="CL565" s="273"/>
      <c r="CM565" s="273"/>
      <c r="CN565" s="273"/>
      <c r="CO565" s="273"/>
      <c r="CP565" s="273"/>
      <c r="CQ565" s="273"/>
      <c r="CR565" s="273"/>
      <c r="CS565" s="273">
        <f>COUNTIFS($J$7:$J$516,"Nhận thức",CS$7:CS$516,"KĐG")</f>
        <v>0</v>
      </c>
      <c r="CT565" s="273">
        <f>COUNTIFS($J$7:$J$516,"Nhận thức",CT$7:CT$516,"KĐG")</f>
        <v>0</v>
      </c>
      <c r="CU565" s="273">
        <f>COUNTIFS($J$7:$J$516,"Nhận thức",CU$7:CU$516,"KĐG")</f>
        <v>0</v>
      </c>
      <c r="CV565" s="359"/>
      <c r="CW565" s="404"/>
      <c r="CX565" s="404"/>
      <c r="CY565" s="404"/>
      <c r="CZ565" s="404"/>
      <c r="DA565" s="404"/>
      <c r="DB565" s="404"/>
      <c r="DC565" s="404"/>
      <c r="DD565" s="414"/>
      <c r="DE565" s="360"/>
      <c r="DF565" s="2"/>
      <c r="DG565" s="2"/>
      <c r="DH565" s="2"/>
      <c r="DI565" s="2"/>
      <c r="DJ565" s="2"/>
      <c r="DK565" s="2"/>
      <c r="DL565" s="2"/>
      <c r="DM565" s="2"/>
      <c r="DN565" s="2"/>
      <c r="DO565" s="2"/>
      <c r="DP565" s="2"/>
      <c r="DQ565" s="2"/>
      <c r="DR565" s="2"/>
      <c r="DS565" s="2"/>
      <c r="DT565" s="2"/>
      <c r="DU565" s="2"/>
      <c r="DV565" s="2"/>
      <c r="DW565" s="2"/>
      <c r="DX565" s="2"/>
      <c r="DY565" s="2"/>
    </row>
    <row r="566" spans="1:129" ht="15.75" hidden="1" x14ac:dyDescent="0.25">
      <c r="A566" s="418"/>
      <c r="B566" s="352"/>
      <c r="C566" s="355"/>
      <c r="D566" s="196" t="s">
        <v>983</v>
      </c>
      <c r="E566" s="1"/>
      <c r="F566" s="1"/>
      <c r="G566" s="2"/>
      <c r="H566" s="2"/>
      <c r="I566" s="2"/>
      <c r="J566" s="2"/>
      <c r="K566" s="2"/>
      <c r="L566" s="2"/>
      <c r="M566" s="4"/>
      <c r="N566" s="120"/>
      <c r="O566" s="120"/>
      <c r="P566" s="120"/>
      <c r="Q566" s="120"/>
      <c r="R566" s="120"/>
      <c r="S566" s="120"/>
      <c r="T566" s="120"/>
      <c r="U566" s="120"/>
      <c r="V566" s="120"/>
      <c r="W566" s="120"/>
      <c r="X566" s="120"/>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81">
        <f t="shared" ref="BI566:BV566" si="485">BI565/(BI562+BI563+BI564+BI565)</f>
        <v>0</v>
      </c>
      <c r="BJ566" s="281">
        <f t="shared" si="485"/>
        <v>0</v>
      </c>
      <c r="BK566" s="281">
        <f t="shared" si="485"/>
        <v>0</v>
      </c>
      <c r="BL566" s="281">
        <f t="shared" si="485"/>
        <v>0</v>
      </c>
      <c r="BM566" s="281"/>
      <c r="BN566" s="281"/>
      <c r="BO566" s="281"/>
      <c r="BP566" s="281"/>
      <c r="BQ566" s="281">
        <f t="shared" si="485"/>
        <v>0</v>
      </c>
      <c r="BR566" s="281">
        <f t="shared" si="485"/>
        <v>0</v>
      </c>
      <c r="BS566" s="281">
        <f t="shared" si="485"/>
        <v>0</v>
      </c>
      <c r="BT566" s="281">
        <f t="shared" si="485"/>
        <v>0</v>
      </c>
      <c r="BU566" s="281">
        <f t="shared" si="485"/>
        <v>0</v>
      </c>
      <c r="BV566" s="281">
        <f t="shared" si="485"/>
        <v>0</v>
      </c>
      <c r="BW566" s="281"/>
      <c r="BX566" s="281">
        <f t="shared" ref="BX566:CU566" si="486">BX565/(BX562+BX563+BX564+BX565)</f>
        <v>0</v>
      </c>
      <c r="BY566" s="281">
        <f t="shared" si="486"/>
        <v>0</v>
      </c>
      <c r="BZ566" s="281">
        <f t="shared" si="486"/>
        <v>0</v>
      </c>
      <c r="CA566" s="281">
        <f t="shared" si="486"/>
        <v>0</v>
      </c>
      <c r="CB566" s="281">
        <f t="shared" si="486"/>
        <v>0</v>
      </c>
      <c r="CC566" s="281">
        <f t="shared" si="486"/>
        <v>0</v>
      </c>
      <c r="CD566" s="281">
        <f t="shared" si="486"/>
        <v>0</v>
      </c>
      <c r="CE566" s="281">
        <f t="shared" si="486"/>
        <v>0</v>
      </c>
      <c r="CF566" s="281">
        <f t="shared" si="486"/>
        <v>0</v>
      </c>
      <c r="CG566" s="281">
        <f t="shared" si="486"/>
        <v>0</v>
      </c>
      <c r="CH566" s="281">
        <f t="shared" si="486"/>
        <v>0</v>
      </c>
      <c r="CI566" s="281">
        <f t="shared" si="486"/>
        <v>0</v>
      </c>
      <c r="CJ566" s="281">
        <f t="shared" si="486"/>
        <v>0</v>
      </c>
      <c r="CK566" s="281">
        <f t="shared" si="486"/>
        <v>0</v>
      </c>
      <c r="CL566" s="281"/>
      <c r="CM566" s="281"/>
      <c r="CN566" s="281"/>
      <c r="CO566" s="281"/>
      <c r="CP566" s="281"/>
      <c r="CQ566" s="281"/>
      <c r="CR566" s="281"/>
      <c r="CS566" s="281">
        <f t="shared" si="486"/>
        <v>0</v>
      </c>
      <c r="CT566" s="281">
        <f t="shared" si="486"/>
        <v>0</v>
      </c>
      <c r="CU566" s="281">
        <f t="shared" si="486"/>
        <v>0</v>
      </c>
      <c r="CV566" s="361"/>
      <c r="CW566" s="405"/>
      <c r="CX566" s="405"/>
      <c r="CY566" s="405"/>
      <c r="CZ566" s="405"/>
      <c r="DA566" s="405"/>
      <c r="DB566" s="405"/>
      <c r="DC566" s="405"/>
      <c r="DD566" s="415"/>
      <c r="DE566" s="362"/>
      <c r="DF566" s="2"/>
      <c r="DG566" s="2"/>
      <c r="DH566" s="2"/>
      <c r="DI566" s="2"/>
      <c r="DJ566" s="2"/>
      <c r="DK566" s="2"/>
      <c r="DL566" s="2"/>
      <c r="DM566" s="2"/>
      <c r="DN566" s="2"/>
      <c r="DO566" s="2"/>
      <c r="DP566" s="2"/>
      <c r="DQ566" s="2"/>
      <c r="DR566" s="2"/>
      <c r="DS566" s="2"/>
      <c r="DT566" s="2"/>
      <c r="DU566" s="2"/>
      <c r="DV566" s="2"/>
      <c r="DW566" s="2"/>
      <c r="DX566" s="2"/>
      <c r="DY566" s="2"/>
    </row>
    <row r="567" spans="1:129" ht="31.5" hidden="1" x14ac:dyDescent="0.25">
      <c r="A567" s="418"/>
      <c r="B567" s="353"/>
      <c r="C567" s="355"/>
      <c r="D567" s="416" t="s">
        <v>995</v>
      </c>
      <c r="E567" s="1"/>
      <c r="F567" s="1"/>
      <c r="G567" s="2"/>
      <c r="H567" s="2"/>
      <c r="I567" s="2"/>
      <c r="J567" s="2"/>
      <c r="K567" s="2"/>
      <c r="L567" s="2"/>
      <c r="M567" s="4"/>
      <c r="N567" s="120"/>
      <c r="O567" s="120"/>
      <c r="P567" s="120"/>
      <c r="Q567" s="120"/>
      <c r="R567" s="120"/>
      <c r="S567" s="120"/>
      <c r="T567" s="120"/>
      <c r="U567" s="120"/>
      <c r="V567" s="120"/>
      <c r="W567" s="120"/>
      <c r="X567" s="120"/>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82">
        <f t="shared" ref="BI567:BV567" si="487">(((BI562*2)+(BI563*1)+(BI564*0)+(BI564*0)))/(BI562+BI563+BI564+BI565)</f>
        <v>1.9722222222222223</v>
      </c>
      <c r="BJ567" s="282">
        <f t="shared" si="487"/>
        <v>1.9722222222222223</v>
      </c>
      <c r="BK567" s="282">
        <f t="shared" si="487"/>
        <v>1.9722222222222223</v>
      </c>
      <c r="BL567" s="282">
        <f t="shared" si="487"/>
        <v>1.9722222222222223</v>
      </c>
      <c r="BM567" s="282"/>
      <c r="BN567" s="282"/>
      <c r="BO567" s="282"/>
      <c r="BP567" s="282"/>
      <c r="BQ567" s="282">
        <f t="shared" si="487"/>
        <v>1.9722222222222223</v>
      </c>
      <c r="BR567" s="282">
        <f t="shared" si="487"/>
        <v>1.9583333333333333</v>
      </c>
      <c r="BS567" s="282">
        <f t="shared" si="487"/>
        <v>1.9583333333333333</v>
      </c>
      <c r="BT567" s="282">
        <f t="shared" si="487"/>
        <v>1.9583333333333333</v>
      </c>
      <c r="BU567" s="282">
        <f t="shared" si="487"/>
        <v>1.9444444444444444</v>
      </c>
      <c r="BV567" s="282">
        <f t="shared" si="487"/>
        <v>1.9444444444444444</v>
      </c>
      <c r="BW567" s="282"/>
      <c r="BX567" s="282">
        <f t="shared" ref="BX567:CU567" si="488">(((BX562*2)+(BX563*1)+(BX564*0)+(BX564*0)))/(BX562+BX563+BX564+BX565)</f>
        <v>1.9444444444444444</v>
      </c>
      <c r="BY567" s="282">
        <f t="shared" si="488"/>
        <v>1.9305555555555556</v>
      </c>
      <c r="BZ567" s="282">
        <f t="shared" si="488"/>
        <v>1.9444444444444444</v>
      </c>
      <c r="CA567" s="282">
        <f t="shared" si="488"/>
        <v>1.8055555555555556</v>
      </c>
      <c r="CB567" s="282">
        <f t="shared" si="488"/>
        <v>1.9583333333333333</v>
      </c>
      <c r="CC567" s="282">
        <f t="shared" si="488"/>
        <v>1.9583333333333333</v>
      </c>
      <c r="CD567" s="282">
        <f t="shared" si="488"/>
        <v>1.9583333333333333</v>
      </c>
      <c r="CE567" s="282">
        <f t="shared" si="488"/>
        <v>1.9444444444444444</v>
      </c>
      <c r="CF567" s="282">
        <f t="shared" si="488"/>
        <v>1.9444444444444444</v>
      </c>
      <c r="CG567" s="282">
        <f t="shared" si="488"/>
        <v>1.9444444444444444</v>
      </c>
      <c r="CH567" s="282">
        <f t="shared" si="488"/>
        <v>1.9583333333333333</v>
      </c>
      <c r="CI567" s="282">
        <f t="shared" si="488"/>
        <v>1.9583333333333333</v>
      </c>
      <c r="CJ567" s="282">
        <f t="shared" si="488"/>
        <v>1.9444444444444444</v>
      </c>
      <c r="CK567" s="282">
        <f t="shared" si="488"/>
        <v>1.9444444444444444</v>
      </c>
      <c r="CL567" s="282"/>
      <c r="CM567" s="282"/>
      <c r="CN567" s="282"/>
      <c r="CO567" s="282"/>
      <c r="CP567" s="282"/>
      <c r="CQ567" s="282"/>
      <c r="CR567" s="282"/>
      <c r="CS567" s="282">
        <f t="shared" si="488"/>
        <v>1.9722222222222223</v>
      </c>
      <c r="CT567" s="282">
        <f t="shared" si="488"/>
        <v>1.9722222222222223</v>
      </c>
      <c r="CU567" s="282">
        <f t="shared" si="488"/>
        <v>1.875</v>
      </c>
      <c r="CV567" s="197">
        <f>COUNTIF($BI568:$CU568,"Đ")</f>
        <v>27</v>
      </c>
      <c r="CW567" s="198">
        <f>CV567/(CX567+CZ567+DB567+CV567)</f>
        <v>1</v>
      </c>
      <c r="CX567" s="197">
        <f>COUNTIF($BI568:$DK568,"CCG")</f>
        <v>0</v>
      </c>
      <c r="CY567" s="198">
        <f>CX567/(CV567+CZ567+DB567+CX567)</f>
        <v>0</v>
      </c>
      <c r="CZ567" s="197">
        <f>COUNTIF($BI568:$DK568,"CĐ")</f>
        <v>0</v>
      </c>
      <c r="DA567" s="198">
        <f>CZ567/(CV567+CX567+DB567+CZ567)</f>
        <v>0</v>
      </c>
      <c r="DB567" s="197">
        <f>COUNTIF($BI568:$DK568,"KĐG")</f>
        <v>0</v>
      </c>
      <c r="DC567" s="198">
        <f>DB567/(CV567+CX567+CZ567+DB567)</f>
        <v>0</v>
      </c>
      <c r="DD567" s="255">
        <f>(((CV567*2)+(CX567*1)+(CZ567*0)))/(CV567+CX567+CZ567)</f>
        <v>2</v>
      </c>
      <c r="DE567" s="199" t="str">
        <f>IF(DD567&gt;=1.6,"Đạt mục tiêu",IF(DD567&gt;=1,"Cần cố gắng","Chưa đạt"))</f>
        <v>Đạt mục tiêu</v>
      </c>
      <c r="DF567" s="2"/>
      <c r="DG567" s="2"/>
      <c r="DH567" s="2"/>
      <c r="DI567" s="2"/>
      <c r="DJ567" s="2"/>
      <c r="DK567" s="2"/>
      <c r="DL567" s="2"/>
      <c r="DM567" s="2"/>
      <c r="DN567" s="2"/>
      <c r="DO567" s="2"/>
      <c r="DP567" s="2"/>
      <c r="DQ567" s="2"/>
      <c r="DR567" s="2"/>
      <c r="DS567" s="2"/>
      <c r="DT567" s="2"/>
      <c r="DU567" s="2"/>
      <c r="DV567" s="2"/>
      <c r="DW567" s="2"/>
      <c r="DX567" s="2"/>
      <c r="DY567" s="2"/>
    </row>
    <row r="568" spans="1:129" ht="15.75" hidden="1" x14ac:dyDescent="0.25">
      <c r="A568" s="418"/>
      <c r="B568" s="422" t="s">
        <v>335</v>
      </c>
      <c r="C568" s="421"/>
      <c r="D568" s="351"/>
      <c r="E568" s="1"/>
      <c r="F568" s="1"/>
      <c r="G568" s="2"/>
      <c r="H568" s="2"/>
      <c r="I568" s="2"/>
      <c r="J568" s="2"/>
      <c r="K568" s="2"/>
      <c r="L568" s="2"/>
      <c r="M568" s="4"/>
      <c r="N568" s="120"/>
      <c r="O568" s="120"/>
      <c r="P568" s="120"/>
      <c r="Q568" s="120"/>
      <c r="R568" s="120"/>
      <c r="S568" s="120"/>
      <c r="T568" s="120"/>
      <c r="U568" s="120"/>
      <c r="V568" s="120"/>
      <c r="W568" s="120"/>
      <c r="X568" s="120"/>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82" t="str">
        <f t="shared" ref="BI568:BV568" si="489">IF(BI566&gt;=50%,"KĐG",IF(BI567&gt;=1.6,"Đ",IF(BI567&gt;=1,"CCG","CĐ")))</f>
        <v>Đ</v>
      </c>
      <c r="BJ568" s="282" t="str">
        <f t="shared" si="489"/>
        <v>Đ</v>
      </c>
      <c r="BK568" s="282" t="str">
        <f t="shared" si="489"/>
        <v>Đ</v>
      </c>
      <c r="BL568" s="282" t="str">
        <f t="shared" si="489"/>
        <v>Đ</v>
      </c>
      <c r="BM568" s="282"/>
      <c r="BN568" s="282"/>
      <c r="BO568" s="282"/>
      <c r="BP568" s="282"/>
      <c r="BQ568" s="282" t="str">
        <f t="shared" si="489"/>
        <v>Đ</v>
      </c>
      <c r="BR568" s="282" t="str">
        <f t="shared" si="489"/>
        <v>Đ</v>
      </c>
      <c r="BS568" s="282" t="str">
        <f t="shared" si="489"/>
        <v>Đ</v>
      </c>
      <c r="BT568" s="282" t="str">
        <f t="shared" si="489"/>
        <v>Đ</v>
      </c>
      <c r="BU568" s="282" t="str">
        <f t="shared" si="489"/>
        <v>Đ</v>
      </c>
      <c r="BV568" s="282" t="str">
        <f t="shared" si="489"/>
        <v>Đ</v>
      </c>
      <c r="BW568" s="282"/>
      <c r="BX568" s="282" t="str">
        <f t="shared" ref="BX568:CU568" si="490">IF(BX566&gt;=50%,"KĐG",IF(BX567&gt;=1.6,"Đ",IF(BX567&gt;=1,"CCG","CĐ")))</f>
        <v>Đ</v>
      </c>
      <c r="BY568" s="282" t="str">
        <f t="shared" si="490"/>
        <v>Đ</v>
      </c>
      <c r="BZ568" s="282" t="str">
        <f t="shared" si="490"/>
        <v>Đ</v>
      </c>
      <c r="CA568" s="282" t="str">
        <f t="shared" si="490"/>
        <v>Đ</v>
      </c>
      <c r="CB568" s="282" t="str">
        <f t="shared" si="490"/>
        <v>Đ</v>
      </c>
      <c r="CC568" s="282" t="str">
        <f t="shared" si="490"/>
        <v>Đ</v>
      </c>
      <c r="CD568" s="282" t="str">
        <f t="shared" si="490"/>
        <v>Đ</v>
      </c>
      <c r="CE568" s="282" t="str">
        <f t="shared" si="490"/>
        <v>Đ</v>
      </c>
      <c r="CF568" s="282" t="str">
        <f t="shared" si="490"/>
        <v>Đ</v>
      </c>
      <c r="CG568" s="282" t="str">
        <f t="shared" si="490"/>
        <v>Đ</v>
      </c>
      <c r="CH568" s="282" t="str">
        <f t="shared" si="490"/>
        <v>Đ</v>
      </c>
      <c r="CI568" s="282" t="str">
        <f t="shared" si="490"/>
        <v>Đ</v>
      </c>
      <c r="CJ568" s="282" t="str">
        <f t="shared" si="490"/>
        <v>Đ</v>
      </c>
      <c r="CK568" s="282" t="str">
        <f t="shared" si="490"/>
        <v>Đ</v>
      </c>
      <c r="CL568" s="282"/>
      <c r="CM568" s="282"/>
      <c r="CN568" s="282"/>
      <c r="CO568" s="282"/>
      <c r="CP568" s="282"/>
      <c r="CQ568" s="282"/>
      <c r="CR568" s="282"/>
      <c r="CS568" s="282" t="str">
        <f t="shared" si="490"/>
        <v>Đ</v>
      </c>
      <c r="CT568" s="282" t="str">
        <f t="shared" si="490"/>
        <v>Đ</v>
      </c>
      <c r="CU568" s="282" t="str">
        <f t="shared" si="490"/>
        <v>Đ</v>
      </c>
      <c r="CV568" s="200"/>
      <c r="CW568" s="201"/>
      <c r="CX568" s="200"/>
      <c r="CY568" s="201"/>
      <c r="CZ568" s="200"/>
      <c r="DA568" s="201"/>
      <c r="DB568" s="200"/>
      <c r="DC568" s="201"/>
      <c r="DD568" s="256"/>
      <c r="DE568" s="202"/>
      <c r="DF568" s="2"/>
      <c r="DG568" s="2"/>
      <c r="DH568" s="2"/>
      <c r="DI568" s="2"/>
      <c r="DJ568" s="2"/>
      <c r="DK568" s="2"/>
      <c r="DL568" s="2"/>
      <c r="DM568" s="2"/>
      <c r="DN568" s="2"/>
      <c r="DO568" s="2"/>
      <c r="DP568" s="2"/>
      <c r="DQ568" s="2"/>
      <c r="DR568" s="2"/>
      <c r="DS568" s="2"/>
      <c r="DT568" s="2"/>
      <c r="DU568" s="2"/>
      <c r="DV568" s="2"/>
      <c r="DW568" s="2"/>
      <c r="DX568" s="2"/>
      <c r="DY568" s="2"/>
    </row>
    <row r="569" spans="1:129" ht="15.75" hidden="1" x14ac:dyDescent="0.25">
      <c r="A569" s="418"/>
      <c r="B569" s="352"/>
      <c r="C569" s="420" t="s">
        <v>335</v>
      </c>
      <c r="D569" s="196" t="s">
        <v>979</v>
      </c>
      <c r="E569" s="1"/>
      <c r="F569" s="1"/>
      <c r="G569" s="2"/>
      <c r="H569" s="2"/>
      <c r="I569" s="2"/>
      <c r="J569" s="2"/>
      <c r="K569" s="2"/>
      <c r="L569" s="2"/>
      <c r="M569" s="4"/>
      <c r="N569" s="120"/>
      <c r="O569" s="120"/>
      <c r="P569" s="120"/>
      <c r="Q569" s="120"/>
      <c r="R569" s="120"/>
      <c r="S569" s="120"/>
      <c r="T569" s="120"/>
      <c r="U569" s="120"/>
      <c r="V569" s="120"/>
      <c r="W569" s="120"/>
      <c r="X569" s="120"/>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73">
        <f>COUNTIFS($J$7:$J$516,"Ngôn ngữ",BI$7:BI$516,"2")</f>
        <v>45</v>
      </c>
      <c r="BJ569" s="273">
        <f>COUNTIFS($J$7:$J$516,"Ngôn ngữ",BJ$7:BJ$516,"2")</f>
        <v>45</v>
      </c>
      <c r="BK569" s="273">
        <f>COUNTIFS($J$7:$J$516,"Ngôn ngữ",BK$7:BK$516,"2")</f>
        <v>45</v>
      </c>
      <c r="BL569" s="273">
        <f>COUNTIFS($J$7:$J$516,"Ngôn ngữ",BL$7:BL$516,"2")</f>
        <v>45</v>
      </c>
      <c r="BM569" s="273"/>
      <c r="BN569" s="273"/>
      <c r="BO569" s="273"/>
      <c r="BP569" s="273"/>
      <c r="BQ569" s="273">
        <f t="shared" ref="BQ569:BV569" si="491">COUNTIFS($J$7:$J$516,"Ngôn ngữ",BQ$7:BQ$516,"2")</f>
        <v>43</v>
      </c>
      <c r="BR569" s="273">
        <f t="shared" si="491"/>
        <v>43</v>
      </c>
      <c r="BS569" s="273">
        <f t="shared" si="491"/>
        <v>43</v>
      </c>
      <c r="BT569" s="273">
        <f t="shared" si="491"/>
        <v>43</v>
      </c>
      <c r="BU569" s="273">
        <f t="shared" si="491"/>
        <v>43</v>
      </c>
      <c r="BV569" s="273">
        <f t="shared" si="491"/>
        <v>39</v>
      </c>
      <c r="BW569" s="273"/>
      <c r="BX569" s="273">
        <f t="shared" ref="BX569:CK569" si="492">COUNTIFS($J$7:$J$516,"Ngôn ngữ",BX$7:BX$516,"2")</f>
        <v>43</v>
      </c>
      <c r="BY569" s="273">
        <f t="shared" si="492"/>
        <v>43</v>
      </c>
      <c r="BZ569" s="273">
        <f t="shared" si="492"/>
        <v>43</v>
      </c>
      <c r="CA569" s="273">
        <f t="shared" si="492"/>
        <v>41</v>
      </c>
      <c r="CB569" s="273">
        <f t="shared" si="492"/>
        <v>43</v>
      </c>
      <c r="CC569" s="273">
        <f t="shared" si="492"/>
        <v>43</v>
      </c>
      <c r="CD569" s="273">
        <f t="shared" si="492"/>
        <v>43</v>
      </c>
      <c r="CE569" s="273">
        <f t="shared" si="492"/>
        <v>43</v>
      </c>
      <c r="CF569" s="273">
        <f t="shared" si="492"/>
        <v>43</v>
      </c>
      <c r="CG569" s="273">
        <f t="shared" si="492"/>
        <v>43</v>
      </c>
      <c r="CH569" s="273">
        <f t="shared" si="492"/>
        <v>43</v>
      </c>
      <c r="CI569" s="273">
        <f t="shared" si="492"/>
        <v>43</v>
      </c>
      <c r="CJ569" s="273">
        <f t="shared" si="492"/>
        <v>43</v>
      </c>
      <c r="CK569" s="273">
        <f t="shared" si="492"/>
        <v>43</v>
      </c>
      <c r="CL569" s="273"/>
      <c r="CM569" s="273"/>
      <c r="CN569" s="273"/>
      <c r="CO569" s="273"/>
      <c r="CP569" s="273"/>
      <c r="CQ569" s="273"/>
      <c r="CR569" s="273"/>
      <c r="CS569" s="273">
        <f>COUNTIFS($J$7:$J$516,"Ngôn ngữ",CS$7:CS$516,"2")</f>
        <v>45</v>
      </c>
      <c r="CT569" s="273">
        <f>COUNTIFS($J$7:$J$516,"Ngôn ngữ",CT$7:CT$516,"2")</f>
        <v>46</v>
      </c>
      <c r="CU569" s="273">
        <f>COUNTIFS($J$7:$J$516,"Ngôn ngữ",CU$7:CU$516,"2")</f>
        <v>43</v>
      </c>
      <c r="CV569" s="357"/>
      <c r="CW569" s="412"/>
      <c r="CX569" s="412"/>
      <c r="CY569" s="412"/>
      <c r="CZ569" s="412"/>
      <c r="DA569" s="412"/>
      <c r="DB569" s="412"/>
      <c r="DC569" s="412"/>
      <c r="DD569" s="413"/>
      <c r="DE569" s="358"/>
      <c r="DF569" s="2"/>
      <c r="DG569" s="2"/>
      <c r="DH569" s="2"/>
      <c r="DI569" s="2"/>
      <c r="DJ569" s="2"/>
      <c r="DK569" s="2"/>
      <c r="DL569" s="2"/>
      <c r="DM569" s="2"/>
      <c r="DN569" s="2"/>
      <c r="DO569" s="2"/>
      <c r="DP569" s="2"/>
      <c r="DQ569" s="2"/>
      <c r="DR569" s="2"/>
      <c r="DS569" s="2"/>
      <c r="DT569" s="2"/>
      <c r="DU569" s="2"/>
      <c r="DV569" s="2"/>
      <c r="DW569" s="2"/>
      <c r="DX569" s="2"/>
      <c r="DY569" s="2"/>
    </row>
    <row r="570" spans="1:129" ht="15.75" hidden="1" x14ac:dyDescent="0.25">
      <c r="A570" s="418"/>
      <c r="B570" s="352"/>
      <c r="C570" s="355"/>
      <c r="D570" s="196" t="s">
        <v>980</v>
      </c>
      <c r="E570" s="1"/>
      <c r="F570" s="1"/>
      <c r="G570" s="2"/>
      <c r="H570" s="2"/>
      <c r="I570" s="2"/>
      <c r="J570" s="2"/>
      <c r="K570" s="2"/>
      <c r="L570" s="2"/>
      <c r="M570" s="4"/>
      <c r="N570" s="120"/>
      <c r="O570" s="120"/>
      <c r="P570" s="120"/>
      <c r="Q570" s="120"/>
      <c r="R570" s="120"/>
      <c r="S570" s="120"/>
      <c r="T570" s="120"/>
      <c r="U570" s="120"/>
      <c r="V570" s="120"/>
      <c r="W570" s="120"/>
      <c r="X570" s="120"/>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73">
        <f>COUNTIFS($J$7:$J$516,"Ngôn ngữ",BI$7:BI$516,"1")</f>
        <v>3</v>
      </c>
      <c r="BJ570" s="273">
        <f>COUNTIFS($J$7:$J$516,"Ngôn ngữ",BJ$7:BJ$516,"1")</f>
        <v>3</v>
      </c>
      <c r="BK570" s="273">
        <f>COUNTIFS($J$7:$J$516,"Ngôn ngữ",BK$7:BK$516,"1")</f>
        <v>3</v>
      </c>
      <c r="BL570" s="273">
        <f>COUNTIFS($J$7:$J$516,"Ngôn ngữ",BL$7:BL$516,"1")</f>
        <v>3</v>
      </c>
      <c r="BM570" s="273"/>
      <c r="BN570" s="273"/>
      <c r="BO570" s="273"/>
      <c r="BP570" s="273"/>
      <c r="BQ570" s="273">
        <f t="shared" ref="BQ570:BV570" si="493">COUNTIFS($J$7:$J$516,"Ngôn ngữ",BQ$7:BQ$516,"1")</f>
        <v>5</v>
      </c>
      <c r="BR570" s="273">
        <f t="shared" si="493"/>
        <v>5</v>
      </c>
      <c r="BS570" s="273">
        <f t="shared" si="493"/>
        <v>5</v>
      </c>
      <c r="BT570" s="273">
        <f t="shared" si="493"/>
        <v>5</v>
      </c>
      <c r="BU570" s="273">
        <f t="shared" si="493"/>
        <v>5</v>
      </c>
      <c r="BV570" s="273">
        <f t="shared" si="493"/>
        <v>9</v>
      </c>
      <c r="BW570" s="273"/>
      <c r="BX570" s="273">
        <f t="shared" ref="BX570:CK570" si="494">COUNTIFS($J$7:$J$516,"Ngôn ngữ",BX$7:BX$516,"1")</f>
        <v>5</v>
      </c>
      <c r="BY570" s="273">
        <f t="shared" si="494"/>
        <v>5</v>
      </c>
      <c r="BZ570" s="273">
        <f t="shared" si="494"/>
        <v>5</v>
      </c>
      <c r="CA570" s="273">
        <f t="shared" si="494"/>
        <v>3</v>
      </c>
      <c r="CB570" s="273">
        <f t="shared" si="494"/>
        <v>5</v>
      </c>
      <c r="CC570" s="273">
        <f t="shared" si="494"/>
        <v>5</v>
      </c>
      <c r="CD570" s="273">
        <f t="shared" si="494"/>
        <v>5</v>
      </c>
      <c r="CE570" s="273">
        <f t="shared" si="494"/>
        <v>5</v>
      </c>
      <c r="CF570" s="273">
        <f t="shared" si="494"/>
        <v>5</v>
      </c>
      <c r="CG570" s="273">
        <f t="shared" si="494"/>
        <v>5</v>
      </c>
      <c r="CH570" s="273">
        <f t="shared" si="494"/>
        <v>5</v>
      </c>
      <c r="CI570" s="273">
        <f t="shared" si="494"/>
        <v>5</v>
      </c>
      <c r="CJ570" s="273">
        <f t="shared" si="494"/>
        <v>5</v>
      </c>
      <c r="CK570" s="273">
        <f t="shared" si="494"/>
        <v>5</v>
      </c>
      <c r="CL570" s="273"/>
      <c r="CM570" s="273"/>
      <c r="CN570" s="273"/>
      <c r="CO570" s="273"/>
      <c r="CP570" s="273"/>
      <c r="CQ570" s="273"/>
      <c r="CR570" s="273"/>
      <c r="CS570" s="273">
        <f>COUNTIFS($J$7:$J$516,"Ngôn ngữ",CS$7:CS$516,"1")</f>
        <v>3</v>
      </c>
      <c r="CT570" s="273">
        <f>COUNTIFS($J$7:$J$516,"Ngôn ngữ",CT$7:CT$516,"1")</f>
        <v>2</v>
      </c>
      <c r="CU570" s="273">
        <f>COUNTIFS($J$7:$J$516,"Ngôn ngữ",CU$7:CU$516,"1")</f>
        <v>4</v>
      </c>
      <c r="CV570" s="359"/>
      <c r="CW570" s="404"/>
      <c r="CX570" s="404"/>
      <c r="CY570" s="404"/>
      <c r="CZ570" s="404"/>
      <c r="DA570" s="404"/>
      <c r="DB570" s="404"/>
      <c r="DC570" s="404"/>
      <c r="DD570" s="414"/>
      <c r="DE570" s="360"/>
      <c r="DF570" s="2"/>
      <c r="DG570" s="2"/>
      <c r="DH570" s="2"/>
      <c r="DI570" s="2"/>
      <c r="DJ570" s="2"/>
      <c r="DK570" s="2"/>
      <c r="DL570" s="2"/>
      <c r="DM570" s="2"/>
      <c r="DN570" s="2"/>
      <c r="DO570" s="2"/>
      <c r="DP570" s="2"/>
      <c r="DQ570" s="2"/>
      <c r="DR570" s="2"/>
      <c r="DS570" s="2"/>
      <c r="DT570" s="2"/>
      <c r="DU570" s="2"/>
      <c r="DV570" s="2"/>
      <c r="DW570" s="2"/>
      <c r="DX570" s="2"/>
      <c r="DY570" s="2"/>
    </row>
    <row r="571" spans="1:129" ht="15.75" hidden="1" x14ac:dyDescent="0.25">
      <c r="A571" s="418"/>
      <c r="B571" s="352"/>
      <c r="C571" s="355"/>
      <c r="D571" s="196" t="s">
        <v>981</v>
      </c>
      <c r="E571" s="1"/>
      <c r="F571" s="1"/>
      <c r="G571" s="2"/>
      <c r="H571" s="2"/>
      <c r="I571" s="2"/>
      <c r="J571" s="2"/>
      <c r="K571" s="2"/>
      <c r="L571" s="2"/>
      <c r="M571" s="4"/>
      <c r="N571" s="120"/>
      <c r="O571" s="120"/>
      <c r="P571" s="120"/>
      <c r="Q571" s="120"/>
      <c r="R571" s="120"/>
      <c r="S571" s="120"/>
      <c r="T571" s="120"/>
      <c r="U571" s="120"/>
      <c r="V571" s="120"/>
      <c r="W571" s="120"/>
      <c r="X571" s="120"/>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73">
        <f>COUNTIFS($J$7:$J$516,"Ngôn ngữ",BI$7:BI$516,"0")</f>
        <v>0</v>
      </c>
      <c r="BJ571" s="273">
        <f>COUNTIFS($J$7:$J$516,"Ngôn ngữ",BJ$7:BJ$516,"0")</f>
        <v>0</v>
      </c>
      <c r="BK571" s="273">
        <f>COUNTIFS($J$7:$J$516,"Ngôn ngữ",BK$7:BK$516,"0")</f>
        <v>0</v>
      </c>
      <c r="BL571" s="273">
        <f>COUNTIFS($J$7:$J$516,"Ngôn ngữ",BL$7:BL$516,"0")</f>
        <v>0</v>
      </c>
      <c r="BM571" s="273"/>
      <c r="BN571" s="273"/>
      <c r="BO571" s="273"/>
      <c r="BP571" s="273"/>
      <c r="BQ571" s="273">
        <f t="shared" ref="BQ571:BV571" si="495">COUNTIFS($J$7:$J$516,"Ngôn ngữ",BQ$7:BQ$516,"0")</f>
        <v>0</v>
      </c>
      <c r="BR571" s="273">
        <f t="shared" si="495"/>
        <v>0</v>
      </c>
      <c r="BS571" s="273">
        <f t="shared" si="495"/>
        <v>0</v>
      </c>
      <c r="BT571" s="273">
        <f t="shared" si="495"/>
        <v>0</v>
      </c>
      <c r="BU571" s="273">
        <f t="shared" si="495"/>
        <v>0</v>
      </c>
      <c r="BV571" s="273">
        <f t="shared" si="495"/>
        <v>0</v>
      </c>
      <c r="BW571" s="273"/>
      <c r="BX571" s="273">
        <f t="shared" ref="BX571:CK571" si="496">COUNTIFS($J$7:$J$516,"Ngôn ngữ",BX$7:BX$516,"0")</f>
        <v>0</v>
      </c>
      <c r="BY571" s="273">
        <f t="shared" si="496"/>
        <v>0</v>
      </c>
      <c r="BZ571" s="273">
        <f t="shared" si="496"/>
        <v>0</v>
      </c>
      <c r="CA571" s="273">
        <f t="shared" si="496"/>
        <v>4</v>
      </c>
      <c r="CB571" s="273">
        <f t="shared" si="496"/>
        <v>0</v>
      </c>
      <c r="CC571" s="273">
        <f t="shared" si="496"/>
        <v>0</v>
      </c>
      <c r="CD571" s="273">
        <f t="shared" si="496"/>
        <v>0</v>
      </c>
      <c r="CE571" s="273">
        <f t="shared" si="496"/>
        <v>0</v>
      </c>
      <c r="CF571" s="273">
        <f t="shared" si="496"/>
        <v>0</v>
      </c>
      <c r="CG571" s="273">
        <f t="shared" si="496"/>
        <v>0</v>
      </c>
      <c r="CH571" s="273">
        <f t="shared" si="496"/>
        <v>0</v>
      </c>
      <c r="CI571" s="273">
        <f t="shared" si="496"/>
        <v>0</v>
      </c>
      <c r="CJ571" s="273">
        <f t="shared" si="496"/>
        <v>0</v>
      </c>
      <c r="CK571" s="273">
        <f t="shared" si="496"/>
        <v>0</v>
      </c>
      <c r="CL571" s="273"/>
      <c r="CM571" s="273"/>
      <c r="CN571" s="273"/>
      <c r="CO571" s="273"/>
      <c r="CP571" s="273"/>
      <c r="CQ571" s="273"/>
      <c r="CR571" s="273"/>
      <c r="CS571" s="273">
        <f>COUNTIFS($J$7:$J$516,"Ngôn ngữ",CS$7:CS$516,"0")</f>
        <v>0</v>
      </c>
      <c r="CT571" s="273">
        <f>COUNTIFS($J$7:$J$516,"Ngôn ngữ",CT$7:CT$516,"0")</f>
        <v>0</v>
      </c>
      <c r="CU571" s="273">
        <f>COUNTIFS($J$7:$J$516,"Ngôn ngữ",CU$7:CU$516,"0")</f>
        <v>1</v>
      </c>
      <c r="CV571" s="359"/>
      <c r="CW571" s="404"/>
      <c r="CX571" s="404"/>
      <c r="CY571" s="404"/>
      <c r="CZ571" s="404"/>
      <c r="DA571" s="404"/>
      <c r="DB571" s="404"/>
      <c r="DC571" s="404"/>
      <c r="DD571" s="414"/>
      <c r="DE571" s="360"/>
      <c r="DF571" s="2"/>
      <c r="DG571" s="2"/>
      <c r="DH571" s="2"/>
      <c r="DI571" s="2"/>
      <c r="DJ571" s="2"/>
      <c r="DK571" s="2"/>
      <c r="DL571" s="2"/>
      <c r="DM571" s="2"/>
      <c r="DN571" s="2"/>
      <c r="DO571" s="2"/>
      <c r="DP571" s="2"/>
      <c r="DQ571" s="2"/>
      <c r="DR571" s="2"/>
      <c r="DS571" s="2"/>
      <c r="DT571" s="2"/>
      <c r="DU571" s="2"/>
      <c r="DV571" s="2"/>
      <c r="DW571" s="2"/>
      <c r="DX571" s="2"/>
      <c r="DY571" s="2"/>
    </row>
    <row r="572" spans="1:129" ht="15.75" hidden="1" x14ac:dyDescent="0.25">
      <c r="A572" s="418"/>
      <c r="B572" s="352"/>
      <c r="C572" s="355"/>
      <c r="D572" s="196" t="s">
        <v>982</v>
      </c>
      <c r="E572" s="1"/>
      <c r="F572" s="1"/>
      <c r="G572" s="2"/>
      <c r="H572" s="2"/>
      <c r="I572" s="2"/>
      <c r="J572" s="2"/>
      <c r="K572" s="2"/>
      <c r="L572" s="2"/>
      <c r="M572" s="4"/>
      <c r="N572" s="120"/>
      <c r="O572" s="120"/>
      <c r="P572" s="120"/>
      <c r="Q572" s="120"/>
      <c r="R572" s="120"/>
      <c r="S572" s="120"/>
      <c r="T572" s="120"/>
      <c r="U572" s="120"/>
      <c r="V572" s="120"/>
      <c r="W572" s="120"/>
      <c r="X572" s="120"/>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73">
        <f>COUNTIFS($J$7:$J$516,"Ngôn ngữ",BI$7:BI$516,"KĐG")</f>
        <v>0</v>
      </c>
      <c r="BJ572" s="273">
        <f>COUNTIFS($J$7:$J$516,"Ngôn ngữ",BJ$7:BJ$516,"KĐG")</f>
        <v>0</v>
      </c>
      <c r="BK572" s="273">
        <f>COUNTIFS($J$7:$J$516,"Ngôn ngữ",BK$7:BK$516,"KĐG")</f>
        <v>0</v>
      </c>
      <c r="BL572" s="273">
        <f>COUNTIFS($J$7:$J$516,"Ngôn ngữ",BL$7:BL$516,"KĐG")</f>
        <v>0</v>
      </c>
      <c r="BM572" s="273"/>
      <c r="BN572" s="273"/>
      <c r="BO572" s="273"/>
      <c r="BP572" s="273"/>
      <c r="BQ572" s="273">
        <f t="shared" ref="BQ572:BV572" si="497">COUNTIFS($J$7:$J$516,"Ngôn ngữ",BQ$7:BQ$516,"KĐG")</f>
        <v>0</v>
      </c>
      <c r="BR572" s="273">
        <f t="shared" si="497"/>
        <v>0</v>
      </c>
      <c r="BS572" s="273">
        <f t="shared" si="497"/>
        <v>0</v>
      </c>
      <c r="BT572" s="273">
        <f t="shared" si="497"/>
        <v>0</v>
      </c>
      <c r="BU572" s="273">
        <f t="shared" si="497"/>
        <v>0</v>
      </c>
      <c r="BV572" s="273">
        <f t="shared" si="497"/>
        <v>0</v>
      </c>
      <c r="BW572" s="273"/>
      <c r="BX572" s="273">
        <f t="shared" ref="BX572:CK572" si="498">COUNTIFS($J$7:$J$516,"Ngôn ngữ",BX$7:BX$516,"KĐG")</f>
        <v>0</v>
      </c>
      <c r="BY572" s="273">
        <f t="shared" si="498"/>
        <v>0</v>
      </c>
      <c r="BZ572" s="273">
        <f t="shared" si="498"/>
        <v>0</v>
      </c>
      <c r="CA572" s="273">
        <f t="shared" si="498"/>
        <v>0</v>
      </c>
      <c r="CB572" s="273">
        <f t="shared" si="498"/>
        <v>0</v>
      </c>
      <c r="CC572" s="273">
        <f t="shared" si="498"/>
        <v>0</v>
      </c>
      <c r="CD572" s="273">
        <f t="shared" si="498"/>
        <v>0</v>
      </c>
      <c r="CE572" s="273">
        <f t="shared" si="498"/>
        <v>0</v>
      </c>
      <c r="CF572" s="273">
        <f t="shared" si="498"/>
        <v>0</v>
      </c>
      <c r="CG572" s="273">
        <f t="shared" si="498"/>
        <v>0</v>
      </c>
      <c r="CH572" s="273">
        <f t="shared" si="498"/>
        <v>0</v>
      </c>
      <c r="CI572" s="273">
        <f t="shared" si="498"/>
        <v>0</v>
      </c>
      <c r="CJ572" s="273">
        <f t="shared" si="498"/>
        <v>0</v>
      </c>
      <c r="CK572" s="273">
        <f t="shared" si="498"/>
        <v>0</v>
      </c>
      <c r="CL572" s="273"/>
      <c r="CM572" s="273"/>
      <c r="CN572" s="273"/>
      <c r="CO572" s="273"/>
      <c r="CP572" s="273"/>
      <c r="CQ572" s="273"/>
      <c r="CR572" s="273"/>
      <c r="CS572" s="273">
        <f>COUNTIFS($J$7:$J$516,"Ngôn ngữ",CS$7:CS$516,"KĐG")</f>
        <v>0</v>
      </c>
      <c r="CT572" s="273">
        <f>COUNTIFS($J$7:$J$516,"Ngôn ngữ",CT$7:CT$516,"KĐG")</f>
        <v>0</v>
      </c>
      <c r="CU572" s="273">
        <f>COUNTIFS($J$7:$J$516,"Ngôn ngữ",CU$7:CU$516,"KĐG")</f>
        <v>0</v>
      </c>
      <c r="CV572" s="359"/>
      <c r="CW572" s="404"/>
      <c r="CX572" s="404"/>
      <c r="CY572" s="404"/>
      <c r="CZ572" s="404"/>
      <c r="DA572" s="404"/>
      <c r="DB572" s="404"/>
      <c r="DC572" s="404"/>
      <c r="DD572" s="414"/>
      <c r="DE572" s="360"/>
      <c r="DF572" s="2"/>
      <c r="DG572" s="2"/>
      <c r="DH572" s="2"/>
      <c r="DI572" s="2"/>
      <c r="DJ572" s="2"/>
      <c r="DK572" s="2"/>
      <c r="DL572" s="2"/>
      <c r="DM572" s="2"/>
      <c r="DN572" s="2"/>
      <c r="DO572" s="2"/>
      <c r="DP572" s="2"/>
      <c r="DQ572" s="2"/>
      <c r="DR572" s="2"/>
      <c r="DS572" s="2"/>
      <c r="DT572" s="2"/>
      <c r="DU572" s="2"/>
      <c r="DV572" s="2"/>
      <c r="DW572" s="2"/>
      <c r="DX572" s="2"/>
      <c r="DY572" s="2"/>
    </row>
    <row r="573" spans="1:129" ht="15.75" hidden="1" x14ac:dyDescent="0.25">
      <c r="A573" s="418"/>
      <c r="B573" s="352"/>
      <c r="C573" s="355"/>
      <c r="D573" s="196" t="s">
        <v>983</v>
      </c>
      <c r="E573" s="1"/>
      <c r="F573" s="1"/>
      <c r="G573" s="2"/>
      <c r="H573" s="2"/>
      <c r="I573" s="2"/>
      <c r="J573" s="2"/>
      <c r="K573" s="2"/>
      <c r="L573" s="2"/>
      <c r="M573" s="4"/>
      <c r="N573" s="120"/>
      <c r="O573" s="120"/>
      <c r="P573" s="120"/>
      <c r="Q573" s="120"/>
      <c r="R573" s="120"/>
      <c r="S573" s="120"/>
      <c r="T573" s="120"/>
      <c r="U573" s="120"/>
      <c r="V573" s="120"/>
      <c r="W573" s="120"/>
      <c r="X573" s="120"/>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81">
        <f t="shared" ref="BI573:BV573" si="499">BI572/(BI569+BI570+BI571+BI572)</f>
        <v>0</v>
      </c>
      <c r="BJ573" s="281">
        <f t="shared" si="499"/>
        <v>0</v>
      </c>
      <c r="BK573" s="281">
        <f t="shared" si="499"/>
        <v>0</v>
      </c>
      <c r="BL573" s="281">
        <f t="shared" si="499"/>
        <v>0</v>
      </c>
      <c r="BM573" s="281"/>
      <c r="BN573" s="281"/>
      <c r="BO573" s="281"/>
      <c r="BP573" s="281"/>
      <c r="BQ573" s="281">
        <f t="shared" si="499"/>
        <v>0</v>
      </c>
      <c r="BR573" s="281">
        <f t="shared" si="499"/>
        <v>0</v>
      </c>
      <c r="BS573" s="281">
        <f t="shared" si="499"/>
        <v>0</v>
      </c>
      <c r="BT573" s="281">
        <f t="shared" si="499"/>
        <v>0</v>
      </c>
      <c r="BU573" s="281">
        <f t="shared" si="499"/>
        <v>0</v>
      </c>
      <c r="BV573" s="281">
        <f t="shared" si="499"/>
        <v>0</v>
      </c>
      <c r="BW573" s="281"/>
      <c r="BX573" s="281">
        <f t="shared" ref="BX573:CU573" si="500">BX572/(BX569+BX570+BX571+BX572)</f>
        <v>0</v>
      </c>
      <c r="BY573" s="281">
        <f t="shared" si="500"/>
        <v>0</v>
      </c>
      <c r="BZ573" s="281">
        <f t="shared" si="500"/>
        <v>0</v>
      </c>
      <c r="CA573" s="281">
        <f t="shared" si="500"/>
        <v>0</v>
      </c>
      <c r="CB573" s="281">
        <f t="shared" si="500"/>
        <v>0</v>
      </c>
      <c r="CC573" s="281">
        <f t="shared" si="500"/>
        <v>0</v>
      </c>
      <c r="CD573" s="281">
        <f t="shared" si="500"/>
        <v>0</v>
      </c>
      <c r="CE573" s="281">
        <f t="shared" si="500"/>
        <v>0</v>
      </c>
      <c r="CF573" s="281">
        <f t="shared" si="500"/>
        <v>0</v>
      </c>
      <c r="CG573" s="281">
        <f t="shared" si="500"/>
        <v>0</v>
      </c>
      <c r="CH573" s="281">
        <f t="shared" si="500"/>
        <v>0</v>
      </c>
      <c r="CI573" s="281">
        <f t="shared" si="500"/>
        <v>0</v>
      </c>
      <c r="CJ573" s="281">
        <f t="shared" si="500"/>
        <v>0</v>
      </c>
      <c r="CK573" s="281">
        <f t="shared" si="500"/>
        <v>0</v>
      </c>
      <c r="CL573" s="281"/>
      <c r="CM573" s="281"/>
      <c r="CN573" s="281"/>
      <c r="CO573" s="281"/>
      <c r="CP573" s="281"/>
      <c r="CQ573" s="281"/>
      <c r="CR573" s="281"/>
      <c r="CS573" s="281">
        <f t="shared" si="500"/>
        <v>0</v>
      </c>
      <c r="CT573" s="281">
        <f t="shared" si="500"/>
        <v>0</v>
      </c>
      <c r="CU573" s="281">
        <f t="shared" si="500"/>
        <v>0</v>
      </c>
      <c r="CV573" s="361"/>
      <c r="CW573" s="405"/>
      <c r="CX573" s="405"/>
      <c r="CY573" s="405"/>
      <c r="CZ573" s="405"/>
      <c r="DA573" s="405"/>
      <c r="DB573" s="405"/>
      <c r="DC573" s="405"/>
      <c r="DD573" s="415"/>
      <c r="DE573" s="362"/>
      <c r="DF573" s="2"/>
      <c r="DG573" s="2"/>
      <c r="DH573" s="2"/>
      <c r="DI573" s="2"/>
      <c r="DJ573" s="2"/>
      <c r="DK573" s="2"/>
      <c r="DL573" s="2"/>
      <c r="DM573" s="2"/>
      <c r="DN573" s="2"/>
      <c r="DO573" s="2"/>
      <c r="DP573" s="2"/>
      <c r="DQ573" s="2"/>
      <c r="DR573" s="2"/>
      <c r="DS573" s="2"/>
      <c r="DT573" s="2"/>
      <c r="DU573" s="2"/>
      <c r="DV573" s="2"/>
      <c r="DW573" s="2"/>
      <c r="DX573" s="2"/>
      <c r="DY573" s="2"/>
    </row>
    <row r="574" spans="1:129" ht="31.5" hidden="1" x14ac:dyDescent="0.25">
      <c r="A574" s="418"/>
      <c r="B574" s="353"/>
      <c r="C574" s="355"/>
      <c r="D574" s="416" t="s">
        <v>996</v>
      </c>
      <c r="E574" s="1"/>
      <c r="F574" s="1"/>
      <c r="G574" s="2"/>
      <c r="H574" s="2"/>
      <c r="I574" s="2"/>
      <c r="J574" s="2"/>
      <c r="K574" s="2"/>
      <c r="L574" s="2"/>
      <c r="M574" s="4"/>
      <c r="N574" s="120"/>
      <c r="O574" s="120"/>
      <c r="P574" s="120"/>
      <c r="Q574" s="120"/>
      <c r="R574" s="120"/>
      <c r="S574" s="120"/>
      <c r="T574" s="120"/>
      <c r="U574" s="120"/>
      <c r="V574" s="120"/>
      <c r="W574" s="120"/>
      <c r="X574" s="120"/>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82">
        <f t="shared" ref="BI574:BV574" si="501">(((BI569*2)+(BI570*1)+(BI571*0)+(BI571*0)))/(BI569+BI570+BI571+BI572)</f>
        <v>1.9375</v>
      </c>
      <c r="BJ574" s="282">
        <f t="shared" si="501"/>
        <v>1.9375</v>
      </c>
      <c r="BK574" s="282">
        <f t="shared" si="501"/>
        <v>1.9375</v>
      </c>
      <c r="BL574" s="282">
        <f t="shared" si="501"/>
        <v>1.9375</v>
      </c>
      <c r="BM574" s="282"/>
      <c r="BN574" s="282"/>
      <c r="BO574" s="282"/>
      <c r="BP574" s="282"/>
      <c r="BQ574" s="282">
        <f t="shared" si="501"/>
        <v>1.8958333333333333</v>
      </c>
      <c r="BR574" s="282">
        <f t="shared" si="501"/>
        <v>1.8958333333333333</v>
      </c>
      <c r="BS574" s="282">
        <f t="shared" si="501"/>
        <v>1.8958333333333333</v>
      </c>
      <c r="BT574" s="282">
        <f t="shared" si="501"/>
        <v>1.8958333333333333</v>
      </c>
      <c r="BU574" s="282">
        <f t="shared" si="501"/>
        <v>1.8958333333333333</v>
      </c>
      <c r="BV574" s="282">
        <f t="shared" si="501"/>
        <v>1.8125</v>
      </c>
      <c r="BW574" s="282"/>
      <c r="BX574" s="282">
        <f t="shared" ref="BX574:CU574" si="502">(((BX569*2)+(BX570*1)+(BX571*0)+(BX571*0)))/(BX569+BX570+BX571+BX572)</f>
        <v>1.8958333333333333</v>
      </c>
      <c r="BY574" s="282">
        <f t="shared" si="502"/>
        <v>1.8958333333333333</v>
      </c>
      <c r="BZ574" s="282">
        <f t="shared" si="502"/>
        <v>1.8958333333333333</v>
      </c>
      <c r="CA574" s="282">
        <f t="shared" si="502"/>
        <v>1.7708333333333333</v>
      </c>
      <c r="CB574" s="282">
        <f t="shared" si="502"/>
        <v>1.8958333333333333</v>
      </c>
      <c r="CC574" s="282">
        <f t="shared" si="502"/>
        <v>1.8958333333333333</v>
      </c>
      <c r="CD574" s="282">
        <f t="shared" si="502"/>
        <v>1.8958333333333333</v>
      </c>
      <c r="CE574" s="282">
        <f t="shared" si="502"/>
        <v>1.8958333333333333</v>
      </c>
      <c r="CF574" s="282">
        <f t="shared" si="502"/>
        <v>1.8958333333333333</v>
      </c>
      <c r="CG574" s="282">
        <f t="shared" si="502"/>
        <v>1.8958333333333333</v>
      </c>
      <c r="CH574" s="282">
        <f t="shared" si="502"/>
        <v>1.8958333333333333</v>
      </c>
      <c r="CI574" s="282">
        <f t="shared" si="502"/>
        <v>1.8958333333333333</v>
      </c>
      <c r="CJ574" s="282">
        <f t="shared" si="502"/>
        <v>1.8958333333333333</v>
      </c>
      <c r="CK574" s="282">
        <f t="shared" si="502"/>
        <v>1.8958333333333333</v>
      </c>
      <c r="CL574" s="282"/>
      <c r="CM574" s="282"/>
      <c r="CN574" s="282"/>
      <c r="CO574" s="282"/>
      <c r="CP574" s="282"/>
      <c r="CQ574" s="282"/>
      <c r="CR574" s="282"/>
      <c r="CS574" s="282">
        <f t="shared" si="502"/>
        <v>1.9375</v>
      </c>
      <c r="CT574" s="282">
        <f t="shared" si="502"/>
        <v>1.9583333333333333</v>
      </c>
      <c r="CU574" s="282">
        <f t="shared" si="502"/>
        <v>1.875</v>
      </c>
      <c r="CV574" s="197">
        <f>COUNTIF($BI575:$CU575,"Đ")</f>
        <v>27</v>
      </c>
      <c r="CW574" s="198">
        <f>CV574/(CX574+CZ574+DB574+CV574)</f>
        <v>1</v>
      </c>
      <c r="CX574" s="197">
        <f>COUNTIF($BI575:$DK575,"CCG")</f>
        <v>0</v>
      </c>
      <c r="CY574" s="198">
        <f>CX574/(CV574+CZ574+DB574+CX574)</f>
        <v>0</v>
      </c>
      <c r="CZ574" s="197">
        <f>COUNTIF($BI575:$DK575,"CĐ")</f>
        <v>0</v>
      </c>
      <c r="DA574" s="198">
        <f>CZ574/(CV574+CX574+DB574+CZ574)</f>
        <v>0</v>
      </c>
      <c r="DB574" s="197">
        <f>COUNTIF($BI575:$DK575,"KĐG")</f>
        <v>0</v>
      </c>
      <c r="DC574" s="198">
        <f>DB574/(CV574+CX574+CZ574+DB574)</f>
        <v>0</v>
      </c>
      <c r="DD574" s="255">
        <f>(((CV574*2)+(CX574*1)+(CZ574*0)))/(CV574+CX574+CZ574)</f>
        <v>2</v>
      </c>
      <c r="DE574" s="199" t="str">
        <f>IF(DD574&gt;=1.6,"Đạt mục tiêu",IF(DD574&gt;=1,"Cần cố gắng","Chưa đạt"))</f>
        <v>Đạt mục tiêu</v>
      </c>
      <c r="DF574" s="2"/>
      <c r="DG574" s="2"/>
      <c r="DH574" s="2"/>
      <c r="DI574" s="2"/>
      <c r="DJ574" s="2"/>
      <c r="DK574" s="2"/>
      <c r="DL574" s="2"/>
      <c r="DM574" s="2"/>
      <c r="DN574" s="2"/>
      <c r="DO574" s="2"/>
      <c r="DP574" s="2"/>
      <c r="DQ574" s="2"/>
      <c r="DR574" s="2"/>
      <c r="DS574" s="2"/>
      <c r="DT574" s="2"/>
      <c r="DU574" s="2"/>
      <c r="DV574" s="2"/>
      <c r="DW574" s="2"/>
      <c r="DX574" s="2"/>
      <c r="DY574" s="2"/>
    </row>
    <row r="575" spans="1:129" ht="15.75" hidden="1" x14ac:dyDescent="0.25">
      <c r="A575" s="418"/>
      <c r="B575" s="422" t="s">
        <v>401</v>
      </c>
      <c r="C575" s="421"/>
      <c r="D575" s="351"/>
      <c r="E575" s="1"/>
      <c r="F575" s="1"/>
      <c r="G575" s="2"/>
      <c r="H575" s="2"/>
      <c r="I575" s="2"/>
      <c r="J575" s="2"/>
      <c r="K575" s="2"/>
      <c r="L575" s="2"/>
      <c r="M575" s="4"/>
      <c r="N575" s="120"/>
      <c r="O575" s="120"/>
      <c r="P575" s="120"/>
      <c r="Q575" s="120"/>
      <c r="R575" s="120"/>
      <c r="S575" s="120"/>
      <c r="T575" s="120"/>
      <c r="U575" s="120"/>
      <c r="V575" s="120"/>
      <c r="W575" s="120"/>
      <c r="X575" s="120"/>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82" t="str">
        <f t="shared" ref="BI575:BV575" si="503">IF(BI573&gt;=50%,"KĐG",IF(BI574&gt;=1.6,"Đ",IF(BI574&gt;=1,"CCG","CĐ")))</f>
        <v>Đ</v>
      </c>
      <c r="BJ575" s="282" t="str">
        <f t="shared" si="503"/>
        <v>Đ</v>
      </c>
      <c r="BK575" s="282" t="str">
        <f t="shared" si="503"/>
        <v>Đ</v>
      </c>
      <c r="BL575" s="282" t="str">
        <f t="shared" si="503"/>
        <v>Đ</v>
      </c>
      <c r="BM575" s="282"/>
      <c r="BN575" s="282"/>
      <c r="BO575" s="282"/>
      <c r="BP575" s="282"/>
      <c r="BQ575" s="282" t="str">
        <f t="shared" si="503"/>
        <v>Đ</v>
      </c>
      <c r="BR575" s="282" t="str">
        <f t="shared" si="503"/>
        <v>Đ</v>
      </c>
      <c r="BS575" s="282" t="str">
        <f t="shared" si="503"/>
        <v>Đ</v>
      </c>
      <c r="BT575" s="282" t="str">
        <f t="shared" si="503"/>
        <v>Đ</v>
      </c>
      <c r="BU575" s="282" t="str">
        <f t="shared" si="503"/>
        <v>Đ</v>
      </c>
      <c r="BV575" s="282" t="str">
        <f t="shared" si="503"/>
        <v>Đ</v>
      </c>
      <c r="BW575" s="282"/>
      <c r="BX575" s="282" t="str">
        <f t="shared" ref="BX575:CU575" si="504">IF(BX573&gt;=50%,"KĐG",IF(BX574&gt;=1.6,"Đ",IF(BX574&gt;=1,"CCG","CĐ")))</f>
        <v>Đ</v>
      </c>
      <c r="BY575" s="282" t="str">
        <f t="shared" si="504"/>
        <v>Đ</v>
      </c>
      <c r="BZ575" s="282" t="str">
        <f t="shared" si="504"/>
        <v>Đ</v>
      </c>
      <c r="CA575" s="282" t="str">
        <f t="shared" si="504"/>
        <v>Đ</v>
      </c>
      <c r="CB575" s="282" t="str">
        <f t="shared" si="504"/>
        <v>Đ</v>
      </c>
      <c r="CC575" s="282" t="str">
        <f t="shared" si="504"/>
        <v>Đ</v>
      </c>
      <c r="CD575" s="282" t="str">
        <f t="shared" si="504"/>
        <v>Đ</v>
      </c>
      <c r="CE575" s="282" t="str">
        <f t="shared" si="504"/>
        <v>Đ</v>
      </c>
      <c r="CF575" s="282" t="str">
        <f t="shared" si="504"/>
        <v>Đ</v>
      </c>
      <c r="CG575" s="282" t="str">
        <f t="shared" si="504"/>
        <v>Đ</v>
      </c>
      <c r="CH575" s="282" t="str">
        <f t="shared" si="504"/>
        <v>Đ</v>
      </c>
      <c r="CI575" s="282" t="str">
        <f t="shared" si="504"/>
        <v>Đ</v>
      </c>
      <c r="CJ575" s="282" t="str">
        <f t="shared" si="504"/>
        <v>Đ</v>
      </c>
      <c r="CK575" s="282" t="str">
        <f t="shared" si="504"/>
        <v>Đ</v>
      </c>
      <c r="CL575" s="282"/>
      <c r="CM575" s="282"/>
      <c r="CN575" s="282"/>
      <c r="CO575" s="282"/>
      <c r="CP575" s="282"/>
      <c r="CQ575" s="282"/>
      <c r="CR575" s="282"/>
      <c r="CS575" s="282" t="str">
        <f t="shared" si="504"/>
        <v>Đ</v>
      </c>
      <c r="CT575" s="282" t="str">
        <f t="shared" si="504"/>
        <v>Đ</v>
      </c>
      <c r="CU575" s="282" t="str">
        <f t="shared" si="504"/>
        <v>Đ</v>
      </c>
      <c r="CV575" s="200"/>
      <c r="CW575" s="201"/>
      <c r="CX575" s="200"/>
      <c r="CY575" s="201"/>
      <c r="CZ575" s="200"/>
      <c r="DA575" s="201"/>
      <c r="DB575" s="200"/>
      <c r="DC575" s="201"/>
      <c r="DD575" s="256"/>
      <c r="DE575" s="202"/>
      <c r="DF575" s="2"/>
      <c r="DG575" s="2"/>
      <c r="DH575" s="2"/>
      <c r="DI575" s="2"/>
      <c r="DJ575" s="2"/>
      <c r="DK575" s="2"/>
      <c r="DL575" s="2"/>
      <c r="DM575" s="2"/>
      <c r="DN575" s="2"/>
      <c r="DO575" s="2"/>
      <c r="DP575" s="2"/>
      <c r="DQ575" s="2"/>
      <c r="DR575" s="2"/>
      <c r="DS575" s="2"/>
      <c r="DT575" s="2"/>
      <c r="DU575" s="2"/>
      <c r="DV575" s="2"/>
      <c r="DW575" s="2"/>
      <c r="DX575" s="2"/>
      <c r="DY575" s="2"/>
    </row>
    <row r="576" spans="1:129" ht="15.75" hidden="1" x14ac:dyDescent="0.25">
      <c r="A576" s="418"/>
      <c r="B576" s="352"/>
      <c r="C576" s="420" t="s">
        <v>401</v>
      </c>
      <c r="D576" s="196" t="s">
        <v>994</v>
      </c>
      <c r="E576" s="1"/>
      <c r="F576" s="1"/>
      <c r="G576" s="2"/>
      <c r="H576" s="2"/>
      <c r="I576" s="2"/>
      <c r="J576" s="2"/>
      <c r="K576" s="2"/>
      <c r="L576" s="2"/>
      <c r="M576" s="4"/>
      <c r="N576" s="120"/>
      <c r="O576" s="120"/>
      <c r="P576" s="120"/>
      <c r="Q576" s="120"/>
      <c r="R576" s="120"/>
      <c r="S576" s="120"/>
      <c r="T576" s="120"/>
      <c r="U576" s="120"/>
      <c r="V576" s="120"/>
      <c r="W576" s="120"/>
      <c r="X576" s="120"/>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73">
        <f>COUNTIFS($J$7:$J$516,"TCKNXH",BI$7:BI$516,"2")</f>
        <v>49</v>
      </c>
      <c r="BJ576" s="273">
        <f>COUNTIFS($J$7:$J$516,"TCKNXH",BJ$7:BJ$516,"2")</f>
        <v>49</v>
      </c>
      <c r="BK576" s="273">
        <f>COUNTIFS($J$7:$J$516,"TCKNXH",BK$7:BK$516,"2")</f>
        <v>49</v>
      </c>
      <c r="BL576" s="273">
        <f>COUNTIFS($J$7:$J$516,"TCKNXH",BL$7:BL$516,"2")</f>
        <v>48</v>
      </c>
      <c r="BM576" s="273"/>
      <c r="BN576" s="273"/>
      <c r="BO576" s="273"/>
      <c r="BP576" s="273"/>
      <c r="BQ576" s="273">
        <f t="shared" ref="BQ576:BV576" si="505">COUNTIFS($J$7:$J$516,"TCKNXH",BQ$7:BQ$516,"2")</f>
        <v>48</v>
      </c>
      <c r="BR576" s="273">
        <f t="shared" si="505"/>
        <v>47</v>
      </c>
      <c r="BS576" s="273">
        <f t="shared" si="505"/>
        <v>47</v>
      </c>
      <c r="BT576" s="273">
        <f t="shared" si="505"/>
        <v>47</v>
      </c>
      <c r="BU576" s="273">
        <f t="shared" si="505"/>
        <v>46</v>
      </c>
      <c r="BV576" s="273">
        <f t="shared" si="505"/>
        <v>46</v>
      </c>
      <c r="BW576" s="273"/>
      <c r="BX576" s="273">
        <f t="shared" ref="BX576:CK576" si="506">COUNTIFS($J$7:$J$516,"TCKNXH",BX$7:BX$516,"2")</f>
        <v>47</v>
      </c>
      <c r="BY576" s="273">
        <f t="shared" si="506"/>
        <v>47</v>
      </c>
      <c r="BZ576" s="273">
        <f t="shared" si="506"/>
        <v>47</v>
      </c>
      <c r="CA576" s="273">
        <f t="shared" si="506"/>
        <v>43</v>
      </c>
      <c r="CB576" s="273">
        <f t="shared" si="506"/>
        <v>45</v>
      </c>
      <c r="CC576" s="273">
        <f t="shared" si="506"/>
        <v>44</v>
      </c>
      <c r="CD576" s="273">
        <f t="shared" si="506"/>
        <v>44</v>
      </c>
      <c r="CE576" s="273">
        <f t="shared" si="506"/>
        <v>44</v>
      </c>
      <c r="CF576" s="273">
        <f t="shared" si="506"/>
        <v>43</v>
      </c>
      <c r="CG576" s="273">
        <f t="shared" si="506"/>
        <v>44</v>
      </c>
      <c r="CH576" s="273">
        <f t="shared" si="506"/>
        <v>44</v>
      </c>
      <c r="CI576" s="273">
        <f t="shared" si="506"/>
        <v>44</v>
      </c>
      <c r="CJ576" s="273">
        <f t="shared" si="506"/>
        <v>44</v>
      </c>
      <c r="CK576" s="273">
        <f t="shared" si="506"/>
        <v>43</v>
      </c>
      <c r="CL576" s="273"/>
      <c r="CM576" s="273"/>
      <c r="CN576" s="273"/>
      <c r="CO576" s="273"/>
      <c r="CP576" s="273"/>
      <c r="CQ576" s="273"/>
      <c r="CR576" s="273"/>
      <c r="CS576" s="273">
        <f>COUNTIFS($J$7:$J$516,"TCKNXH",CS$7:CS$516,"2")</f>
        <v>48</v>
      </c>
      <c r="CT576" s="273">
        <f>COUNTIFS($J$7:$J$516,"TCKNXH",CT$7:CT$516,"2")</f>
        <v>49</v>
      </c>
      <c r="CU576" s="273">
        <f>COUNTIFS($J$7:$J$516,"TCKNXH",CU$7:CU$516,"2")</f>
        <v>49</v>
      </c>
      <c r="CV576" s="357"/>
      <c r="CW576" s="412"/>
      <c r="CX576" s="412"/>
      <c r="CY576" s="412"/>
      <c r="CZ576" s="412"/>
      <c r="DA576" s="412"/>
      <c r="DB576" s="412"/>
      <c r="DC576" s="412"/>
      <c r="DD576" s="413"/>
      <c r="DE576" s="358"/>
      <c r="DF576" s="2"/>
      <c r="DG576" s="2"/>
      <c r="DH576" s="2"/>
      <c r="DI576" s="2"/>
      <c r="DJ576" s="2"/>
      <c r="DK576" s="2"/>
      <c r="DL576" s="2"/>
      <c r="DM576" s="2"/>
      <c r="DN576" s="2"/>
      <c r="DO576" s="2"/>
      <c r="DP576" s="2"/>
      <c r="DQ576" s="2"/>
      <c r="DR576" s="2"/>
      <c r="DS576" s="2"/>
      <c r="DT576" s="2"/>
      <c r="DU576" s="2"/>
      <c r="DV576" s="2"/>
      <c r="DW576" s="2"/>
      <c r="DX576" s="2"/>
      <c r="DY576" s="2"/>
    </row>
    <row r="577" spans="1:129" ht="15.75" hidden="1" x14ac:dyDescent="0.25">
      <c r="A577" s="418"/>
      <c r="B577" s="352"/>
      <c r="C577" s="355"/>
      <c r="D577" s="196" t="s">
        <v>980</v>
      </c>
      <c r="E577" s="1"/>
      <c r="F577" s="1"/>
      <c r="G577" s="2"/>
      <c r="H577" s="2"/>
      <c r="I577" s="2"/>
      <c r="J577" s="2"/>
      <c r="K577" s="2"/>
      <c r="L577" s="2"/>
      <c r="M577" s="4"/>
      <c r="N577" s="120"/>
      <c r="O577" s="120"/>
      <c r="P577" s="120"/>
      <c r="Q577" s="120"/>
      <c r="R577" s="120"/>
      <c r="S577" s="120"/>
      <c r="T577" s="120"/>
      <c r="U577" s="120"/>
      <c r="V577" s="120"/>
      <c r="W577" s="120"/>
      <c r="X577" s="120"/>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73">
        <f>COUNTIFS($J$7:$J$516,"TCKNXH",BI$7:BI$516,"1")</f>
        <v>1</v>
      </c>
      <c r="BJ577" s="273">
        <f>COUNTIFS($J$7:$J$516,"TCKNXH",BJ$7:BJ$516,"1")</f>
        <v>1</v>
      </c>
      <c r="BK577" s="273">
        <f>COUNTIFS($J$7:$J$516,"TCKNXH",BK$7:BK$516,"1")</f>
        <v>1</v>
      </c>
      <c r="BL577" s="273">
        <f>COUNTIFS($J$7:$J$516,"TCKNXH",BL$7:BL$516,"1")</f>
        <v>2</v>
      </c>
      <c r="BM577" s="273"/>
      <c r="BN577" s="273"/>
      <c r="BO577" s="273"/>
      <c r="BP577" s="273"/>
      <c r="BQ577" s="273">
        <f t="shared" ref="BQ577:BV577" si="507">COUNTIFS($J$7:$J$516,"TCKNXH",BQ$7:BQ$516,"1")</f>
        <v>2</v>
      </c>
      <c r="BR577" s="273">
        <f t="shared" si="507"/>
        <v>3</v>
      </c>
      <c r="BS577" s="273">
        <f t="shared" si="507"/>
        <v>3</v>
      </c>
      <c r="BT577" s="273">
        <f t="shared" si="507"/>
        <v>3</v>
      </c>
      <c r="BU577" s="273">
        <f t="shared" si="507"/>
        <v>4</v>
      </c>
      <c r="BV577" s="273">
        <f t="shared" si="507"/>
        <v>4</v>
      </c>
      <c r="BW577" s="273"/>
      <c r="BX577" s="273">
        <f t="shared" ref="BX577:CK577" si="508">COUNTIFS($J$7:$J$516,"TCKNXH",BX$7:BX$516,"1")</f>
        <v>3</v>
      </c>
      <c r="BY577" s="273">
        <f t="shared" si="508"/>
        <v>3</v>
      </c>
      <c r="BZ577" s="273">
        <f t="shared" si="508"/>
        <v>3</v>
      </c>
      <c r="CA577" s="273">
        <f t="shared" si="508"/>
        <v>4</v>
      </c>
      <c r="CB577" s="273">
        <f t="shared" si="508"/>
        <v>5</v>
      </c>
      <c r="CC577" s="273">
        <f t="shared" si="508"/>
        <v>6</v>
      </c>
      <c r="CD577" s="273">
        <f t="shared" si="508"/>
        <v>6</v>
      </c>
      <c r="CE577" s="273">
        <f t="shared" si="508"/>
        <v>6</v>
      </c>
      <c r="CF577" s="273">
        <f t="shared" si="508"/>
        <v>7</v>
      </c>
      <c r="CG577" s="273">
        <f t="shared" si="508"/>
        <v>6</v>
      </c>
      <c r="CH577" s="273">
        <f t="shared" si="508"/>
        <v>6</v>
      </c>
      <c r="CI577" s="273">
        <f t="shared" si="508"/>
        <v>6</v>
      </c>
      <c r="CJ577" s="273">
        <f t="shared" si="508"/>
        <v>6</v>
      </c>
      <c r="CK577" s="273">
        <f t="shared" si="508"/>
        <v>7</v>
      </c>
      <c r="CL577" s="273"/>
      <c r="CM577" s="273"/>
      <c r="CN577" s="273"/>
      <c r="CO577" s="273"/>
      <c r="CP577" s="273"/>
      <c r="CQ577" s="273"/>
      <c r="CR577" s="273"/>
      <c r="CS577" s="273">
        <f>COUNTIFS($J$7:$J$516,"TCKNXH",CS$7:CS$516,"1")</f>
        <v>2</v>
      </c>
      <c r="CT577" s="273">
        <f>COUNTIFS($J$7:$J$516,"TCKNXH",CT$7:CT$516,"1")</f>
        <v>1</v>
      </c>
      <c r="CU577" s="273">
        <f>COUNTIFS($J$7:$J$516,"TCKNXH",CU$7:CU$516,"1")</f>
        <v>1</v>
      </c>
      <c r="CV577" s="359"/>
      <c r="CW577" s="404"/>
      <c r="CX577" s="404"/>
      <c r="CY577" s="404"/>
      <c r="CZ577" s="404"/>
      <c r="DA577" s="404"/>
      <c r="DB577" s="404"/>
      <c r="DC577" s="404"/>
      <c r="DD577" s="414"/>
      <c r="DE577" s="360"/>
      <c r="DF577" s="2"/>
      <c r="DG577" s="2"/>
      <c r="DH577" s="2"/>
      <c r="DI577" s="2"/>
      <c r="DJ577" s="2"/>
      <c r="DK577" s="2"/>
      <c r="DL577" s="2"/>
      <c r="DM577" s="2"/>
      <c r="DN577" s="2"/>
      <c r="DO577" s="2"/>
      <c r="DP577" s="2"/>
      <c r="DQ577" s="2"/>
      <c r="DR577" s="2"/>
      <c r="DS577" s="2"/>
      <c r="DT577" s="2"/>
      <c r="DU577" s="2"/>
      <c r="DV577" s="2"/>
      <c r="DW577" s="2"/>
      <c r="DX577" s="2"/>
      <c r="DY577" s="2"/>
    </row>
    <row r="578" spans="1:129" ht="15.75" hidden="1" x14ac:dyDescent="0.25">
      <c r="A578" s="418"/>
      <c r="B578" s="352"/>
      <c r="C578" s="355"/>
      <c r="D578" s="196" t="s">
        <v>981</v>
      </c>
      <c r="E578" s="1"/>
      <c r="F578" s="1"/>
      <c r="G578" s="2"/>
      <c r="H578" s="2"/>
      <c r="I578" s="2"/>
      <c r="J578" s="2"/>
      <c r="K578" s="2"/>
      <c r="L578" s="2"/>
      <c r="M578" s="4"/>
      <c r="N578" s="120"/>
      <c r="O578" s="120"/>
      <c r="P578" s="120"/>
      <c r="Q578" s="120"/>
      <c r="R578" s="120"/>
      <c r="S578" s="120"/>
      <c r="T578" s="120"/>
      <c r="U578" s="120"/>
      <c r="V578" s="120"/>
      <c r="W578" s="120"/>
      <c r="X578" s="120"/>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73">
        <f>COUNTIFS($J$7:$J$516,"TCKNXH",BI$7:BI$516,"0")</f>
        <v>0</v>
      </c>
      <c r="BJ578" s="273">
        <f>COUNTIFS($J$7:$J$516,"TCKNXH",BJ$7:BJ$516,"0")</f>
        <v>0</v>
      </c>
      <c r="BK578" s="273">
        <f>COUNTIFS($J$7:$J$516,"TCKNXH",BK$7:BK$516,"0")</f>
        <v>0</v>
      </c>
      <c r="BL578" s="273">
        <f>COUNTIFS($J$7:$J$516,"TCKNXH",BL$7:BL$516,"0")</f>
        <v>0</v>
      </c>
      <c r="BM578" s="273"/>
      <c r="BN578" s="273"/>
      <c r="BO578" s="273"/>
      <c r="BP578" s="273"/>
      <c r="BQ578" s="273">
        <f t="shared" ref="BQ578:BV578" si="509">COUNTIFS($J$7:$J$516,"TCKNXH",BQ$7:BQ$516,"0")</f>
        <v>0</v>
      </c>
      <c r="BR578" s="273">
        <f t="shared" si="509"/>
        <v>0</v>
      </c>
      <c r="BS578" s="273">
        <f t="shared" si="509"/>
        <v>0</v>
      </c>
      <c r="BT578" s="273">
        <f t="shared" si="509"/>
        <v>0</v>
      </c>
      <c r="BU578" s="273">
        <f t="shared" si="509"/>
        <v>0</v>
      </c>
      <c r="BV578" s="273">
        <f t="shared" si="509"/>
        <v>0</v>
      </c>
      <c r="BW578" s="273"/>
      <c r="BX578" s="273">
        <f t="shared" ref="BX578:CK578" si="510">COUNTIFS($J$7:$J$516,"TCKNXH",BX$7:BX$516,"0")</f>
        <v>0</v>
      </c>
      <c r="BY578" s="273">
        <f t="shared" si="510"/>
        <v>0</v>
      </c>
      <c r="BZ578" s="273">
        <f t="shared" si="510"/>
        <v>0</v>
      </c>
      <c r="CA578" s="273">
        <f t="shared" si="510"/>
        <v>3</v>
      </c>
      <c r="CB578" s="273">
        <f t="shared" si="510"/>
        <v>0</v>
      </c>
      <c r="CC578" s="273">
        <f t="shared" si="510"/>
        <v>0</v>
      </c>
      <c r="CD578" s="273">
        <f t="shared" si="510"/>
        <v>0</v>
      </c>
      <c r="CE578" s="273">
        <f t="shared" si="510"/>
        <v>0</v>
      </c>
      <c r="CF578" s="273">
        <f t="shared" si="510"/>
        <v>0</v>
      </c>
      <c r="CG578" s="273">
        <f t="shared" si="510"/>
        <v>0</v>
      </c>
      <c r="CH578" s="273">
        <f t="shared" si="510"/>
        <v>0</v>
      </c>
      <c r="CI578" s="273">
        <f t="shared" si="510"/>
        <v>0</v>
      </c>
      <c r="CJ578" s="273">
        <f t="shared" si="510"/>
        <v>0</v>
      </c>
      <c r="CK578" s="273">
        <f t="shared" si="510"/>
        <v>0</v>
      </c>
      <c r="CL578" s="273"/>
      <c r="CM578" s="273"/>
      <c r="CN578" s="273"/>
      <c r="CO578" s="273"/>
      <c r="CP578" s="273"/>
      <c r="CQ578" s="273"/>
      <c r="CR578" s="273"/>
      <c r="CS578" s="273">
        <f>COUNTIFS($J$7:$J$516,"TCKNXH",CS$7:CS$516,"0")</f>
        <v>0</v>
      </c>
      <c r="CT578" s="273">
        <f>COUNTIFS($J$7:$J$516,"TCKNXH",CT$7:CT$516,"0")</f>
        <v>0</v>
      </c>
      <c r="CU578" s="273">
        <f>COUNTIFS($J$7:$J$516,"TCKNXH",CU$7:CU$516,"0")</f>
        <v>0</v>
      </c>
      <c r="CV578" s="359"/>
      <c r="CW578" s="404"/>
      <c r="CX578" s="404"/>
      <c r="CY578" s="404"/>
      <c r="CZ578" s="404"/>
      <c r="DA578" s="404"/>
      <c r="DB578" s="404"/>
      <c r="DC578" s="404"/>
      <c r="DD578" s="414"/>
      <c r="DE578" s="360"/>
      <c r="DF578" s="2"/>
      <c r="DG578" s="2"/>
      <c r="DH578" s="2"/>
      <c r="DI578" s="2"/>
      <c r="DJ578" s="2"/>
      <c r="DK578" s="2"/>
      <c r="DL578" s="2"/>
      <c r="DM578" s="2"/>
      <c r="DN578" s="2"/>
      <c r="DO578" s="2"/>
      <c r="DP578" s="2"/>
      <c r="DQ578" s="2"/>
      <c r="DR578" s="2"/>
      <c r="DS578" s="2"/>
      <c r="DT578" s="2"/>
      <c r="DU578" s="2"/>
      <c r="DV578" s="2"/>
      <c r="DW578" s="2"/>
      <c r="DX578" s="2"/>
      <c r="DY578" s="2"/>
    </row>
    <row r="579" spans="1:129" ht="15.75" hidden="1" x14ac:dyDescent="0.25">
      <c r="A579" s="418"/>
      <c r="B579" s="352"/>
      <c r="C579" s="355"/>
      <c r="D579" s="196" t="s">
        <v>982</v>
      </c>
      <c r="E579" s="1"/>
      <c r="F579" s="1"/>
      <c r="G579" s="2"/>
      <c r="H579" s="2"/>
      <c r="I579" s="2"/>
      <c r="J579" s="2"/>
      <c r="K579" s="2"/>
      <c r="L579" s="2"/>
      <c r="M579" s="4"/>
      <c r="N579" s="120"/>
      <c r="O579" s="120"/>
      <c r="P579" s="120"/>
      <c r="Q579" s="120"/>
      <c r="R579" s="120"/>
      <c r="S579" s="120"/>
      <c r="T579" s="120"/>
      <c r="U579" s="120"/>
      <c r="V579" s="120"/>
      <c r="W579" s="120"/>
      <c r="X579" s="120"/>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73">
        <f>COUNTIFS($J$7:$J$516,"TCKNXH",BI$7:BI$516,"KĐG")</f>
        <v>0</v>
      </c>
      <c r="BJ579" s="273">
        <f>COUNTIFS($J$7:$J$516,"TCKNXH",BJ$7:BJ$516,"KĐG")</f>
        <v>0</v>
      </c>
      <c r="BK579" s="273">
        <f>COUNTIFS($J$7:$J$516,"TCKNXH",BK$7:BK$516,"KĐG")</f>
        <v>0</v>
      </c>
      <c r="BL579" s="273">
        <f>COUNTIFS($J$7:$J$516,"TCKNXH",BL$7:BL$516,"KĐG")</f>
        <v>0</v>
      </c>
      <c r="BM579" s="273"/>
      <c r="BN579" s="273"/>
      <c r="BO579" s="273"/>
      <c r="BP579" s="273"/>
      <c r="BQ579" s="273">
        <f t="shared" ref="BQ579:BV579" si="511">COUNTIFS($J$7:$J$516,"TCKNXH",BQ$7:BQ$516,"KĐG")</f>
        <v>0</v>
      </c>
      <c r="BR579" s="273">
        <f t="shared" si="511"/>
        <v>0</v>
      </c>
      <c r="BS579" s="273">
        <f t="shared" si="511"/>
        <v>0</v>
      </c>
      <c r="BT579" s="273">
        <f t="shared" si="511"/>
        <v>0</v>
      </c>
      <c r="BU579" s="273">
        <f t="shared" si="511"/>
        <v>0</v>
      </c>
      <c r="BV579" s="273">
        <f t="shared" si="511"/>
        <v>0</v>
      </c>
      <c r="BW579" s="273"/>
      <c r="BX579" s="273">
        <f t="shared" ref="BX579:CK579" si="512">COUNTIFS($J$7:$J$516,"TCKNXH",BX$7:BX$516,"KĐG")</f>
        <v>0</v>
      </c>
      <c r="BY579" s="273">
        <f t="shared" si="512"/>
        <v>0</v>
      </c>
      <c r="BZ579" s="273">
        <f t="shared" si="512"/>
        <v>0</v>
      </c>
      <c r="CA579" s="273">
        <f t="shared" si="512"/>
        <v>0</v>
      </c>
      <c r="CB579" s="273">
        <f t="shared" si="512"/>
        <v>0</v>
      </c>
      <c r="CC579" s="273">
        <f t="shared" si="512"/>
        <v>0</v>
      </c>
      <c r="CD579" s="273">
        <f t="shared" si="512"/>
        <v>0</v>
      </c>
      <c r="CE579" s="273">
        <f t="shared" si="512"/>
        <v>0</v>
      </c>
      <c r="CF579" s="273">
        <f t="shared" si="512"/>
        <v>0</v>
      </c>
      <c r="CG579" s="273">
        <f t="shared" si="512"/>
        <v>0</v>
      </c>
      <c r="CH579" s="273">
        <f t="shared" si="512"/>
        <v>0</v>
      </c>
      <c r="CI579" s="273">
        <f t="shared" si="512"/>
        <v>0</v>
      </c>
      <c r="CJ579" s="273">
        <f t="shared" si="512"/>
        <v>0</v>
      </c>
      <c r="CK579" s="273">
        <f t="shared" si="512"/>
        <v>0</v>
      </c>
      <c r="CL579" s="273"/>
      <c r="CM579" s="273"/>
      <c r="CN579" s="273"/>
      <c r="CO579" s="273"/>
      <c r="CP579" s="273"/>
      <c r="CQ579" s="273"/>
      <c r="CR579" s="273"/>
      <c r="CS579" s="273">
        <f>COUNTIFS($J$7:$J$516,"TCKNXH",CS$7:CS$516,"KĐG")</f>
        <v>0</v>
      </c>
      <c r="CT579" s="273">
        <f>COUNTIFS($J$7:$J$516,"TCKNXH",CT$7:CT$516,"KĐG")</f>
        <v>0</v>
      </c>
      <c r="CU579" s="273">
        <f>COUNTIFS($J$7:$J$516,"TCKNXH",CU$7:CU$516,"KĐG")</f>
        <v>0</v>
      </c>
      <c r="CV579" s="359"/>
      <c r="CW579" s="404"/>
      <c r="CX579" s="404"/>
      <c r="CY579" s="404"/>
      <c r="CZ579" s="404"/>
      <c r="DA579" s="404"/>
      <c r="DB579" s="404"/>
      <c r="DC579" s="404"/>
      <c r="DD579" s="414"/>
      <c r="DE579" s="360"/>
      <c r="DF579" s="2"/>
      <c r="DG579" s="2"/>
      <c r="DH579" s="2"/>
      <c r="DI579" s="2"/>
      <c r="DJ579" s="2"/>
      <c r="DK579" s="2"/>
      <c r="DL579" s="2"/>
      <c r="DM579" s="2"/>
      <c r="DN579" s="2"/>
      <c r="DO579" s="2"/>
      <c r="DP579" s="2"/>
      <c r="DQ579" s="2"/>
      <c r="DR579" s="2"/>
      <c r="DS579" s="2"/>
      <c r="DT579" s="2"/>
      <c r="DU579" s="2"/>
      <c r="DV579" s="2"/>
      <c r="DW579" s="2"/>
      <c r="DX579" s="2"/>
      <c r="DY579" s="2"/>
    </row>
    <row r="580" spans="1:129" ht="15.75" hidden="1" x14ac:dyDescent="0.25">
      <c r="A580" s="418"/>
      <c r="B580" s="352"/>
      <c r="C580" s="355"/>
      <c r="D580" s="196" t="s">
        <v>983</v>
      </c>
      <c r="E580" s="1"/>
      <c r="F580" s="1"/>
      <c r="G580" s="2"/>
      <c r="H580" s="2"/>
      <c r="I580" s="2"/>
      <c r="J580" s="2"/>
      <c r="K580" s="2"/>
      <c r="L580" s="2"/>
      <c r="M580" s="4"/>
      <c r="N580" s="120"/>
      <c r="O580" s="120"/>
      <c r="P580" s="120"/>
      <c r="Q580" s="120"/>
      <c r="R580" s="120"/>
      <c r="S580" s="120"/>
      <c r="T580" s="120"/>
      <c r="U580" s="120"/>
      <c r="V580" s="120"/>
      <c r="W580" s="120"/>
      <c r="X580" s="120"/>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81">
        <f t="shared" ref="BI580:BV580" si="513">BI579/(BI576+BI577+BI578+BI579)</f>
        <v>0</v>
      </c>
      <c r="BJ580" s="281">
        <f t="shared" si="513"/>
        <v>0</v>
      </c>
      <c r="BK580" s="281">
        <f t="shared" si="513"/>
        <v>0</v>
      </c>
      <c r="BL580" s="281">
        <f t="shared" si="513"/>
        <v>0</v>
      </c>
      <c r="BM580" s="281"/>
      <c r="BN580" s="281"/>
      <c r="BO580" s="281"/>
      <c r="BP580" s="281"/>
      <c r="BQ580" s="281">
        <f t="shared" si="513"/>
        <v>0</v>
      </c>
      <c r="BR580" s="281">
        <f t="shared" si="513"/>
        <v>0</v>
      </c>
      <c r="BS580" s="281">
        <f t="shared" si="513"/>
        <v>0</v>
      </c>
      <c r="BT580" s="281">
        <f t="shared" si="513"/>
        <v>0</v>
      </c>
      <c r="BU580" s="281">
        <f t="shared" si="513"/>
        <v>0</v>
      </c>
      <c r="BV580" s="281">
        <f t="shared" si="513"/>
        <v>0</v>
      </c>
      <c r="BW580" s="281"/>
      <c r="BX580" s="281">
        <f t="shared" ref="BX580:CU580" si="514">BX579/(BX576+BX577+BX578+BX579)</f>
        <v>0</v>
      </c>
      <c r="BY580" s="281">
        <f t="shared" si="514"/>
        <v>0</v>
      </c>
      <c r="BZ580" s="281">
        <f t="shared" si="514"/>
        <v>0</v>
      </c>
      <c r="CA580" s="281">
        <f t="shared" si="514"/>
        <v>0</v>
      </c>
      <c r="CB580" s="281">
        <f t="shared" si="514"/>
        <v>0</v>
      </c>
      <c r="CC580" s="281">
        <f t="shared" si="514"/>
        <v>0</v>
      </c>
      <c r="CD580" s="281">
        <f t="shared" si="514"/>
        <v>0</v>
      </c>
      <c r="CE580" s="281">
        <f t="shared" si="514"/>
        <v>0</v>
      </c>
      <c r="CF580" s="281">
        <f t="shared" si="514"/>
        <v>0</v>
      </c>
      <c r="CG580" s="281">
        <f t="shared" si="514"/>
        <v>0</v>
      </c>
      <c r="CH580" s="281">
        <f t="shared" si="514"/>
        <v>0</v>
      </c>
      <c r="CI580" s="281">
        <f t="shared" si="514"/>
        <v>0</v>
      </c>
      <c r="CJ580" s="281">
        <f t="shared" si="514"/>
        <v>0</v>
      </c>
      <c r="CK580" s="281">
        <f t="shared" si="514"/>
        <v>0</v>
      </c>
      <c r="CL580" s="281"/>
      <c r="CM580" s="281"/>
      <c r="CN580" s="281"/>
      <c r="CO580" s="281"/>
      <c r="CP580" s="281"/>
      <c r="CQ580" s="281"/>
      <c r="CR580" s="281"/>
      <c r="CS580" s="281">
        <f t="shared" si="514"/>
        <v>0</v>
      </c>
      <c r="CT580" s="281">
        <f t="shared" si="514"/>
        <v>0</v>
      </c>
      <c r="CU580" s="281">
        <f t="shared" si="514"/>
        <v>0</v>
      </c>
      <c r="CV580" s="361"/>
      <c r="CW580" s="405"/>
      <c r="CX580" s="405"/>
      <c r="CY580" s="405"/>
      <c r="CZ580" s="405"/>
      <c r="DA580" s="405"/>
      <c r="DB580" s="405"/>
      <c r="DC580" s="405"/>
      <c r="DD580" s="415"/>
      <c r="DE580" s="362"/>
      <c r="DF580" s="2"/>
      <c r="DG580" s="2"/>
      <c r="DH580" s="2"/>
      <c r="DI580" s="2"/>
      <c r="DJ580" s="2"/>
      <c r="DK580" s="2"/>
      <c r="DL580" s="2"/>
      <c r="DM580" s="2"/>
      <c r="DN580" s="2"/>
      <c r="DO580" s="2"/>
      <c r="DP580" s="2"/>
      <c r="DQ580" s="2"/>
      <c r="DR580" s="2"/>
      <c r="DS580" s="2"/>
      <c r="DT580" s="2"/>
      <c r="DU580" s="2"/>
      <c r="DV580" s="2"/>
      <c r="DW580" s="2"/>
      <c r="DX580" s="2"/>
      <c r="DY580" s="2"/>
    </row>
    <row r="581" spans="1:129" ht="31.5" hidden="1" x14ac:dyDescent="0.25">
      <c r="A581" s="418"/>
      <c r="B581" s="353"/>
      <c r="C581" s="355"/>
      <c r="D581" s="416" t="s">
        <v>997</v>
      </c>
      <c r="E581" s="1"/>
      <c r="F581" s="1"/>
      <c r="G581" s="2"/>
      <c r="H581" s="2"/>
      <c r="I581" s="2"/>
      <c r="J581" s="2"/>
      <c r="K581" s="2"/>
      <c r="L581" s="2"/>
      <c r="M581" s="4"/>
      <c r="N581" s="120"/>
      <c r="O581" s="120"/>
      <c r="P581" s="120"/>
      <c r="Q581" s="120"/>
      <c r="R581" s="120"/>
      <c r="S581" s="120"/>
      <c r="T581" s="120"/>
      <c r="U581" s="120"/>
      <c r="V581" s="120"/>
      <c r="W581" s="120"/>
      <c r="X581" s="120"/>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82">
        <f t="shared" ref="BI581:BV581" si="515">(((BI576*2)+(BI577*1)+(BI578*0)+(BI578*0)))/(BI576+BI577+BI578+BI579)</f>
        <v>1.98</v>
      </c>
      <c r="BJ581" s="282">
        <f t="shared" si="515"/>
        <v>1.98</v>
      </c>
      <c r="BK581" s="282">
        <f t="shared" si="515"/>
        <v>1.98</v>
      </c>
      <c r="BL581" s="282">
        <f t="shared" si="515"/>
        <v>1.96</v>
      </c>
      <c r="BM581" s="282"/>
      <c r="BN581" s="282"/>
      <c r="BO581" s="282"/>
      <c r="BP581" s="282"/>
      <c r="BQ581" s="282">
        <f t="shared" si="515"/>
        <v>1.96</v>
      </c>
      <c r="BR581" s="282">
        <f t="shared" si="515"/>
        <v>1.94</v>
      </c>
      <c r="BS581" s="282">
        <f t="shared" si="515"/>
        <v>1.94</v>
      </c>
      <c r="BT581" s="282">
        <f t="shared" si="515"/>
        <v>1.94</v>
      </c>
      <c r="BU581" s="282">
        <f t="shared" si="515"/>
        <v>1.92</v>
      </c>
      <c r="BV581" s="282">
        <f t="shared" si="515"/>
        <v>1.92</v>
      </c>
      <c r="BW581" s="282"/>
      <c r="BX581" s="282">
        <f t="shared" ref="BX581:CU581" si="516">(((BX576*2)+(BX577*1)+(BX578*0)+(BX578*0)))/(BX576+BX577+BX578+BX579)</f>
        <v>1.94</v>
      </c>
      <c r="BY581" s="282">
        <f t="shared" si="516"/>
        <v>1.94</v>
      </c>
      <c r="BZ581" s="282">
        <f t="shared" si="516"/>
        <v>1.94</v>
      </c>
      <c r="CA581" s="282">
        <f t="shared" si="516"/>
        <v>1.8</v>
      </c>
      <c r="CB581" s="282">
        <f t="shared" si="516"/>
        <v>1.9</v>
      </c>
      <c r="CC581" s="282">
        <f t="shared" si="516"/>
        <v>1.88</v>
      </c>
      <c r="CD581" s="282">
        <f t="shared" si="516"/>
        <v>1.88</v>
      </c>
      <c r="CE581" s="282">
        <f t="shared" si="516"/>
        <v>1.88</v>
      </c>
      <c r="CF581" s="282">
        <f t="shared" si="516"/>
        <v>1.86</v>
      </c>
      <c r="CG581" s="282">
        <f t="shared" si="516"/>
        <v>1.88</v>
      </c>
      <c r="CH581" s="282">
        <f t="shared" si="516"/>
        <v>1.88</v>
      </c>
      <c r="CI581" s="282">
        <f t="shared" si="516"/>
        <v>1.88</v>
      </c>
      <c r="CJ581" s="282">
        <f t="shared" si="516"/>
        <v>1.88</v>
      </c>
      <c r="CK581" s="282">
        <f t="shared" si="516"/>
        <v>1.86</v>
      </c>
      <c r="CL581" s="282"/>
      <c r="CM581" s="282"/>
      <c r="CN581" s="282"/>
      <c r="CO581" s="282"/>
      <c r="CP581" s="282"/>
      <c r="CQ581" s="282"/>
      <c r="CR581" s="282"/>
      <c r="CS581" s="282">
        <f t="shared" si="516"/>
        <v>1.96</v>
      </c>
      <c r="CT581" s="282">
        <f t="shared" si="516"/>
        <v>1.98</v>
      </c>
      <c r="CU581" s="282">
        <f t="shared" si="516"/>
        <v>1.98</v>
      </c>
      <c r="CV581" s="197">
        <f>COUNTIF($BI582:$CU582,"Đ")</f>
        <v>27</v>
      </c>
      <c r="CW581" s="198">
        <f>CV581/(CX581+CZ581+DB581+CV581)</f>
        <v>1</v>
      </c>
      <c r="CX581" s="197">
        <f>COUNTIF($BI582:$DK582,"CCG")</f>
        <v>0</v>
      </c>
      <c r="CY581" s="198">
        <f>CX581/(CV581+CZ581+DB581+CX581)</f>
        <v>0</v>
      </c>
      <c r="CZ581" s="197">
        <f>COUNTIF($BI582:$DK582,"CĐ")</f>
        <v>0</v>
      </c>
      <c r="DA581" s="198">
        <f>CZ581/(CV581+CX581+DB581+CZ581)</f>
        <v>0</v>
      </c>
      <c r="DB581" s="197">
        <f>COUNTIF($BI582:$DK582,"KĐG")</f>
        <v>0</v>
      </c>
      <c r="DC581" s="198">
        <f>DB581/(CV581+CX581+CZ581+DB581)</f>
        <v>0</v>
      </c>
      <c r="DD581" s="255">
        <f>(((CV581*2)+(CX581*1)+(CZ581*0)))/(CV581+CX581+CZ581)</f>
        <v>2</v>
      </c>
      <c r="DE581" s="199" t="str">
        <f>IF(DD581&gt;=1.6,"Đạt mục tiêu",IF(DD581&gt;=1,"Cần cố gắng","Chưa đạt"))</f>
        <v>Đạt mục tiêu</v>
      </c>
      <c r="DF581" s="2"/>
      <c r="DG581" s="2"/>
      <c r="DH581" s="2"/>
      <c r="DI581" s="2"/>
      <c r="DJ581" s="2"/>
      <c r="DK581" s="2"/>
      <c r="DL581" s="2"/>
      <c r="DM581" s="2"/>
      <c r="DN581" s="2"/>
      <c r="DO581" s="2"/>
      <c r="DP581" s="2"/>
      <c r="DQ581" s="2"/>
      <c r="DR581" s="2"/>
      <c r="DS581" s="2"/>
      <c r="DT581" s="2"/>
      <c r="DU581" s="2"/>
      <c r="DV581" s="2"/>
      <c r="DW581" s="2"/>
      <c r="DX581" s="2"/>
      <c r="DY581" s="2"/>
    </row>
    <row r="582" spans="1:129" ht="15.75" hidden="1" x14ac:dyDescent="0.25">
      <c r="A582" s="418"/>
      <c r="B582" s="422" t="s">
        <v>482</v>
      </c>
      <c r="C582" s="421"/>
      <c r="D582" s="351"/>
      <c r="E582" s="1"/>
      <c r="F582" s="1"/>
      <c r="G582" s="2"/>
      <c r="H582" s="2"/>
      <c r="I582" s="2"/>
      <c r="J582" s="2"/>
      <c r="K582" s="2"/>
      <c r="L582" s="2"/>
      <c r="M582" s="4"/>
      <c r="N582" s="120"/>
      <c r="O582" s="120"/>
      <c r="P582" s="120"/>
      <c r="Q582" s="120"/>
      <c r="R582" s="120"/>
      <c r="S582" s="120"/>
      <c r="T582" s="120"/>
      <c r="U582" s="120"/>
      <c r="V582" s="120"/>
      <c r="W582" s="120"/>
      <c r="X582" s="120"/>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82" t="str">
        <f t="shared" ref="BI582:BV582" si="517">IF(BI580&gt;=50%,"KĐG",IF(BI581&gt;=1.6,"Đ",IF(BI581&gt;=1,"CCG","CĐ")))</f>
        <v>Đ</v>
      </c>
      <c r="BJ582" s="282" t="str">
        <f t="shared" si="517"/>
        <v>Đ</v>
      </c>
      <c r="BK582" s="282" t="str">
        <f t="shared" si="517"/>
        <v>Đ</v>
      </c>
      <c r="BL582" s="282" t="str">
        <f t="shared" si="517"/>
        <v>Đ</v>
      </c>
      <c r="BM582" s="282"/>
      <c r="BN582" s="282"/>
      <c r="BO582" s="282"/>
      <c r="BP582" s="282"/>
      <c r="BQ582" s="282" t="str">
        <f t="shared" si="517"/>
        <v>Đ</v>
      </c>
      <c r="BR582" s="282" t="str">
        <f t="shared" si="517"/>
        <v>Đ</v>
      </c>
      <c r="BS582" s="282" t="str">
        <f t="shared" si="517"/>
        <v>Đ</v>
      </c>
      <c r="BT582" s="282" t="str">
        <f t="shared" si="517"/>
        <v>Đ</v>
      </c>
      <c r="BU582" s="282" t="str">
        <f t="shared" si="517"/>
        <v>Đ</v>
      </c>
      <c r="BV582" s="282" t="str">
        <f t="shared" si="517"/>
        <v>Đ</v>
      </c>
      <c r="BW582" s="282"/>
      <c r="BX582" s="282" t="str">
        <f t="shared" ref="BX582:CU582" si="518">IF(BX580&gt;=50%,"KĐG",IF(BX581&gt;=1.6,"Đ",IF(BX581&gt;=1,"CCG","CĐ")))</f>
        <v>Đ</v>
      </c>
      <c r="BY582" s="282" t="str">
        <f t="shared" si="518"/>
        <v>Đ</v>
      </c>
      <c r="BZ582" s="282" t="str">
        <f t="shared" si="518"/>
        <v>Đ</v>
      </c>
      <c r="CA582" s="282" t="str">
        <f t="shared" si="518"/>
        <v>Đ</v>
      </c>
      <c r="CB582" s="282" t="str">
        <f t="shared" si="518"/>
        <v>Đ</v>
      </c>
      <c r="CC582" s="282" t="str">
        <f t="shared" si="518"/>
        <v>Đ</v>
      </c>
      <c r="CD582" s="282" t="str">
        <f t="shared" si="518"/>
        <v>Đ</v>
      </c>
      <c r="CE582" s="282" t="str">
        <f t="shared" si="518"/>
        <v>Đ</v>
      </c>
      <c r="CF582" s="282" t="str">
        <f t="shared" si="518"/>
        <v>Đ</v>
      </c>
      <c r="CG582" s="282" t="str">
        <f t="shared" si="518"/>
        <v>Đ</v>
      </c>
      <c r="CH582" s="282" t="str">
        <f t="shared" si="518"/>
        <v>Đ</v>
      </c>
      <c r="CI582" s="282" t="str">
        <f t="shared" si="518"/>
        <v>Đ</v>
      </c>
      <c r="CJ582" s="282" t="str">
        <f t="shared" si="518"/>
        <v>Đ</v>
      </c>
      <c r="CK582" s="282" t="str">
        <f t="shared" si="518"/>
        <v>Đ</v>
      </c>
      <c r="CL582" s="282"/>
      <c r="CM582" s="282"/>
      <c r="CN582" s="282"/>
      <c r="CO582" s="282"/>
      <c r="CP582" s="282"/>
      <c r="CQ582" s="282"/>
      <c r="CR582" s="282"/>
      <c r="CS582" s="282" t="str">
        <f t="shared" si="518"/>
        <v>Đ</v>
      </c>
      <c r="CT582" s="282" t="str">
        <f t="shared" si="518"/>
        <v>Đ</v>
      </c>
      <c r="CU582" s="282" t="str">
        <f t="shared" si="518"/>
        <v>Đ</v>
      </c>
      <c r="CV582" s="200"/>
      <c r="CW582" s="201"/>
      <c r="CX582" s="200"/>
      <c r="CY582" s="201"/>
      <c r="CZ582" s="200"/>
      <c r="DA582" s="201"/>
      <c r="DB582" s="200"/>
      <c r="DC582" s="201"/>
      <c r="DD582" s="256"/>
      <c r="DE582" s="202"/>
      <c r="DF582" s="2"/>
      <c r="DG582" s="2"/>
      <c r="DH582" s="2"/>
      <c r="DI582" s="2"/>
      <c r="DJ582" s="2"/>
      <c r="DK582" s="2"/>
      <c r="DL582" s="2"/>
      <c r="DM582" s="2"/>
      <c r="DN582" s="2"/>
      <c r="DO582" s="2"/>
      <c r="DP582" s="2"/>
      <c r="DQ582" s="2"/>
      <c r="DR582" s="2"/>
      <c r="DS582" s="2"/>
      <c r="DT582" s="2"/>
      <c r="DU582" s="2"/>
      <c r="DV582" s="2"/>
      <c r="DW582" s="2"/>
      <c r="DX582" s="2"/>
      <c r="DY582" s="2"/>
    </row>
    <row r="583" spans="1:129" ht="15.75" hidden="1" x14ac:dyDescent="0.25">
      <c r="A583" s="418"/>
      <c r="B583" s="352"/>
      <c r="C583" s="420" t="s">
        <v>482</v>
      </c>
      <c r="D583" s="196" t="s">
        <v>979</v>
      </c>
      <c r="E583" s="1"/>
      <c r="F583" s="1"/>
      <c r="G583" s="2"/>
      <c r="H583" s="2"/>
      <c r="I583" s="2"/>
      <c r="J583" s="2"/>
      <c r="K583" s="2"/>
      <c r="L583" s="2"/>
      <c r="M583" s="4"/>
      <c r="N583" s="120"/>
      <c r="O583" s="120"/>
      <c r="P583" s="120"/>
      <c r="Q583" s="120"/>
      <c r="R583" s="120"/>
      <c r="S583" s="120"/>
      <c r="T583" s="120"/>
      <c r="U583" s="120"/>
      <c r="V583" s="120"/>
      <c r="W583" s="120"/>
      <c r="X583" s="120"/>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73">
        <f>COUNTIFS($J$7:$J$516,"Thẩm mỹ",BI$7:BI$516,"2")</f>
        <v>66</v>
      </c>
      <c r="BJ583" s="273">
        <f>COUNTIFS($J$7:$J$516,"Thẩm mỹ",BJ$7:BJ$516,"2")</f>
        <v>66</v>
      </c>
      <c r="BK583" s="273">
        <f>COUNTIFS($J$7:$J$516,"Thẩm mỹ",BK$7:BK$516,"2")</f>
        <v>66</v>
      </c>
      <c r="BL583" s="273">
        <f>COUNTIFS($J$7:$J$516,"Thẩm mỹ",BL$7:BL$516,"2")</f>
        <v>66</v>
      </c>
      <c r="BM583" s="273"/>
      <c r="BN583" s="273"/>
      <c r="BO583" s="273"/>
      <c r="BP583" s="273"/>
      <c r="BQ583" s="273">
        <f t="shared" ref="BQ583:BV583" si="519">COUNTIFS($J$7:$J$516,"Thẩm mỹ",BQ$7:BQ$516,"2")</f>
        <v>64</v>
      </c>
      <c r="BR583" s="273">
        <f t="shared" si="519"/>
        <v>63</v>
      </c>
      <c r="BS583" s="273">
        <f t="shared" si="519"/>
        <v>63</v>
      </c>
      <c r="BT583" s="273">
        <f t="shared" si="519"/>
        <v>63</v>
      </c>
      <c r="BU583" s="273">
        <f t="shared" si="519"/>
        <v>63</v>
      </c>
      <c r="BV583" s="273">
        <f t="shared" si="519"/>
        <v>64</v>
      </c>
      <c r="BW583" s="273"/>
      <c r="BX583" s="273">
        <f t="shared" ref="BX583:CK583" si="520">COUNTIFS($J$7:$J$516,"Thẩm mỹ",BX$7:BX$516,"2")</f>
        <v>64</v>
      </c>
      <c r="BY583" s="273">
        <f t="shared" si="520"/>
        <v>63</v>
      </c>
      <c r="BZ583" s="273">
        <f t="shared" si="520"/>
        <v>63</v>
      </c>
      <c r="CA583" s="273">
        <f t="shared" si="520"/>
        <v>59</v>
      </c>
      <c r="CB583" s="273">
        <f t="shared" si="520"/>
        <v>63</v>
      </c>
      <c r="CC583" s="273">
        <f t="shared" si="520"/>
        <v>64</v>
      </c>
      <c r="CD583" s="273">
        <f t="shared" si="520"/>
        <v>63</v>
      </c>
      <c r="CE583" s="273">
        <f t="shared" si="520"/>
        <v>62</v>
      </c>
      <c r="CF583" s="273">
        <f t="shared" si="520"/>
        <v>63</v>
      </c>
      <c r="CG583" s="273">
        <f t="shared" si="520"/>
        <v>63</v>
      </c>
      <c r="CH583" s="273">
        <f t="shared" si="520"/>
        <v>62</v>
      </c>
      <c r="CI583" s="273">
        <f t="shared" si="520"/>
        <v>62</v>
      </c>
      <c r="CJ583" s="273">
        <f t="shared" si="520"/>
        <v>61</v>
      </c>
      <c r="CK583" s="273">
        <f t="shared" si="520"/>
        <v>61</v>
      </c>
      <c r="CL583" s="273"/>
      <c r="CM583" s="273"/>
      <c r="CN583" s="273"/>
      <c r="CO583" s="273"/>
      <c r="CP583" s="273"/>
      <c r="CQ583" s="273"/>
      <c r="CR583" s="273"/>
      <c r="CS583" s="273">
        <f>COUNTIFS($J$7:$J$516,"Thẩm mỹ",CS$7:CS$516,"2")</f>
        <v>66</v>
      </c>
      <c r="CT583" s="273">
        <f>COUNTIFS($J$7:$J$516,"Thẩm mỹ",CT$7:CT$516,"2")</f>
        <v>66</v>
      </c>
      <c r="CU583" s="273">
        <f>COUNTIFS($J$7:$J$516,"Thẩm mỹ",CU$7:CU$516,"2")</f>
        <v>65</v>
      </c>
      <c r="CV583" s="357"/>
      <c r="CW583" s="412"/>
      <c r="CX583" s="412"/>
      <c r="CY583" s="412"/>
      <c r="CZ583" s="412"/>
      <c r="DA583" s="412"/>
      <c r="DB583" s="412"/>
      <c r="DC583" s="412"/>
      <c r="DD583" s="413"/>
      <c r="DE583" s="358"/>
      <c r="DF583" s="2"/>
      <c r="DG583" s="2"/>
      <c r="DH583" s="2"/>
      <c r="DI583" s="2"/>
      <c r="DJ583" s="2"/>
      <c r="DK583" s="2"/>
      <c r="DL583" s="2"/>
      <c r="DM583" s="2"/>
      <c r="DN583" s="2"/>
      <c r="DO583" s="2"/>
      <c r="DP583" s="2"/>
      <c r="DQ583" s="2"/>
      <c r="DR583" s="2"/>
      <c r="DS583" s="2"/>
      <c r="DT583" s="2"/>
      <c r="DU583" s="2"/>
      <c r="DV583" s="2"/>
      <c r="DW583" s="2"/>
      <c r="DX583" s="2"/>
      <c r="DY583" s="2"/>
    </row>
    <row r="584" spans="1:129" ht="15.75" hidden="1" x14ac:dyDescent="0.25">
      <c r="A584" s="418"/>
      <c r="B584" s="352"/>
      <c r="C584" s="355"/>
      <c r="D584" s="196" t="s">
        <v>980</v>
      </c>
      <c r="E584" s="1"/>
      <c r="F584" s="1"/>
      <c r="G584" s="2"/>
      <c r="H584" s="2"/>
      <c r="I584" s="2"/>
      <c r="J584" s="2"/>
      <c r="K584" s="2"/>
      <c r="L584" s="2"/>
      <c r="M584" s="4"/>
      <c r="N584" s="120"/>
      <c r="O584" s="120"/>
      <c r="P584" s="120"/>
      <c r="Q584" s="120"/>
      <c r="R584" s="120"/>
      <c r="S584" s="120"/>
      <c r="T584" s="120"/>
      <c r="U584" s="120"/>
      <c r="V584" s="120"/>
      <c r="W584" s="120"/>
      <c r="X584" s="120"/>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73">
        <f>COUNTIFS($J$7:$J$516,"Thẩm mỹ",BI$7:BI$516,"1")</f>
        <v>1</v>
      </c>
      <c r="BJ584" s="273">
        <f>COUNTIFS($J$7:$J$516,"Thẩm mỹ",BJ$7:BJ$516,"1")</f>
        <v>1</v>
      </c>
      <c r="BK584" s="273">
        <f>COUNTIFS($J$7:$J$516,"Thẩm mỹ",BK$7:BK$516,"1")</f>
        <v>1</v>
      </c>
      <c r="BL584" s="273">
        <f>COUNTIFS($J$7:$J$516,"Thẩm mỹ",BL$7:BL$516,"1")</f>
        <v>1</v>
      </c>
      <c r="BM584" s="273"/>
      <c r="BN584" s="273"/>
      <c r="BO584" s="273"/>
      <c r="BP584" s="273"/>
      <c r="BQ584" s="273">
        <f t="shared" ref="BQ584:BV584" si="521">COUNTIFS($J$7:$J$516,"Thẩm mỹ",BQ$7:BQ$516,"1")</f>
        <v>3</v>
      </c>
      <c r="BR584" s="273">
        <f t="shared" si="521"/>
        <v>4</v>
      </c>
      <c r="BS584" s="273">
        <f t="shared" si="521"/>
        <v>4</v>
      </c>
      <c r="BT584" s="273">
        <f t="shared" si="521"/>
        <v>4</v>
      </c>
      <c r="BU584" s="273">
        <f t="shared" si="521"/>
        <v>4</v>
      </c>
      <c r="BV584" s="273">
        <f t="shared" si="521"/>
        <v>3</v>
      </c>
      <c r="BW584" s="273"/>
      <c r="BX584" s="273">
        <f t="shared" ref="BX584:CK584" si="522">COUNTIFS($J$7:$J$516,"Thẩm mỹ",BX$7:BX$516,"1")</f>
        <v>3</v>
      </c>
      <c r="BY584" s="273">
        <f t="shared" si="522"/>
        <v>4</v>
      </c>
      <c r="BZ584" s="273">
        <f t="shared" si="522"/>
        <v>4</v>
      </c>
      <c r="CA584" s="273">
        <f t="shared" si="522"/>
        <v>3</v>
      </c>
      <c r="CB584" s="273">
        <f t="shared" si="522"/>
        <v>4</v>
      </c>
      <c r="CC584" s="273">
        <f t="shared" si="522"/>
        <v>3</v>
      </c>
      <c r="CD584" s="273">
        <f t="shared" si="522"/>
        <v>4</v>
      </c>
      <c r="CE584" s="273">
        <f t="shared" si="522"/>
        <v>5</v>
      </c>
      <c r="CF584" s="273">
        <f t="shared" si="522"/>
        <v>4</v>
      </c>
      <c r="CG584" s="273">
        <f t="shared" si="522"/>
        <v>4</v>
      </c>
      <c r="CH584" s="273">
        <f t="shared" si="522"/>
        <v>5</v>
      </c>
      <c r="CI584" s="273">
        <f t="shared" si="522"/>
        <v>5</v>
      </c>
      <c r="CJ584" s="273">
        <f t="shared" si="522"/>
        <v>6</v>
      </c>
      <c r="CK584" s="273">
        <f t="shared" si="522"/>
        <v>6</v>
      </c>
      <c r="CL584" s="273"/>
      <c r="CM584" s="273"/>
      <c r="CN584" s="273"/>
      <c r="CO584" s="273"/>
      <c r="CP584" s="273"/>
      <c r="CQ584" s="273"/>
      <c r="CR584" s="273"/>
      <c r="CS584" s="273">
        <f>COUNTIFS($J$7:$J$516,"Thẩm mỹ",CS$7:CS$516,"1")</f>
        <v>1</v>
      </c>
      <c r="CT584" s="273">
        <f>COUNTIFS($J$7:$J$516,"Thẩm mỹ",CT$7:CT$516,"1")</f>
        <v>1</v>
      </c>
      <c r="CU584" s="273">
        <f>COUNTIFS($J$7:$J$516,"Thẩm mỹ",CU$7:CU$516,"1")</f>
        <v>1</v>
      </c>
      <c r="CV584" s="359"/>
      <c r="CW584" s="404"/>
      <c r="CX584" s="404"/>
      <c r="CY584" s="404"/>
      <c r="CZ584" s="404"/>
      <c r="DA584" s="404"/>
      <c r="DB584" s="404"/>
      <c r="DC584" s="404"/>
      <c r="DD584" s="414"/>
      <c r="DE584" s="360"/>
      <c r="DF584" s="2"/>
      <c r="DG584" s="2"/>
      <c r="DH584" s="2"/>
      <c r="DI584" s="2"/>
      <c r="DJ584" s="2"/>
      <c r="DK584" s="2"/>
      <c r="DL584" s="2"/>
      <c r="DM584" s="2"/>
      <c r="DN584" s="2"/>
      <c r="DO584" s="2"/>
      <c r="DP584" s="2"/>
      <c r="DQ584" s="2"/>
      <c r="DR584" s="2"/>
      <c r="DS584" s="2"/>
      <c r="DT584" s="2"/>
      <c r="DU584" s="2"/>
      <c r="DV584" s="2"/>
      <c r="DW584" s="2"/>
      <c r="DX584" s="2"/>
      <c r="DY584" s="2"/>
    </row>
    <row r="585" spans="1:129" ht="15.75" hidden="1" x14ac:dyDescent="0.25">
      <c r="A585" s="418"/>
      <c r="B585" s="352"/>
      <c r="C585" s="355"/>
      <c r="D585" s="196" t="s">
        <v>981</v>
      </c>
      <c r="E585" s="1"/>
      <c r="F585" s="1"/>
      <c r="G585" s="2"/>
      <c r="H585" s="2"/>
      <c r="I585" s="2"/>
      <c r="J585" s="2"/>
      <c r="K585" s="2"/>
      <c r="L585" s="2"/>
      <c r="M585" s="4"/>
      <c r="N585" s="120"/>
      <c r="O585" s="120"/>
      <c r="P585" s="120"/>
      <c r="Q585" s="120"/>
      <c r="R585" s="120"/>
      <c r="S585" s="120"/>
      <c r="T585" s="120"/>
      <c r="U585" s="120"/>
      <c r="V585" s="120"/>
      <c r="W585" s="120"/>
      <c r="X585" s="120"/>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73">
        <f>COUNTIFS($J$7:$J$516,"Thẩm mỹ",BI$7:BI$516,"0")</f>
        <v>0</v>
      </c>
      <c r="BJ585" s="273">
        <f>COUNTIFS($J$7:$J$516,"Thẩm mỹ",BJ$7:BJ$516,"0")</f>
        <v>0</v>
      </c>
      <c r="BK585" s="273">
        <f>COUNTIFS($J$7:$J$516,"Thẩm mỹ",BK$7:BK$516,"0")</f>
        <v>0</v>
      </c>
      <c r="BL585" s="273">
        <f>COUNTIFS($J$7:$J$516,"Thẩm mỹ",BL$7:BL$516,"0")</f>
        <v>0</v>
      </c>
      <c r="BM585" s="273"/>
      <c r="BN585" s="273"/>
      <c r="BO585" s="273"/>
      <c r="BP585" s="273"/>
      <c r="BQ585" s="273">
        <f t="shared" ref="BQ585:BV585" si="523">COUNTIFS($J$7:$J$516,"Thẩm mỹ",BQ$7:BQ$516,"0")</f>
        <v>0</v>
      </c>
      <c r="BR585" s="273">
        <f t="shared" si="523"/>
        <v>0</v>
      </c>
      <c r="BS585" s="273">
        <f t="shared" si="523"/>
        <v>0</v>
      </c>
      <c r="BT585" s="273">
        <f t="shared" si="523"/>
        <v>0</v>
      </c>
      <c r="BU585" s="273">
        <f t="shared" si="523"/>
        <v>0</v>
      </c>
      <c r="BV585" s="273">
        <f t="shared" si="523"/>
        <v>0</v>
      </c>
      <c r="BW585" s="273"/>
      <c r="BX585" s="273">
        <f t="shared" ref="BX585:CK585" si="524">COUNTIFS($J$7:$J$516,"Thẩm mỹ",BX$7:BX$516,"0")</f>
        <v>0</v>
      </c>
      <c r="BY585" s="273">
        <f t="shared" si="524"/>
        <v>0</v>
      </c>
      <c r="BZ585" s="273">
        <f t="shared" si="524"/>
        <v>0</v>
      </c>
      <c r="CA585" s="273">
        <f t="shared" si="524"/>
        <v>5</v>
      </c>
      <c r="CB585" s="273">
        <f t="shared" si="524"/>
        <v>0</v>
      </c>
      <c r="CC585" s="273">
        <f t="shared" si="524"/>
        <v>0</v>
      </c>
      <c r="CD585" s="273">
        <f t="shared" si="524"/>
        <v>0</v>
      </c>
      <c r="CE585" s="273">
        <f t="shared" si="524"/>
        <v>0</v>
      </c>
      <c r="CF585" s="273">
        <f t="shared" si="524"/>
        <v>0</v>
      </c>
      <c r="CG585" s="273">
        <f t="shared" si="524"/>
        <v>0</v>
      </c>
      <c r="CH585" s="273">
        <f t="shared" si="524"/>
        <v>0</v>
      </c>
      <c r="CI585" s="273">
        <f t="shared" si="524"/>
        <v>0</v>
      </c>
      <c r="CJ585" s="273">
        <f t="shared" si="524"/>
        <v>0</v>
      </c>
      <c r="CK585" s="273">
        <f t="shared" si="524"/>
        <v>0</v>
      </c>
      <c r="CL585" s="273"/>
      <c r="CM585" s="273"/>
      <c r="CN585" s="273"/>
      <c r="CO585" s="273"/>
      <c r="CP585" s="273"/>
      <c r="CQ585" s="273"/>
      <c r="CR585" s="273"/>
      <c r="CS585" s="273">
        <f>COUNTIFS($J$7:$J$516,"Thẩm mỹ",CS$7:CS$516,"0")</f>
        <v>0</v>
      </c>
      <c r="CT585" s="273">
        <f>COUNTIFS($J$7:$J$516,"Thẩm mỹ",CT$7:CT$516,"0")</f>
        <v>0</v>
      </c>
      <c r="CU585" s="273">
        <f>COUNTIFS($J$7:$J$516,"Thẩm mỹ",CU$7:CU$516,"0")</f>
        <v>1</v>
      </c>
      <c r="CV585" s="359"/>
      <c r="CW585" s="404"/>
      <c r="CX585" s="404"/>
      <c r="CY585" s="404"/>
      <c r="CZ585" s="404"/>
      <c r="DA585" s="404"/>
      <c r="DB585" s="404"/>
      <c r="DC585" s="404"/>
      <c r="DD585" s="414"/>
      <c r="DE585" s="360"/>
      <c r="DF585" s="2"/>
      <c r="DG585" s="2"/>
      <c r="DH585" s="2"/>
      <c r="DI585" s="2"/>
      <c r="DJ585" s="2"/>
      <c r="DK585" s="2"/>
      <c r="DL585" s="2"/>
      <c r="DM585" s="2"/>
      <c r="DN585" s="2"/>
      <c r="DO585" s="2"/>
      <c r="DP585" s="2"/>
      <c r="DQ585" s="2"/>
      <c r="DR585" s="2"/>
      <c r="DS585" s="2"/>
      <c r="DT585" s="2"/>
      <c r="DU585" s="2"/>
      <c r="DV585" s="2"/>
      <c r="DW585" s="2"/>
      <c r="DX585" s="2"/>
      <c r="DY585" s="2"/>
    </row>
    <row r="586" spans="1:129" ht="15.75" hidden="1" x14ac:dyDescent="0.25">
      <c r="A586" s="418"/>
      <c r="B586" s="352"/>
      <c r="C586" s="355"/>
      <c r="D586" s="196" t="s">
        <v>982</v>
      </c>
      <c r="E586" s="1"/>
      <c r="F586" s="1"/>
      <c r="G586" s="2"/>
      <c r="H586" s="2"/>
      <c r="I586" s="2"/>
      <c r="J586" s="2"/>
      <c r="K586" s="2"/>
      <c r="L586" s="2"/>
      <c r="M586" s="4"/>
      <c r="N586" s="120"/>
      <c r="O586" s="120"/>
      <c r="P586" s="120"/>
      <c r="Q586" s="120"/>
      <c r="R586" s="120"/>
      <c r="S586" s="120"/>
      <c r="T586" s="120"/>
      <c r="U586" s="120"/>
      <c r="V586" s="120"/>
      <c r="W586" s="120"/>
      <c r="X586" s="120"/>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73">
        <f>COUNTIFS($J$7:$J$516,"Thẩm mỹ",BI$7:BI$516,"KĐG")</f>
        <v>0</v>
      </c>
      <c r="BJ586" s="273">
        <f>COUNTIFS($J$7:$J$516,"Thẩm mỹ",BJ$7:BJ$516,"KĐG")</f>
        <v>0</v>
      </c>
      <c r="BK586" s="273">
        <f>COUNTIFS($J$7:$J$516,"Thẩm mỹ",BK$7:BK$516,"KĐG")</f>
        <v>0</v>
      </c>
      <c r="BL586" s="273">
        <f>COUNTIFS($J$7:$J$516,"Thẩm mỹ",BL$7:BL$516,"KĐG")</f>
        <v>0</v>
      </c>
      <c r="BM586" s="273"/>
      <c r="BN586" s="273"/>
      <c r="BO586" s="273"/>
      <c r="BP586" s="273"/>
      <c r="BQ586" s="273">
        <f t="shared" ref="BQ586:BV586" si="525">COUNTIFS($J$7:$J$516,"Thẩm mỹ",BQ$7:BQ$516,"KĐG")</f>
        <v>0</v>
      </c>
      <c r="BR586" s="273">
        <f t="shared" si="525"/>
        <v>0</v>
      </c>
      <c r="BS586" s="273">
        <f t="shared" si="525"/>
        <v>0</v>
      </c>
      <c r="BT586" s="273">
        <f t="shared" si="525"/>
        <v>0</v>
      </c>
      <c r="BU586" s="273">
        <f t="shared" si="525"/>
        <v>0</v>
      </c>
      <c r="BV586" s="273">
        <f t="shared" si="525"/>
        <v>0</v>
      </c>
      <c r="BW586" s="273"/>
      <c r="BX586" s="273">
        <f t="shared" ref="BX586:CK586" si="526">COUNTIFS($J$7:$J$516,"Thẩm mỹ",BX$7:BX$516,"KĐG")</f>
        <v>0</v>
      </c>
      <c r="BY586" s="273">
        <f t="shared" si="526"/>
        <v>0</v>
      </c>
      <c r="BZ586" s="273">
        <f t="shared" si="526"/>
        <v>0</v>
      </c>
      <c r="CA586" s="273">
        <f t="shared" si="526"/>
        <v>0</v>
      </c>
      <c r="CB586" s="273">
        <f t="shared" si="526"/>
        <v>0</v>
      </c>
      <c r="CC586" s="273">
        <f t="shared" si="526"/>
        <v>0</v>
      </c>
      <c r="CD586" s="273">
        <f t="shared" si="526"/>
        <v>0</v>
      </c>
      <c r="CE586" s="273">
        <f t="shared" si="526"/>
        <v>0</v>
      </c>
      <c r="CF586" s="273">
        <f t="shared" si="526"/>
        <v>0</v>
      </c>
      <c r="CG586" s="273">
        <f t="shared" si="526"/>
        <v>0</v>
      </c>
      <c r="CH586" s="273">
        <f t="shared" si="526"/>
        <v>0</v>
      </c>
      <c r="CI586" s="273">
        <f t="shared" si="526"/>
        <v>0</v>
      </c>
      <c r="CJ586" s="273">
        <f t="shared" si="526"/>
        <v>0</v>
      </c>
      <c r="CK586" s="273">
        <f t="shared" si="526"/>
        <v>0</v>
      </c>
      <c r="CL586" s="273"/>
      <c r="CM586" s="273"/>
      <c r="CN586" s="273"/>
      <c r="CO586" s="273"/>
      <c r="CP586" s="273"/>
      <c r="CQ586" s="273"/>
      <c r="CR586" s="273"/>
      <c r="CS586" s="273">
        <f>COUNTIFS($J$7:$J$516,"Thẩm mỹ",CS$7:CS$516,"KĐG")</f>
        <v>0</v>
      </c>
      <c r="CT586" s="273">
        <f>COUNTIFS($J$7:$J$516,"Thẩm mỹ",CT$7:CT$516,"KĐG")</f>
        <v>0</v>
      </c>
      <c r="CU586" s="273">
        <f>COUNTIFS($J$7:$J$516,"Thẩm mỹ",CU$7:CU$516,"KĐG")</f>
        <v>0</v>
      </c>
      <c r="CV586" s="359"/>
      <c r="CW586" s="404"/>
      <c r="CX586" s="404"/>
      <c r="CY586" s="404"/>
      <c r="CZ586" s="404"/>
      <c r="DA586" s="404"/>
      <c r="DB586" s="404"/>
      <c r="DC586" s="404"/>
      <c r="DD586" s="414"/>
      <c r="DE586" s="360"/>
      <c r="DF586" s="2"/>
      <c r="DG586" s="2"/>
      <c r="DH586" s="2"/>
      <c r="DI586" s="2"/>
      <c r="DJ586" s="2"/>
      <c r="DK586" s="2"/>
      <c r="DL586" s="2"/>
      <c r="DM586" s="2"/>
      <c r="DN586" s="2"/>
      <c r="DO586" s="2"/>
      <c r="DP586" s="2"/>
      <c r="DQ586" s="2"/>
      <c r="DR586" s="2"/>
      <c r="DS586" s="2"/>
      <c r="DT586" s="2"/>
      <c r="DU586" s="2"/>
      <c r="DV586" s="2"/>
      <c r="DW586" s="2"/>
      <c r="DX586" s="2"/>
      <c r="DY586" s="2"/>
    </row>
    <row r="587" spans="1:129" ht="15.75" hidden="1" x14ac:dyDescent="0.25">
      <c r="A587" s="418"/>
      <c r="B587" s="352"/>
      <c r="C587" s="355"/>
      <c r="D587" s="196" t="s">
        <v>983</v>
      </c>
      <c r="E587" s="1"/>
      <c r="F587" s="1"/>
      <c r="G587" s="2"/>
      <c r="H587" s="2"/>
      <c r="I587" s="2"/>
      <c r="J587" s="2"/>
      <c r="K587" s="2"/>
      <c r="L587" s="2"/>
      <c r="M587" s="4"/>
      <c r="N587" s="120"/>
      <c r="O587" s="120"/>
      <c r="P587" s="120"/>
      <c r="Q587" s="120"/>
      <c r="R587" s="120"/>
      <c r="S587" s="120"/>
      <c r="T587" s="120"/>
      <c r="U587" s="120"/>
      <c r="V587" s="120"/>
      <c r="W587" s="120"/>
      <c r="X587" s="120"/>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81">
        <f t="shared" ref="BI587:BV587" si="527">BI586/(BI583+BI584+BI585+BI586)</f>
        <v>0</v>
      </c>
      <c r="BJ587" s="281">
        <f t="shared" si="527"/>
        <v>0</v>
      </c>
      <c r="BK587" s="281">
        <f t="shared" si="527"/>
        <v>0</v>
      </c>
      <c r="BL587" s="281">
        <f t="shared" si="527"/>
        <v>0</v>
      </c>
      <c r="BM587" s="281"/>
      <c r="BN587" s="281"/>
      <c r="BO587" s="281"/>
      <c r="BP587" s="281"/>
      <c r="BQ587" s="281">
        <f t="shared" si="527"/>
        <v>0</v>
      </c>
      <c r="BR587" s="281">
        <f t="shared" si="527"/>
        <v>0</v>
      </c>
      <c r="BS587" s="281">
        <f t="shared" si="527"/>
        <v>0</v>
      </c>
      <c r="BT587" s="281">
        <f t="shared" si="527"/>
        <v>0</v>
      </c>
      <c r="BU587" s="281">
        <f t="shared" si="527"/>
        <v>0</v>
      </c>
      <c r="BV587" s="281">
        <f t="shared" si="527"/>
        <v>0</v>
      </c>
      <c r="BW587" s="281"/>
      <c r="BX587" s="281">
        <f t="shared" ref="BX587:CU587" si="528">BX586/(BX583+BX584+BX585+BX586)</f>
        <v>0</v>
      </c>
      <c r="BY587" s="281">
        <f t="shared" si="528"/>
        <v>0</v>
      </c>
      <c r="BZ587" s="281">
        <f t="shared" si="528"/>
        <v>0</v>
      </c>
      <c r="CA587" s="281">
        <f t="shared" si="528"/>
        <v>0</v>
      </c>
      <c r="CB587" s="281">
        <f t="shared" si="528"/>
        <v>0</v>
      </c>
      <c r="CC587" s="281">
        <f t="shared" si="528"/>
        <v>0</v>
      </c>
      <c r="CD587" s="281">
        <f t="shared" si="528"/>
        <v>0</v>
      </c>
      <c r="CE587" s="281">
        <f t="shared" si="528"/>
        <v>0</v>
      </c>
      <c r="CF587" s="281">
        <f t="shared" si="528"/>
        <v>0</v>
      </c>
      <c r="CG587" s="281">
        <f t="shared" si="528"/>
        <v>0</v>
      </c>
      <c r="CH587" s="281">
        <f t="shared" si="528"/>
        <v>0</v>
      </c>
      <c r="CI587" s="281">
        <f t="shared" si="528"/>
        <v>0</v>
      </c>
      <c r="CJ587" s="281">
        <f t="shared" si="528"/>
        <v>0</v>
      </c>
      <c r="CK587" s="281">
        <f t="shared" si="528"/>
        <v>0</v>
      </c>
      <c r="CL587" s="281"/>
      <c r="CM587" s="281"/>
      <c r="CN587" s="281"/>
      <c r="CO587" s="281"/>
      <c r="CP587" s="281"/>
      <c r="CQ587" s="281"/>
      <c r="CR587" s="281"/>
      <c r="CS587" s="281">
        <f t="shared" si="528"/>
        <v>0</v>
      </c>
      <c r="CT587" s="281">
        <f t="shared" si="528"/>
        <v>0</v>
      </c>
      <c r="CU587" s="281">
        <f t="shared" si="528"/>
        <v>0</v>
      </c>
      <c r="CV587" s="361"/>
      <c r="CW587" s="405"/>
      <c r="CX587" s="405"/>
      <c r="CY587" s="405"/>
      <c r="CZ587" s="405"/>
      <c r="DA587" s="405"/>
      <c r="DB587" s="405"/>
      <c r="DC587" s="405"/>
      <c r="DD587" s="415"/>
      <c r="DE587" s="362"/>
      <c r="DF587" s="2"/>
      <c r="DG587" s="2"/>
      <c r="DH587" s="2"/>
      <c r="DI587" s="2"/>
      <c r="DJ587" s="2"/>
      <c r="DK587" s="2"/>
      <c r="DL587" s="2"/>
      <c r="DM587" s="2"/>
      <c r="DN587" s="2"/>
      <c r="DO587" s="2"/>
      <c r="DP587" s="2"/>
      <c r="DQ587" s="2"/>
      <c r="DR587" s="2"/>
      <c r="DS587" s="2"/>
      <c r="DT587" s="2"/>
      <c r="DU587" s="2"/>
      <c r="DV587" s="2"/>
      <c r="DW587" s="2"/>
      <c r="DX587" s="2"/>
      <c r="DY587" s="2"/>
    </row>
    <row r="588" spans="1:129" ht="31.5" hidden="1" x14ac:dyDescent="0.25">
      <c r="A588" s="418"/>
      <c r="B588" s="353"/>
      <c r="C588" s="355"/>
      <c r="D588" s="416" t="s">
        <v>998</v>
      </c>
      <c r="E588" s="1"/>
      <c r="F588" s="1"/>
      <c r="G588" s="2"/>
      <c r="H588" s="2"/>
      <c r="I588" s="2"/>
      <c r="J588" s="2"/>
      <c r="K588" s="2"/>
      <c r="L588" s="2"/>
      <c r="M588" s="4"/>
      <c r="N588" s="120"/>
      <c r="O588" s="120"/>
      <c r="P588" s="120"/>
      <c r="Q588" s="120"/>
      <c r="R588" s="120"/>
      <c r="S588" s="120"/>
      <c r="T588" s="120"/>
      <c r="U588" s="120"/>
      <c r="V588" s="120"/>
      <c r="W588" s="120"/>
      <c r="X588" s="120"/>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82">
        <f t="shared" ref="BI588:BV588" si="529">(((BI583*2)+(BI584*1)+(BI585*0)+(BI585*0)))/(BI583+BI584+BI585+BI586)</f>
        <v>1.9850746268656716</v>
      </c>
      <c r="BJ588" s="282">
        <f t="shared" si="529"/>
        <v>1.9850746268656716</v>
      </c>
      <c r="BK588" s="282">
        <f t="shared" si="529"/>
        <v>1.9850746268656716</v>
      </c>
      <c r="BL588" s="282">
        <f t="shared" si="529"/>
        <v>1.9850746268656716</v>
      </c>
      <c r="BM588" s="282"/>
      <c r="BN588" s="282"/>
      <c r="BO588" s="282"/>
      <c r="BP588" s="282"/>
      <c r="BQ588" s="282">
        <f t="shared" si="529"/>
        <v>1.955223880597015</v>
      </c>
      <c r="BR588" s="282">
        <f t="shared" si="529"/>
        <v>1.9402985074626866</v>
      </c>
      <c r="BS588" s="282">
        <f t="shared" si="529"/>
        <v>1.9402985074626866</v>
      </c>
      <c r="BT588" s="282">
        <f t="shared" si="529"/>
        <v>1.9402985074626866</v>
      </c>
      <c r="BU588" s="282">
        <f t="shared" si="529"/>
        <v>1.9402985074626866</v>
      </c>
      <c r="BV588" s="282">
        <f t="shared" si="529"/>
        <v>1.955223880597015</v>
      </c>
      <c r="BW588" s="282"/>
      <c r="BX588" s="282">
        <f t="shared" ref="BX588:CU588" si="530">(((BX583*2)+(BX584*1)+(BX585*0)+(BX585*0)))/(BX583+BX584+BX585+BX586)</f>
        <v>1.955223880597015</v>
      </c>
      <c r="BY588" s="282">
        <f t="shared" si="530"/>
        <v>1.9402985074626866</v>
      </c>
      <c r="BZ588" s="282">
        <f t="shared" si="530"/>
        <v>1.9402985074626866</v>
      </c>
      <c r="CA588" s="282">
        <f t="shared" si="530"/>
        <v>1.8059701492537314</v>
      </c>
      <c r="CB588" s="282">
        <f t="shared" si="530"/>
        <v>1.9402985074626866</v>
      </c>
      <c r="CC588" s="282">
        <f t="shared" si="530"/>
        <v>1.955223880597015</v>
      </c>
      <c r="CD588" s="282">
        <f t="shared" si="530"/>
        <v>1.9402985074626866</v>
      </c>
      <c r="CE588" s="282">
        <f t="shared" si="530"/>
        <v>1.9253731343283582</v>
      </c>
      <c r="CF588" s="282">
        <f t="shared" si="530"/>
        <v>1.9402985074626866</v>
      </c>
      <c r="CG588" s="282">
        <f t="shared" si="530"/>
        <v>1.9402985074626866</v>
      </c>
      <c r="CH588" s="282">
        <f t="shared" si="530"/>
        <v>1.9253731343283582</v>
      </c>
      <c r="CI588" s="282">
        <f t="shared" si="530"/>
        <v>1.9253731343283582</v>
      </c>
      <c r="CJ588" s="282">
        <f t="shared" si="530"/>
        <v>1.9104477611940298</v>
      </c>
      <c r="CK588" s="282">
        <f t="shared" si="530"/>
        <v>1.9104477611940298</v>
      </c>
      <c r="CL588" s="282"/>
      <c r="CM588" s="282"/>
      <c r="CN588" s="282"/>
      <c r="CO588" s="282"/>
      <c r="CP588" s="282"/>
      <c r="CQ588" s="282"/>
      <c r="CR588" s="282"/>
      <c r="CS588" s="282">
        <f t="shared" si="530"/>
        <v>1.9850746268656716</v>
      </c>
      <c r="CT588" s="282">
        <f t="shared" si="530"/>
        <v>1.9850746268656716</v>
      </c>
      <c r="CU588" s="282">
        <f t="shared" si="530"/>
        <v>1.955223880597015</v>
      </c>
      <c r="CV588" s="197">
        <f>COUNTIF($BI589:$CU589,"Đ")</f>
        <v>27</v>
      </c>
      <c r="CW588" s="198">
        <f>CV588/(CX588+CZ588+DB588+CV588)</f>
        <v>1</v>
      </c>
      <c r="CX588" s="197">
        <f>COUNTIF($BI589:$DK589,"CCG")</f>
        <v>0</v>
      </c>
      <c r="CY588" s="198">
        <f>CX588/(CV588+CZ588+DB588+CX588)</f>
        <v>0</v>
      </c>
      <c r="CZ588" s="197">
        <f>COUNTIF($BI589:$DK589,"CĐ")</f>
        <v>0</v>
      </c>
      <c r="DA588" s="198">
        <f>CZ588/(CV588+CX588+DB588+CZ588)</f>
        <v>0</v>
      </c>
      <c r="DB588" s="197">
        <f>COUNTIF($BI589:$DK589,"KĐG")</f>
        <v>0</v>
      </c>
      <c r="DC588" s="198">
        <f>DB588/(CV588+CX588+CZ588+DB588)</f>
        <v>0</v>
      </c>
      <c r="DD588" s="255">
        <f>(((CV588*2)+(CX588*1)+(CZ588*0)))/(CV588+CX588+CZ588)</f>
        <v>2</v>
      </c>
      <c r="DE588" s="199" t="str">
        <f>IF(DD588&gt;=1.6,"Đạt mục tiêu",IF(DD588&gt;=1,"Cần cố gắng","Chưa đạt"))</f>
        <v>Đạt mục tiêu</v>
      </c>
      <c r="DF588" s="2"/>
      <c r="DG588" s="2"/>
      <c r="DH588" s="2"/>
      <c r="DI588" s="2"/>
      <c r="DJ588" s="2"/>
      <c r="DK588" s="2"/>
      <c r="DL588" s="2"/>
      <c r="DM588" s="2"/>
      <c r="DN588" s="2"/>
      <c r="DO588" s="2"/>
      <c r="DP588" s="2"/>
      <c r="DQ588" s="2"/>
      <c r="DR588" s="2"/>
      <c r="DS588" s="2"/>
      <c r="DT588" s="2"/>
      <c r="DU588" s="2"/>
      <c r="DV588" s="2"/>
      <c r="DW588" s="2"/>
      <c r="DX588" s="2"/>
      <c r="DY588" s="2"/>
    </row>
    <row r="589" spans="1:129" ht="15.75" hidden="1" x14ac:dyDescent="0.25">
      <c r="A589" s="418"/>
      <c r="B589" s="422" t="s">
        <v>555</v>
      </c>
      <c r="C589" s="421"/>
      <c r="D589" s="351"/>
      <c r="E589" s="1"/>
      <c r="F589" s="1"/>
      <c r="G589" s="2"/>
      <c r="H589" s="2"/>
      <c r="I589" s="2"/>
      <c r="J589" s="2"/>
      <c r="K589" s="2"/>
      <c r="L589" s="2"/>
      <c r="M589" s="4"/>
      <c r="N589" s="120"/>
      <c r="O589" s="120"/>
      <c r="P589" s="120"/>
      <c r="Q589" s="120"/>
      <c r="R589" s="120"/>
      <c r="S589" s="120"/>
      <c r="T589" s="120"/>
      <c r="U589" s="120"/>
      <c r="V589" s="120"/>
      <c r="W589" s="120"/>
      <c r="X589" s="120"/>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82" t="str">
        <f t="shared" ref="BI589:BV589" si="531">IF(BI587&gt;=50%,"KĐG",IF(BI588&gt;=1.6,"Đ",IF(BI588&gt;=1,"CCG","CĐ")))</f>
        <v>Đ</v>
      </c>
      <c r="BJ589" s="282" t="str">
        <f t="shared" si="531"/>
        <v>Đ</v>
      </c>
      <c r="BK589" s="282" t="str">
        <f t="shared" si="531"/>
        <v>Đ</v>
      </c>
      <c r="BL589" s="282" t="str">
        <f t="shared" si="531"/>
        <v>Đ</v>
      </c>
      <c r="BM589" s="282"/>
      <c r="BN589" s="282"/>
      <c r="BO589" s="282"/>
      <c r="BP589" s="282"/>
      <c r="BQ589" s="282" t="str">
        <f t="shared" si="531"/>
        <v>Đ</v>
      </c>
      <c r="BR589" s="282" t="str">
        <f t="shared" si="531"/>
        <v>Đ</v>
      </c>
      <c r="BS589" s="282" t="str">
        <f t="shared" si="531"/>
        <v>Đ</v>
      </c>
      <c r="BT589" s="282" t="str">
        <f t="shared" si="531"/>
        <v>Đ</v>
      </c>
      <c r="BU589" s="282" t="str">
        <f t="shared" si="531"/>
        <v>Đ</v>
      </c>
      <c r="BV589" s="282" t="str">
        <f t="shared" si="531"/>
        <v>Đ</v>
      </c>
      <c r="BW589" s="282"/>
      <c r="BX589" s="282" t="str">
        <f t="shared" ref="BX589:CU589" si="532">IF(BX587&gt;=50%,"KĐG",IF(BX588&gt;=1.6,"Đ",IF(BX588&gt;=1,"CCG","CĐ")))</f>
        <v>Đ</v>
      </c>
      <c r="BY589" s="282" t="str">
        <f t="shared" si="532"/>
        <v>Đ</v>
      </c>
      <c r="BZ589" s="282" t="str">
        <f t="shared" si="532"/>
        <v>Đ</v>
      </c>
      <c r="CA589" s="282" t="str">
        <f t="shared" si="532"/>
        <v>Đ</v>
      </c>
      <c r="CB589" s="282" t="str">
        <f t="shared" si="532"/>
        <v>Đ</v>
      </c>
      <c r="CC589" s="282" t="str">
        <f t="shared" si="532"/>
        <v>Đ</v>
      </c>
      <c r="CD589" s="282" t="str">
        <f t="shared" si="532"/>
        <v>Đ</v>
      </c>
      <c r="CE589" s="282" t="str">
        <f t="shared" si="532"/>
        <v>Đ</v>
      </c>
      <c r="CF589" s="282" t="str">
        <f t="shared" si="532"/>
        <v>Đ</v>
      </c>
      <c r="CG589" s="282" t="str">
        <f t="shared" si="532"/>
        <v>Đ</v>
      </c>
      <c r="CH589" s="282" t="str">
        <f t="shared" si="532"/>
        <v>Đ</v>
      </c>
      <c r="CI589" s="282" t="str">
        <f t="shared" si="532"/>
        <v>Đ</v>
      </c>
      <c r="CJ589" s="282" t="str">
        <f t="shared" si="532"/>
        <v>Đ</v>
      </c>
      <c r="CK589" s="282" t="str">
        <f t="shared" si="532"/>
        <v>Đ</v>
      </c>
      <c r="CL589" s="282"/>
      <c r="CM589" s="282"/>
      <c r="CN589" s="282"/>
      <c r="CO589" s="282"/>
      <c r="CP589" s="282"/>
      <c r="CQ589" s="282"/>
      <c r="CR589" s="282"/>
      <c r="CS589" s="282" t="str">
        <f t="shared" si="532"/>
        <v>Đ</v>
      </c>
      <c r="CT589" s="282" t="str">
        <f t="shared" si="532"/>
        <v>Đ</v>
      </c>
      <c r="CU589" s="282" t="str">
        <f t="shared" si="532"/>
        <v>Đ</v>
      </c>
      <c r="CV589" s="200"/>
      <c r="CW589" s="201"/>
      <c r="CX589" s="200"/>
      <c r="CY589" s="201"/>
      <c r="CZ589" s="200"/>
      <c r="DA589" s="201"/>
      <c r="DB589" s="200"/>
      <c r="DC589" s="201"/>
      <c r="DD589" s="256"/>
      <c r="DE589" s="202"/>
      <c r="DF589" s="2"/>
      <c r="DG589" s="2"/>
      <c r="DH589" s="2"/>
      <c r="DI589" s="2"/>
      <c r="DJ589" s="2"/>
      <c r="DK589" s="2"/>
      <c r="DL589" s="2"/>
      <c r="DM589" s="2"/>
      <c r="DN589" s="2"/>
      <c r="DO589" s="2"/>
      <c r="DP589" s="2"/>
      <c r="DQ589" s="2"/>
      <c r="DR589" s="2"/>
      <c r="DS589" s="2"/>
      <c r="DT589" s="2"/>
      <c r="DU589" s="2"/>
      <c r="DV589" s="2"/>
      <c r="DW589" s="2"/>
      <c r="DX589" s="2"/>
      <c r="DY589" s="2"/>
    </row>
    <row r="590" spans="1:129" ht="15.75" hidden="1" x14ac:dyDescent="0.25">
      <c r="A590" s="418"/>
      <c r="B590" s="352"/>
      <c r="C590" s="420" t="s">
        <v>555</v>
      </c>
      <c r="D590" s="196" t="s">
        <v>994</v>
      </c>
      <c r="E590" s="1"/>
      <c r="F590" s="1"/>
      <c r="G590" s="2"/>
      <c r="H590" s="2"/>
      <c r="I590" s="2"/>
      <c r="J590" s="2"/>
      <c r="K590" s="2"/>
      <c r="L590" s="2"/>
      <c r="M590" s="4"/>
      <c r="N590" s="120"/>
      <c r="O590" s="120"/>
      <c r="P590" s="120"/>
      <c r="Q590" s="120"/>
      <c r="R590" s="120"/>
      <c r="S590" s="120"/>
      <c r="T590" s="120"/>
      <c r="U590" s="120"/>
      <c r="V590" s="120"/>
      <c r="W590" s="120"/>
      <c r="X590" s="120"/>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73">
        <f t="shared" ref="BI590:BV593" si="533">BI555+BI562+BI569+BI576+BI583</f>
        <v>319</v>
      </c>
      <c r="BJ590" s="273">
        <f t="shared" si="533"/>
        <v>320</v>
      </c>
      <c r="BK590" s="273">
        <f t="shared" si="533"/>
        <v>320</v>
      </c>
      <c r="BL590" s="273">
        <f t="shared" si="533"/>
        <v>318</v>
      </c>
      <c r="BM590" s="273"/>
      <c r="BN590" s="273"/>
      <c r="BO590" s="273"/>
      <c r="BP590" s="273"/>
      <c r="BQ590" s="273">
        <f t="shared" si="533"/>
        <v>315</v>
      </c>
      <c r="BR590" s="273">
        <f t="shared" si="533"/>
        <v>311</v>
      </c>
      <c r="BS590" s="273">
        <f t="shared" si="533"/>
        <v>312</v>
      </c>
      <c r="BT590" s="273">
        <f t="shared" si="533"/>
        <v>312</v>
      </c>
      <c r="BU590" s="273">
        <f t="shared" si="533"/>
        <v>310</v>
      </c>
      <c r="BV590" s="273">
        <f t="shared" si="533"/>
        <v>307</v>
      </c>
      <c r="BW590" s="273"/>
      <c r="BX590" s="273">
        <f t="shared" ref="BX590:CU593" si="534">BX555+BX562+BX569+BX576+BX583</f>
        <v>311</v>
      </c>
      <c r="BY590" s="273">
        <f t="shared" si="534"/>
        <v>309</v>
      </c>
      <c r="BZ590" s="273">
        <f t="shared" si="534"/>
        <v>309</v>
      </c>
      <c r="CA590" s="273">
        <f t="shared" si="534"/>
        <v>290</v>
      </c>
      <c r="CB590" s="273">
        <f t="shared" si="534"/>
        <v>307</v>
      </c>
      <c r="CC590" s="273">
        <f t="shared" si="534"/>
        <v>307</v>
      </c>
      <c r="CD590" s="273">
        <f t="shared" si="534"/>
        <v>306</v>
      </c>
      <c r="CE590" s="273">
        <f t="shared" si="534"/>
        <v>305</v>
      </c>
      <c r="CF590" s="273">
        <f t="shared" si="534"/>
        <v>306</v>
      </c>
      <c r="CG590" s="273">
        <f t="shared" si="534"/>
        <v>308</v>
      </c>
      <c r="CH590" s="273">
        <f t="shared" si="534"/>
        <v>308</v>
      </c>
      <c r="CI590" s="273">
        <f t="shared" si="534"/>
        <v>308</v>
      </c>
      <c r="CJ590" s="273">
        <f t="shared" si="534"/>
        <v>305</v>
      </c>
      <c r="CK590" s="273">
        <f t="shared" si="534"/>
        <v>303</v>
      </c>
      <c r="CL590" s="273"/>
      <c r="CM590" s="273"/>
      <c r="CN590" s="273"/>
      <c r="CO590" s="273"/>
      <c r="CP590" s="273"/>
      <c r="CQ590" s="273"/>
      <c r="CR590" s="273"/>
      <c r="CS590" s="273">
        <f t="shared" si="534"/>
        <v>319</v>
      </c>
      <c r="CT590" s="273">
        <f t="shared" si="534"/>
        <v>320</v>
      </c>
      <c r="CU590" s="273">
        <f t="shared" si="534"/>
        <v>311</v>
      </c>
      <c r="CV590" s="357"/>
      <c r="CW590" s="412"/>
      <c r="CX590" s="412"/>
      <c r="CY590" s="412"/>
      <c r="CZ590" s="412"/>
      <c r="DA590" s="412"/>
      <c r="DB590" s="412"/>
      <c r="DC590" s="412"/>
      <c r="DD590" s="413"/>
      <c r="DE590" s="358"/>
      <c r="DF590" s="2"/>
      <c r="DG590" s="2"/>
      <c r="DH590" s="2"/>
      <c r="DI590" s="2"/>
      <c r="DJ590" s="2"/>
      <c r="DK590" s="2"/>
      <c r="DL590" s="2"/>
      <c r="DM590" s="2"/>
      <c r="DN590" s="2"/>
      <c r="DO590" s="2"/>
      <c r="DP590" s="2"/>
      <c r="DQ590" s="2"/>
      <c r="DR590" s="2"/>
      <c r="DS590" s="2"/>
      <c r="DT590" s="2"/>
      <c r="DU590" s="2"/>
      <c r="DV590" s="2"/>
      <c r="DW590" s="2"/>
      <c r="DX590" s="2"/>
      <c r="DY590" s="2"/>
    </row>
    <row r="591" spans="1:129" ht="15.75" hidden="1" x14ac:dyDescent="0.25">
      <c r="A591" s="418"/>
      <c r="B591" s="352"/>
      <c r="C591" s="355"/>
      <c r="D591" s="196" t="s">
        <v>980</v>
      </c>
      <c r="E591" s="1"/>
      <c r="F591" s="1"/>
      <c r="G591" s="2"/>
      <c r="H591" s="2"/>
      <c r="I591" s="2"/>
      <c r="J591" s="2"/>
      <c r="K591" s="2"/>
      <c r="L591" s="2"/>
      <c r="M591" s="4"/>
      <c r="N591" s="120"/>
      <c r="O591" s="120"/>
      <c r="P591" s="120"/>
      <c r="Q591" s="120"/>
      <c r="R591" s="120"/>
      <c r="S591" s="120"/>
      <c r="T591" s="120"/>
      <c r="U591" s="120"/>
      <c r="V591" s="120"/>
      <c r="W591" s="120"/>
      <c r="X591" s="120"/>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73">
        <f t="shared" si="533"/>
        <v>14</v>
      </c>
      <c r="BJ591" s="273">
        <f t="shared" si="533"/>
        <v>13</v>
      </c>
      <c r="BK591" s="273">
        <f t="shared" si="533"/>
        <v>13</v>
      </c>
      <c r="BL591" s="273">
        <f t="shared" si="533"/>
        <v>15</v>
      </c>
      <c r="BM591" s="273"/>
      <c r="BN591" s="273"/>
      <c r="BO591" s="273"/>
      <c r="BP591" s="273"/>
      <c r="BQ591" s="273">
        <f t="shared" si="533"/>
        <v>18</v>
      </c>
      <c r="BR591" s="273">
        <f t="shared" si="533"/>
        <v>22</v>
      </c>
      <c r="BS591" s="273">
        <f t="shared" si="533"/>
        <v>21</v>
      </c>
      <c r="BT591" s="273">
        <f t="shared" si="533"/>
        <v>21</v>
      </c>
      <c r="BU591" s="273">
        <f t="shared" si="533"/>
        <v>23</v>
      </c>
      <c r="BV591" s="273">
        <f t="shared" si="533"/>
        <v>26</v>
      </c>
      <c r="BW591" s="273"/>
      <c r="BX591" s="273">
        <f t="shared" si="534"/>
        <v>22</v>
      </c>
      <c r="BY591" s="273">
        <f t="shared" si="534"/>
        <v>24</v>
      </c>
      <c r="BZ591" s="273">
        <f t="shared" si="534"/>
        <v>24</v>
      </c>
      <c r="CA591" s="273">
        <f t="shared" si="534"/>
        <v>23</v>
      </c>
      <c r="CB591" s="273">
        <f t="shared" si="534"/>
        <v>26</v>
      </c>
      <c r="CC591" s="273">
        <f t="shared" si="534"/>
        <v>26</v>
      </c>
      <c r="CD591" s="273">
        <f t="shared" si="534"/>
        <v>27</v>
      </c>
      <c r="CE591" s="273">
        <f t="shared" si="534"/>
        <v>28</v>
      </c>
      <c r="CF591" s="273">
        <f t="shared" si="534"/>
        <v>27</v>
      </c>
      <c r="CG591" s="273">
        <f t="shared" si="534"/>
        <v>25</v>
      </c>
      <c r="CH591" s="273">
        <f t="shared" si="534"/>
        <v>25</v>
      </c>
      <c r="CI591" s="273">
        <f t="shared" si="534"/>
        <v>25</v>
      </c>
      <c r="CJ591" s="273">
        <f t="shared" si="534"/>
        <v>28</v>
      </c>
      <c r="CK591" s="273">
        <f t="shared" si="534"/>
        <v>30</v>
      </c>
      <c r="CL591" s="273"/>
      <c r="CM591" s="273"/>
      <c r="CN591" s="273"/>
      <c r="CO591" s="273"/>
      <c r="CP591" s="273"/>
      <c r="CQ591" s="273"/>
      <c r="CR591" s="273"/>
      <c r="CS591" s="273">
        <f t="shared" si="534"/>
        <v>14</v>
      </c>
      <c r="CT591" s="273">
        <f t="shared" si="534"/>
        <v>12</v>
      </c>
      <c r="CU591" s="273">
        <f t="shared" si="534"/>
        <v>15</v>
      </c>
      <c r="CV591" s="359"/>
      <c r="CW591" s="404"/>
      <c r="CX591" s="404"/>
      <c r="CY591" s="404"/>
      <c r="CZ591" s="404"/>
      <c r="DA591" s="404"/>
      <c r="DB591" s="404"/>
      <c r="DC591" s="404"/>
      <c r="DD591" s="414"/>
      <c r="DE591" s="360"/>
      <c r="DF591" s="2"/>
      <c r="DG591" s="2"/>
      <c r="DH591" s="2"/>
      <c r="DI591" s="2"/>
      <c r="DJ591" s="2"/>
      <c r="DK591" s="2"/>
      <c r="DL591" s="2"/>
      <c r="DM591" s="2"/>
      <c r="DN591" s="2"/>
      <c r="DO591" s="2"/>
      <c r="DP591" s="2"/>
      <c r="DQ591" s="2"/>
      <c r="DR591" s="2"/>
      <c r="DS591" s="2"/>
      <c r="DT591" s="2"/>
      <c r="DU591" s="2"/>
      <c r="DV591" s="2"/>
      <c r="DW591" s="2"/>
      <c r="DX591" s="2"/>
      <c r="DY591" s="2"/>
    </row>
    <row r="592" spans="1:129" ht="15.75" hidden="1" x14ac:dyDescent="0.25">
      <c r="A592" s="418"/>
      <c r="B592" s="352"/>
      <c r="C592" s="355"/>
      <c r="D592" s="196" t="s">
        <v>981</v>
      </c>
      <c r="E592" s="1"/>
      <c r="F592" s="1"/>
      <c r="G592" s="2"/>
      <c r="H592" s="2"/>
      <c r="I592" s="2"/>
      <c r="J592" s="2"/>
      <c r="K592" s="2"/>
      <c r="L592" s="2"/>
      <c r="M592" s="4"/>
      <c r="N592" s="120"/>
      <c r="O592" s="120"/>
      <c r="P592" s="120"/>
      <c r="Q592" s="120"/>
      <c r="R592" s="120"/>
      <c r="S592" s="120"/>
      <c r="T592" s="120"/>
      <c r="U592" s="120"/>
      <c r="V592" s="120"/>
      <c r="W592" s="120"/>
      <c r="X592" s="120"/>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73">
        <f t="shared" si="533"/>
        <v>0</v>
      </c>
      <c r="BJ592" s="273">
        <f t="shared" si="533"/>
        <v>0</v>
      </c>
      <c r="BK592" s="273">
        <f t="shared" si="533"/>
        <v>0</v>
      </c>
      <c r="BL592" s="273">
        <f t="shared" si="533"/>
        <v>0</v>
      </c>
      <c r="BM592" s="273"/>
      <c r="BN592" s="273"/>
      <c r="BO592" s="273"/>
      <c r="BP592" s="273"/>
      <c r="BQ592" s="273">
        <f t="shared" si="533"/>
        <v>0</v>
      </c>
      <c r="BR592" s="273">
        <f t="shared" si="533"/>
        <v>0</v>
      </c>
      <c r="BS592" s="273">
        <f t="shared" si="533"/>
        <v>0</v>
      </c>
      <c r="BT592" s="273">
        <f t="shared" si="533"/>
        <v>0</v>
      </c>
      <c r="BU592" s="273">
        <f t="shared" si="533"/>
        <v>0</v>
      </c>
      <c r="BV592" s="273">
        <f t="shared" si="533"/>
        <v>0</v>
      </c>
      <c r="BW592" s="273"/>
      <c r="BX592" s="273">
        <f t="shared" si="534"/>
        <v>0</v>
      </c>
      <c r="BY592" s="273">
        <f t="shared" si="534"/>
        <v>0</v>
      </c>
      <c r="BZ592" s="273">
        <f t="shared" si="534"/>
        <v>0</v>
      </c>
      <c r="CA592" s="273">
        <f t="shared" si="534"/>
        <v>20</v>
      </c>
      <c r="CB592" s="273">
        <f t="shared" si="534"/>
        <v>0</v>
      </c>
      <c r="CC592" s="273">
        <f t="shared" si="534"/>
        <v>0</v>
      </c>
      <c r="CD592" s="273">
        <f t="shared" si="534"/>
        <v>0</v>
      </c>
      <c r="CE592" s="273">
        <f t="shared" si="534"/>
        <v>0</v>
      </c>
      <c r="CF592" s="273">
        <f t="shared" si="534"/>
        <v>0</v>
      </c>
      <c r="CG592" s="273">
        <f t="shared" si="534"/>
        <v>0</v>
      </c>
      <c r="CH592" s="273">
        <f t="shared" si="534"/>
        <v>0</v>
      </c>
      <c r="CI592" s="273">
        <f t="shared" si="534"/>
        <v>0</v>
      </c>
      <c r="CJ592" s="273">
        <f t="shared" si="534"/>
        <v>0</v>
      </c>
      <c r="CK592" s="273">
        <f t="shared" si="534"/>
        <v>0</v>
      </c>
      <c r="CL592" s="273"/>
      <c r="CM592" s="273"/>
      <c r="CN592" s="273"/>
      <c r="CO592" s="273"/>
      <c r="CP592" s="273"/>
      <c r="CQ592" s="273"/>
      <c r="CR592" s="273"/>
      <c r="CS592" s="273">
        <f t="shared" si="534"/>
        <v>0</v>
      </c>
      <c r="CT592" s="273">
        <f t="shared" si="534"/>
        <v>1</v>
      </c>
      <c r="CU592" s="273">
        <f t="shared" si="534"/>
        <v>7</v>
      </c>
      <c r="CV592" s="359"/>
      <c r="CW592" s="404"/>
      <c r="CX592" s="404"/>
      <c r="CY592" s="404"/>
      <c r="CZ592" s="404"/>
      <c r="DA592" s="404"/>
      <c r="DB592" s="404"/>
      <c r="DC592" s="404"/>
      <c r="DD592" s="414"/>
      <c r="DE592" s="360"/>
      <c r="DF592" s="2"/>
      <c r="DG592" s="2"/>
      <c r="DH592" s="2"/>
      <c r="DI592" s="2"/>
      <c r="DJ592" s="2"/>
      <c r="DK592" s="2"/>
      <c r="DL592" s="2"/>
      <c r="DM592" s="2"/>
      <c r="DN592" s="2"/>
      <c r="DO592" s="2"/>
      <c r="DP592" s="2"/>
      <c r="DQ592" s="2"/>
      <c r="DR592" s="2"/>
      <c r="DS592" s="2"/>
      <c r="DT592" s="2"/>
      <c r="DU592" s="2"/>
      <c r="DV592" s="2"/>
      <c r="DW592" s="2"/>
      <c r="DX592" s="2"/>
      <c r="DY592" s="2"/>
    </row>
    <row r="593" spans="1:129" ht="15.75" hidden="1" x14ac:dyDescent="0.25">
      <c r="A593" s="418"/>
      <c r="B593" s="352"/>
      <c r="C593" s="355"/>
      <c r="D593" s="196" t="s">
        <v>982</v>
      </c>
      <c r="E593" s="1"/>
      <c r="F593" s="1"/>
      <c r="G593" s="2"/>
      <c r="H593" s="2"/>
      <c r="I593" s="2"/>
      <c r="J593" s="2"/>
      <c r="K593" s="2"/>
      <c r="L593" s="2"/>
      <c r="M593" s="4"/>
      <c r="N593" s="120"/>
      <c r="O593" s="120"/>
      <c r="P593" s="120"/>
      <c r="Q593" s="120"/>
      <c r="R593" s="120"/>
      <c r="S593" s="120"/>
      <c r="T593" s="120"/>
      <c r="U593" s="120"/>
      <c r="V593" s="120"/>
      <c r="W593" s="120"/>
      <c r="X593" s="120"/>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73">
        <f t="shared" si="533"/>
        <v>0</v>
      </c>
      <c r="BJ593" s="273">
        <f t="shared" si="533"/>
        <v>0</v>
      </c>
      <c r="BK593" s="273">
        <f t="shared" si="533"/>
        <v>0</v>
      </c>
      <c r="BL593" s="273">
        <f t="shared" si="533"/>
        <v>0</v>
      </c>
      <c r="BM593" s="273"/>
      <c r="BN593" s="273"/>
      <c r="BO593" s="273"/>
      <c r="BP593" s="273"/>
      <c r="BQ593" s="273">
        <f t="shared" si="533"/>
        <v>0</v>
      </c>
      <c r="BR593" s="273">
        <f t="shared" si="533"/>
        <v>0</v>
      </c>
      <c r="BS593" s="273">
        <f t="shared" si="533"/>
        <v>0</v>
      </c>
      <c r="BT593" s="273">
        <f t="shared" si="533"/>
        <v>0</v>
      </c>
      <c r="BU593" s="273">
        <f t="shared" si="533"/>
        <v>0</v>
      </c>
      <c r="BV593" s="273">
        <f t="shared" si="533"/>
        <v>0</v>
      </c>
      <c r="BW593" s="273"/>
      <c r="BX593" s="273">
        <f t="shared" si="534"/>
        <v>0</v>
      </c>
      <c r="BY593" s="273">
        <f t="shared" si="534"/>
        <v>0</v>
      </c>
      <c r="BZ593" s="273">
        <f t="shared" si="534"/>
        <v>0</v>
      </c>
      <c r="CA593" s="273">
        <f t="shared" si="534"/>
        <v>0</v>
      </c>
      <c r="CB593" s="273">
        <f t="shared" si="534"/>
        <v>0</v>
      </c>
      <c r="CC593" s="273">
        <f t="shared" si="534"/>
        <v>0</v>
      </c>
      <c r="CD593" s="273">
        <f t="shared" si="534"/>
        <v>0</v>
      </c>
      <c r="CE593" s="273">
        <f t="shared" si="534"/>
        <v>0</v>
      </c>
      <c r="CF593" s="273">
        <f t="shared" si="534"/>
        <v>0</v>
      </c>
      <c r="CG593" s="273">
        <f t="shared" si="534"/>
        <v>0</v>
      </c>
      <c r="CH593" s="273">
        <f t="shared" si="534"/>
        <v>0</v>
      </c>
      <c r="CI593" s="273">
        <f t="shared" si="534"/>
        <v>0</v>
      </c>
      <c r="CJ593" s="273">
        <f t="shared" si="534"/>
        <v>0</v>
      </c>
      <c r="CK593" s="273">
        <f t="shared" si="534"/>
        <v>0</v>
      </c>
      <c r="CL593" s="273"/>
      <c r="CM593" s="273"/>
      <c r="CN593" s="273"/>
      <c r="CO593" s="273"/>
      <c r="CP593" s="273"/>
      <c r="CQ593" s="273"/>
      <c r="CR593" s="273"/>
      <c r="CS593" s="273">
        <f t="shared" si="534"/>
        <v>0</v>
      </c>
      <c r="CT593" s="273">
        <f t="shared" si="534"/>
        <v>0</v>
      </c>
      <c r="CU593" s="273">
        <f t="shared" si="534"/>
        <v>0</v>
      </c>
      <c r="CV593" s="359"/>
      <c r="CW593" s="404"/>
      <c r="CX593" s="404"/>
      <c r="CY593" s="404"/>
      <c r="CZ593" s="404"/>
      <c r="DA593" s="404"/>
      <c r="DB593" s="404"/>
      <c r="DC593" s="404"/>
      <c r="DD593" s="414"/>
      <c r="DE593" s="360"/>
      <c r="DF593" s="2"/>
      <c r="DG593" s="2"/>
      <c r="DH593" s="2"/>
      <c r="DI593" s="2"/>
      <c r="DJ593" s="2"/>
      <c r="DK593" s="2"/>
      <c r="DL593" s="2"/>
      <c r="DM593" s="2"/>
      <c r="DN593" s="2"/>
      <c r="DO593" s="2"/>
      <c r="DP593" s="2"/>
      <c r="DQ593" s="2"/>
      <c r="DR593" s="2"/>
      <c r="DS593" s="2"/>
      <c r="DT593" s="2"/>
      <c r="DU593" s="2"/>
      <c r="DV593" s="2"/>
      <c r="DW593" s="2"/>
      <c r="DX593" s="2"/>
      <c r="DY593" s="2"/>
    </row>
    <row r="594" spans="1:129" ht="15.75" hidden="1" x14ac:dyDescent="0.25">
      <c r="A594" s="418"/>
      <c r="B594" s="352"/>
      <c r="C594" s="355"/>
      <c r="D594" s="196" t="s">
        <v>983</v>
      </c>
      <c r="E594" s="1"/>
      <c r="F594" s="1"/>
      <c r="G594" s="2"/>
      <c r="H594" s="2"/>
      <c r="I594" s="2"/>
      <c r="J594" s="2"/>
      <c r="K594" s="2"/>
      <c r="L594" s="2"/>
      <c r="M594" s="4"/>
      <c r="N594" s="120"/>
      <c r="O594" s="120"/>
      <c r="P594" s="120"/>
      <c r="Q594" s="120"/>
      <c r="R594" s="120"/>
      <c r="S594" s="120"/>
      <c r="T594" s="120"/>
      <c r="U594" s="120"/>
      <c r="V594" s="120"/>
      <c r="W594" s="120"/>
      <c r="X594" s="120"/>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81">
        <f t="shared" ref="BI594:BV594" si="535">BI593/(BI590+BI591+BI592+BI593)</f>
        <v>0</v>
      </c>
      <c r="BJ594" s="281">
        <f t="shared" si="535"/>
        <v>0</v>
      </c>
      <c r="BK594" s="281">
        <f t="shared" si="535"/>
        <v>0</v>
      </c>
      <c r="BL594" s="281">
        <f t="shared" si="535"/>
        <v>0</v>
      </c>
      <c r="BM594" s="281"/>
      <c r="BN594" s="281"/>
      <c r="BO594" s="281"/>
      <c r="BP594" s="281"/>
      <c r="BQ594" s="281">
        <f t="shared" si="535"/>
        <v>0</v>
      </c>
      <c r="BR594" s="281">
        <f t="shared" si="535"/>
        <v>0</v>
      </c>
      <c r="BS594" s="281">
        <f t="shared" si="535"/>
        <v>0</v>
      </c>
      <c r="BT594" s="281">
        <f t="shared" si="535"/>
        <v>0</v>
      </c>
      <c r="BU594" s="281">
        <f t="shared" si="535"/>
        <v>0</v>
      </c>
      <c r="BV594" s="281">
        <f t="shared" si="535"/>
        <v>0</v>
      </c>
      <c r="BW594" s="281"/>
      <c r="BX594" s="281">
        <f t="shared" ref="BX594:CU594" si="536">BX593/(BX590+BX591+BX592+BX593)</f>
        <v>0</v>
      </c>
      <c r="BY594" s="281">
        <f t="shared" si="536"/>
        <v>0</v>
      </c>
      <c r="BZ594" s="281">
        <f t="shared" si="536"/>
        <v>0</v>
      </c>
      <c r="CA594" s="281">
        <f t="shared" si="536"/>
        <v>0</v>
      </c>
      <c r="CB594" s="281">
        <f t="shared" si="536"/>
        <v>0</v>
      </c>
      <c r="CC594" s="281">
        <f t="shared" si="536"/>
        <v>0</v>
      </c>
      <c r="CD594" s="281">
        <f t="shared" si="536"/>
        <v>0</v>
      </c>
      <c r="CE594" s="281">
        <f t="shared" si="536"/>
        <v>0</v>
      </c>
      <c r="CF594" s="281">
        <f t="shared" si="536"/>
        <v>0</v>
      </c>
      <c r="CG594" s="281">
        <f t="shared" si="536"/>
        <v>0</v>
      </c>
      <c r="CH594" s="281">
        <f t="shared" si="536"/>
        <v>0</v>
      </c>
      <c r="CI594" s="281">
        <f t="shared" si="536"/>
        <v>0</v>
      </c>
      <c r="CJ594" s="281">
        <f t="shared" si="536"/>
        <v>0</v>
      </c>
      <c r="CK594" s="281">
        <f t="shared" si="536"/>
        <v>0</v>
      </c>
      <c r="CL594" s="281"/>
      <c r="CM594" s="281"/>
      <c r="CN594" s="281"/>
      <c r="CO594" s="281"/>
      <c r="CP594" s="281"/>
      <c r="CQ594" s="281"/>
      <c r="CR594" s="281"/>
      <c r="CS594" s="281">
        <f t="shared" si="536"/>
        <v>0</v>
      </c>
      <c r="CT594" s="281">
        <f t="shared" si="536"/>
        <v>0</v>
      </c>
      <c r="CU594" s="281">
        <f t="shared" si="536"/>
        <v>0</v>
      </c>
      <c r="CV594" s="361"/>
      <c r="CW594" s="405"/>
      <c r="CX594" s="405"/>
      <c r="CY594" s="405"/>
      <c r="CZ594" s="405"/>
      <c r="DA594" s="405"/>
      <c r="DB594" s="405"/>
      <c r="DC594" s="405"/>
      <c r="DD594" s="415"/>
      <c r="DE594" s="362"/>
      <c r="DF594" s="2"/>
      <c r="DG594" s="2"/>
      <c r="DH594" s="2"/>
      <c r="DI594" s="2"/>
      <c r="DJ594" s="2"/>
      <c r="DK594" s="2"/>
      <c r="DL594" s="2"/>
      <c r="DM594" s="2"/>
      <c r="DN594" s="2"/>
      <c r="DO594" s="2"/>
      <c r="DP594" s="2"/>
      <c r="DQ594" s="2"/>
      <c r="DR594" s="2"/>
      <c r="DS594" s="2"/>
      <c r="DT594" s="2"/>
      <c r="DU594" s="2"/>
      <c r="DV594" s="2"/>
      <c r="DW594" s="2"/>
      <c r="DX594" s="2"/>
      <c r="DY594" s="2"/>
    </row>
    <row r="595" spans="1:129" ht="31.5" hidden="1" x14ac:dyDescent="0.25">
      <c r="A595" s="418"/>
      <c r="B595" s="353"/>
      <c r="C595" s="355"/>
      <c r="D595" s="416" t="s">
        <v>984</v>
      </c>
      <c r="E595" s="1"/>
      <c r="F595" s="1"/>
      <c r="G595" s="2"/>
      <c r="H595" s="2"/>
      <c r="I595" s="2"/>
      <c r="J595" s="2"/>
      <c r="K595" s="2"/>
      <c r="L595" s="2"/>
      <c r="M595" s="4"/>
      <c r="N595" s="120"/>
      <c r="O595" s="120"/>
      <c r="P595" s="120"/>
      <c r="Q595" s="120"/>
      <c r="R595" s="120"/>
      <c r="S595" s="120"/>
      <c r="T595" s="120"/>
      <c r="U595" s="120"/>
      <c r="V595" s="120"/>
      <c r="W595" s="120"/>
      <c r="X595" s="120"/>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82">
        <f t="shared" ref="BI595:BV595" si="537">(((BI590*2)+(BI591*1)+(BI592*0)+(BI592*0)))/(BI590+BI591+BI592+BI593)</f>
        <v>1.957957957957958</v>
      </c>
      <c r="BJ595" s="282">
        <f t="shared" si="537"/>
        <v>1.9609609609609611</v>
      </c>
      <c r="BK595" s="282">
        <f t="shared" si="537"/>
        <v>1.9609609609609611</v>
      </c>
      <c r="BL595" s="282">
        <f t="shared" si="537"/>
        <v>1.954954954954955</v>
      </c>
      <c r="BM595" s="282"/>
      <c r="BN595" s="282"/>
      <c r="BO595" s="282"/>
      <c r="BP595" s="282"/>
      <c r="BQ595" s="282">
        <f t="shared" si="537"/>
        <v>1.9459459459459461</v>
      </c>
      <c r="BR595" s="282">
        <f t="shared" si="537"/>
        <v>1.9339339339339339</v>
      </c>
      <c r="BS595" s="282">
        <f t="shared" si="537"/>
        <v>1.9369369369369369</v>
      </c>
      <c r="BT595" s="282">
        <f t="shared" si="537"/>
        <v>1.9369369369369369</v>
      </c>
      <c r="BU595" s="282">
        <f t="shared" si="537"/>
        <v>1.9309309309309308</v>
      </c>
      <c r="BV595" s="282">
        <f t="shared" si="537"/>
        <v>1.9219219219219219</v>
      </c>
      <c r="BW595" s="282"/>
      <c r="BX595" s="282">
        <f t="shared" ref="BX595:CU595" si="538">(((BX590*2)+(BX591*1)+(BX592*0)+(BX592*0)))/(BX590+BX591+BX592+BX593)</f>
        <v>1.9339339339339339</v>
      </c>
      <c r="BY595" s="282">
        <f t="shared" si="538"/>
        <v>1.927927927927928</v>
      </c>
      <c r="BZ595" s="282">
        <f t="shared" si="538"/>
        <v>1.927927927927928</v>
      </c>
      <c r="CA595" s="282">
        <f t="shared" si="538"/>
        <v>1.8108108108108107</v>
      </c>
      <c r="CB595" s="282">
        <f t="shared" si="538"/>
        <v>1.9219219219219219</v>
      </c>
      <c r="CC595" s="282">
        <f t="shared" si="538"/>
        <v>1.9219219219219219</v>
      </c>
      <c r="CD595" s="282">
        <f t="shared" si="538"/>
        <v>1.9189189189189189</v>
      </c>
      <c r="CE595" s="282">
        <f t="shared" si="538"/>
        <v>1.9159159159159158</v>
      </c>
      <c r="CF595" s="282">
        <f t="shared" si="538"/>
        <v>1.9189189189189189</v>
      </c>
      <c r="CG595" s="282">
        <f t="shared" si="538"/>
        <v>1.924924924924925</v>
      </c>
      <c r="CH595" s="282">
        <f t="shared" si="538"/>
        <v>1.924924924924925</v>
      </c>
      <c r="CI595" s="282">
        <f t="shared" si="538"/>
        <v>1.924924924924925</v>
      </c>
      <c r="CJ595" s="282">
        <f t="shared" si="538"/>
        <v>1.9159159159159158</v>
      </c>
      <c r="CK595" s="282">
        <f t="shared" si="538"/>
        <v>1.9099099099099099</v>
      </c>
      <c r="CL595" s="282"/>
      <c r="CM595" s="282"/>
      <c r="CN595" s="282"/>
      <c r="CO595" s="282"/>
      <c r="CP595" s="282"/>
      <c r="CQ595" s="282"/>
      <c r="CR595" s="282"/>
      <c r="CS595" s="282">
        <f t="shared" si="538"/>
        <v>1.957957957957958</v>
      </c>
      <c r="CT595" s="282">
        <f t="shared" si="538"/>
        <v>1.957957957957958</v>
      </c>
      <c r="CU595" s="282">
        <f t="shared" si="538"/>
        <v>1.912912912912913</v>
      </c>
      <c r="CV595" s="197">
        <f>COUNTIF($BI596:$CU596,"Đ")</f>
        <v>27</v>
      </c>
      <c r="CW595" s="198">
        <f>CV595/(CX595+CZ595+DB595+CV595)</f>
        <v>1</v>
      </c>
      <c r="CX595" s="197">
        <f>COUNTIF($BI596:$DK596,"CCG")</f>
        <v>0</v>
      </c>
      <c r="CY595" s="198">
        <f>CX595/(CV595+CZ595+DB595+CX595)</f>
        <v>0</v>
      </c>
      <c r="CZ595" s="197">
        <f>COUNTIF($BI596:$DK596,"CĐ")</f>
        <v>0</v>
      </c>
      <c r="DA595" s="198">
        <f>CZ595/(CV595+CX595+DB595+CZ595)</f>
        <v>0</v>
      </c>
      <c r="DB595" s="197">
        <f>COUNTIF($BI596:$DK596,"KĐG")</f>
        <v>0</v>
      </c>
      <c r="DC595" s="198">
        <f>DB595/(CV595+CX595+CZ595+DB595)</f>
        <v>0</v>
      </c>
      <c r="DD595" s="255">
        <f>(((CV595*2)+(CX595*1)+(CZ595*0)))/(CV595+CX595+CZ595)</f>
        <v>2</v>
      </c>
      <c r="DE595" s="199" t="str">
        <f>IF(DD595&gt;=1.6,"Đạt mục tiêu",IF(DD595&gt;=1,"Cần cố gắng","Chưa đạt"))</f>
        <v>Đạt mục tiêu</v>
      </c>
      <c r="DF595" s="2"/>
      <c r="DG595" s="2"/>
      <c r="DH595" s="2"/>
      <c r="DI595" s="2"/>
      <c r="DJ595" s="2"/>
      <c r="DK595" s="2"/>
      <c r="DL595" s="2"/>
      <c r="DM595" s="2"/>
      <c r="DN595" s="2"/>
      <c r="DO595" s="2"/>
      <c r="DP595" s="2"/>
      <c r="DQ595" s="2"/>
      <c r="DR595" s="2"/>
      <c r="DS595" s="2"/>
      <c r="DT595" s="2"/>
      <c r="DU595" s="2"/>
      <c r="DV595" s="2"/>
      <c r="DW595" s="2"/>
      <c r="DX595" s="2"/>
      <c r="DY595" s="2"/>
    </row>
    <row r="596" spans="1:129" ht="15.75" hidden="1" x14ac:dyDescent="0.25">
      <c r="A596" s="419"/>
      <c r="B596" s="206"/>
      <c r="C596" s="421"/>
      <c r="D596" s="351"/>
      <c r="E596" s="1"/>
      <c r="F596" s="1"/>
      <c r="G596" s="2"/>
      <c r="H596" s="2"/>
      <c r="I596" s="2"/>
      <c r="J596" s="2"/>
      <c r="K596" s="2"/>
      <c r="L596" s="2"/>
      <c r="M596" s="4"/>
      <c r="N596" s="120"/>
      <c r="O596" s="120"/>
      <c r="P596" s="120"/>
      <c r="Q596" s="120"/>
      <c r="R596" s="120"/>
      <c r="S596" s="120"/>
      <c r="T596" s="120"/>
      <c r="U596" s="120"/>
      <c r="V596" s="120"/>
      <c r="W596" s="120"/>
      <c r="X596" s="120"/>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82" t="str">
        <f t="shared" ref="BI596:BV596" si="539">IF(BI594&gt;=50%,"KĐG",IF(BI595&gt;=1.6,"Đ",IF(BI595&gt;=1,"CCG","CĐ")))</f>
        <v>Đ</v>
      </c>
      <c r="BJ596" s="282" t="str">
        <f t="shared" si="539"/>
        <v>Đ</v>
      </c>
      <c r="BK596" s="282" t="str">
        <f t="shared" si="539"/>
        <v>Đ</v>
      </c>
      <c r="BL596" s="282" t="str">
        <f t="shared" si="539"/>
        <v>Đ</v>
      </c>
      <c r="BM596" s="282"/>
      <c r="BN596" s="282"/>
      <c r="BO596" s="282"/>
      <c r="BP596" s="282"/>
      <c r="BQ596" s="282" t="str">
        <f t="shared" si="539"/>
        <v>Đ</v>
      </c>
      <c r="BR596" s="282" t="str">
        <f t="shared" si="539"/>
        <v>Đ</v>
      </c>
      <c r="BS596" s="282" t="str">
        <f t="shared" si="539"/>
        <v>Đ</v>
      </c>
      <c r="BT596" s="282" t="str">
        <f t="shared" si="539"/>
        <v>Đ</v>
      </c>
      <c r="BU596" s="282" t="str">
        <f t="shared" si="539"/>
        <v>Đ</v>
      </c>
      <c r="BV596" s="282" t="str">
        <f t="shared" si="539"/>
        <v>Đ</v>
      </c>
      <c r="BW596" s="282"/>
      <c r="BX596" s="282" t="str">
        <f t="shared" ref="BX596:CU596" si="540">IF(BX594&gt;=50%,"KĐG",IF(BX595&gt;=1.6,"Đ",IF(BX595&gt;=1,"CCG","CĐ")))</f>
        <v>Đ</v>
      </c>
      <c r="BY596" s="282" t="str">
        <f t="shared" si="540"/>
        <v>Đ</v>
      </c>
      <c r="BZ596" s="282" t="str">
        <f t="shared" si="540"/>
        <v>Đ</v>
      </c>
      <c r="CA596" s="282" t="str">
        <f t="shared" si="540"/>
        <v>Đ</v>
      </c>
      <c r="CB596" s="282" t="str">
        <f t="shared" si="540"/>
        <v>Đ</v>
      </c>
      <c r="CC596" s="282" t="str">
        <f t="shared" si="540"/>
        <v>Đ</v>
      </c>
      <c r="CD596" s="282" t="str">
        <f t="shared" si="540"/>
        <v>Đ</v>
      </c>
      <c r="CE596" s="282" t="str">
        <f t="shared" si="540"/>
        <v>Đ</v>
      </c>
      <c r="CF596" s="282" t="str">
        <f t="shared" si="540"/>
        <v>Đ</v>
      </c>
      <c r="CG596" s="282" t="str">
        <f t="shared" si="540"/>
        <v>Đ</v>
      </c>
      <c r="CH596" s="282" t="str">
        <f t="shared" si="540"/>
        <v>Đ</v>
      </c>
      <c r="CI596" s="282" t="str">
        <f t="shared" si="540"/>
        <v>Đ</v>
      </c>
      <c r="CJ596" s="282" t="str">
        <f t="shared" si="540"/>
        <v>Đ</v>
      </c>
      <c r="CK596" s="282" t="str">
        <f t="shared" si="540"/>
        <v>Đ</v>
      </c>
      <c r="CL596" s="282"/>
      <c r="CM596" s="282"/>
      <c r="CN596" s="282"/>
      <c r="CO596" s="282"/>
      <c r="CP596" s="282"/>
      <c r="CQ596" s="282"/>
      <c r="CR596" s="282"/>
      <c r="CS596" s="282" t="str">
        <f t="shared" si="540"/>
        <v>Đ</v>
      </c>
      <c r="CT596" s="282" t="str">
        <f t="shared" si="540"/>
        <v>Đ</v>
      </c>
      <c r="CU596" s="282" t="str">
        <f t="shared" si="540"/>
        <v>Đ</v>
      </c>
      <c r="CV596" s="200"/>
      <c r="CW596" s="201"/>
      <c r="CX596" s="200"/>
      <c r="CY596" s="201"/>
      <c r="CZ596" s="200"/>
      <c r="DA596" s="201"/>
      <c r="DB596" s="200"/>
      <c r="DC596" s="201"/>
      <c r="DD596" s="256"/>
      <c r="DE596" s="202"/>
      <c r="DF596" s="2"/>
      <c r="DG596" s="2"/>
      <c r="DH596" s="2"/>
      <c r="DI596" s="2"/>
      <c r="DJ596" s="2"/>
      <c r="DK596" s="2"/>
      <c r="DL596" s="2"/>
      <c r="DM596" s="2"/>
      <c r="DN596" s="2"/>
      <c r="DO596" s="2"/>
      <c r="DP596" s="2"/>
      <c r="DQ596" s="2"/>
      <c r="DR596" s="2"/>
      <c r="DS596" s="2"/>
      <c r="DT596" s="2"/>
      <c r="DU596" s="2"/>
      <c r="DV596" s="2"/>
      <c r="DW596" s="2"/>
      <c r="DX596" s="2"/>
      <c r="DY596" s="2"/>
    </row>
    <row r="597" spans="1:129" ht="19.5" hidden="1" x14ac:dyDescent="0.25">
      <c r="A597" s="207"/>
      <c r="B597" s="206"/>
      <c r="C597" s="2"/>
      <c r="D597" s="341"/>
      <c r="E597" s="338"/>
      <c r="F597" s="338"/>
      <c r="G597" s="339"/>
      <c r="H597" s="339"/>
      <c r="I597" s="339"/>
      <c r="J597" s="339"/>
      <c r="K597" s="2"/>
      <c r="L597" s="2"/>
      <c r="M597" s="4"/>
      <c r="N597" s="120"/>
      <c r="O597" s="120"/>
      <c r="P597" s="340"/>
      <c r="Q597" s="120"/>
      <c r="R597" s="120"/>
      <c r="S597" s="120"/>
      <c r="T597" s="120"/>
      <c r="U597" s="120"/>
      <c r="V597" s="120"/>
      <c r="W597" s="120"/>
      <c r="X597" s="120"/>
      <c r="Y597" s="2"/>
      <c r="Z597" s="2"/>
      <c r="AA597" s="2"/>
      <c r="AB597" s="2"/>
      <c r="AC597" s="2"/>
      <c r="AD597" s="2"/>
      <c r="AE597" s="2"/>
      <c r="AF597" s="2"/>
      <c r="AG597" s="339"/>
      <c r="AH597" s="339"/>
      <c r="AI597" s="339"/>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9"/>
      <c r="BJ597" s="272"/>
      <c r="BK597" s="29"/>
      <c r="BL597" s="29"/>
      <c r="BM597" s="269"/>
      <c r="BN597" s="269"/>
      <c r="BO597" s="269"/>
      <c r="BP597" s="269"/>
      <c r="BQ597" s="29"/>
      <c r="BR597" s="29"/>
      <c r="BS597" s="29"/>
      <c r="BT597" s="29"/>
      <c r="BU597" s="29"/>
      <c r="BV597" s="29"/>
      <c r="BW597" s="29"/>
      <c r="BX597" s="29"/>
      <c r="BY597" s="29"/>
      <c r="BZ597" s="29"/>
      <c r="CA597" s="29"/>
      <c r="CB597" s="29"/>
      <c r="CC597" s="29"/>
      <c r="CD597" s="29"/>
      <c r="CE597" s="29"/>
      <c r="CF597" s="29"/>
      <c r="CG597" s="29"/>
      <c r="CH597" s="29"/>
      <c r="CI597" s="29"/>
      <c r="CJ597" s="423" t="s">
        <v>1000</v>
      </c>
      <c r="CK597" s="424"/>
      <c r="CL597" s="425"/>
      <c r="CM597" s="425"/>
      <c r="CN597" s="425"/>
      <c r="CO597" s="425"/>
      <c r="CP597" s="425"/>
      <c r="CQ597" s="425"/>
      <c r="CR597" s="425"/>
      <c r="CS597" s="424"/>
      <c r="CT597" s="424"/>
      <c r="CU597" s="424"/>
      <c r="CV597" s="372"/>
      <c r="CW597" s="372"/>
      <c r="CX597" s="372"/>
      <c r="CY597" s="372"/>
      <c r="CZ597" s="372"/>
      <c r="DA597" s="372"/>
      <c r="DB597" s="373"/>
      <c r="DC597" s="2"/>
      <c r="DD597" s="248"/>
      <c r="DE597" s="2"/>
      <c r="DF597" s="2"/>
      <c r="DG597" s="2"/>
      <c r="DH597" s="2"/>
      <c r="DI597" s="2"/>
      <c r="DJ597" s="2"/>
      <c r="DK597" s="2"/>
      <c r="DL597" s="2"/>
      <c r="DM597" s="2"/>
      <c r="DN597" s="2"/>
      <c r="DO597" s="2"/>
      <c r="DP597" s="2"/>
      <c r="DQ597" s="2"/>
      <c r="DR597" s="2"/>
      <c r="DS597" s="2"/>
      <c r="DT597" s="2"/>
      <c r="DU597" s="2"/>
      <c r="DV597" s="2"/>
      <c r="DW597" s="2"/>
      <c r="DX597" s="2"/>
      <c r="DY597" s="2"/>
    </row>
    <row r="598" spans="1:129" ht="15.75" customHeight="1" x14ac:dyDescent="0.25">
      <c r="A598" s="30"/>
      <c r="B598" s="208"/>
      <c r="C598" s="2"/>
      <c r="D598" s="341" t="s">
        <v>999</v>
      </c>
      <c r="E598" s="338"/>
      <c r="F598" s="338"/>
      <c r="G598" s="339"/>
      <c r="H598" s="339"/>
      <c r="I598" s="339"/>
      <c r="J598" s="339"/>
      <c r="K598" s="2"/>
      <c r="L598" s="2"/>
      <c r="M598" s="4"/>
      <c r="N598" s="120"/>
      <c r="O598" s="120"/>
      <c r="P598" s="340"/>
      <c r="Q598" s="120"/>
      <c r="R598" s="120"/>
      <c r="S598" s="120"/>
      <c r="T598" s="120"/>
      <c r="U598" s="120"/>
      <c r="V598" s="120"/>
      <c r="W598" s="120"/>
      <c r="X598" s="120"/>
      <c r="Y598" s="2"/>
      <c r="Z598" s="2"/>
      <c r="AA598" s="2"/>
      <c r="AB598" s="2"/>
      <c r="AC598" s="2"/>
      <c r="AD598" s="2"/>
      <c r="AE598" s="2"/>
      <c r="AF598" s="2"/>
      <c r="AG598" s="428" t="s">
        <v>1131</v>
      </c>
      <c r="AH598" s="428"/>
      <c r="AI598" s="428"/>
      <c r="AJ598" s="428"/>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9"/>
      <c r="BJ598" s="272"/>
      <c r="BK598" s="29"/>
      <c r="BL598" s="29"/>
      <c r="BM598" s="269"/>
      <c r="BN598" s="269"/>
      <c r="BO598" s="269"/>
      <c r="BP598" s="269"/>
      <c r="BQ598" s="29"/>
      <c r="BR598" s="29"/>
      <c r="BS598" s="29"/>
      <c r="BT598" s="29"/>
      <c r="BU598" s="29"/>
      <c r="BV598" s="29"/>
      <c r="BW598" s="29"/>
      <c r="BX598" s="29"/>
      <c r="BY598" s="29"/>
      <c r="BZ598" s="29"/>
      <c r="CA598" s="29"/>
      <c r="CB598" s="29"/>
      <c r="CC598" s="29"/>
      <c r="CD598" s="29"/>
      <c r="CE598" s="29"/>
      <c r="CF598" s="29"/>
      <c r="CG598" s="29"/>
      <c r="CH598" s="29"/>
      <c r="CI598" s="29"/>
      <c r="CJ598" s="29"/>
      <c r="CK598" s="29"/>
      <c r="CL598" s="269"/>
      <c r="CM598" s="269"/>
      <c r="CN598" s="269"/>
      <c r="CO598" s="269"/>
      <c r="CP598" s="269"/>
      <c r="CQ598" s="269"/>
      <c r="CR598" s="269"/>
      <c r="CS598" s="29"/>
      <c r="CT598" s="29"/>
      <c r="CU598" s="29"/>
      <c r="CV598" s="2"/>
      <c r="CW598" s="2"/>
      <c r="CX598" s="2"/>
      <c r="CY598" s="2"/>
      <c r="CZ598" s="2"/>
      <c r="DA598" s="2"/>
      <c r="DB598" s="2"/>
      <c r="DC598" s="2"/>
      <c r="DD598" s="248"/>
      <c r="DE598" s="2"/>
      <c r="DF598" s="2"/>
      <c r="DG598" s="2"/>
      <c r="DH598" s="2"/>
      <c r="DI598" s="2"/>
      <c r="DJ598" s="2"/>
      <c r="DK598" s="2"/>
      <c r="DL598" s="2"/>
      <c r="DM598" s="2"/>
      <c r="DN598" s="2"/>
      <c r="DO598" s="2"/>
      <c r="DP598" s="2"/>
      <c r="DQ598" s="2"/>
      <c r="DR598" s="2"/>
      <c r="DS598" s="2"/>
      <c r="DT598" s="2"/>
      <c r="DU598" s="2"/>
      <c r="DV598" s="2"/>
      <c r="DW598" s="2"/>
      <c r="DX598" s="2"/>
      <c r="DY598" s="2"/>
    </row>
    <row r="599" spans="1:129" ht="15.75" customHeight="1" x14ac:dyDescent="0.25">
      <c r="A599" s="30"/>
      <c r="B599" s="208"/>
      <c r="C599" s="2"/>
      <c r="D599" s="342"/>
      <c r="E599" s="338"/>
      <c r="F599" s="338"/>
      <c r="G599" s="339"/>
      <c r="H599" s="339"/>
      <c r="I599" s="339"/>
      <c r="J599" s="339"/>
      <c r="K599" s="2"/>
      <c r="L599" s="2"/>
      <c r="M599" s="4"/>
      <c r="N599" s="120"/>
      <c r="O599" s="120"/>
      <c r="P599" s="340"/>
      <c r="Q599" s="120"/>
      <c r="R599" s="120"/>
      <c r="S599" s="120"/>
      <c r="T599" s="120"/>
      <c r="U599" s="120"/>
      <c r="V599" s="120"/>
      <c r="W599" s="120"/>
      <c r="X599" s="120"/>
      <c r="Y599" s="2"/>
      <c r="Z599" s="2"/>
      <c r="AA599" s="2"/>
      <c r="AB599" s="2"/>
      <c r="AC599" s="2"/>
      <c r="AD599" s="2"/>
      <c r="AE599" s="2"/>
      <c r="AF599" s="2"/>
      <c r="AG599" s="339"/>
      <c r="AH599" s="339"/>
      <c r="AI599" s="339"/>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9"/>
      <c r="BJ599" s="272"/>
      <c r="BK599" s="29"/>
      <c r="BL599" s="29"/>
      <c r="BM599" s="269"/>
      <c r="BN599" s="269"/>
      <c r="BO599" s="269"/>
      <c r="BP599" s="269"/>
      <c r="BQ599" s="29"/>
      <c r="BR599" s="29"/>
      <c r="BS599" s="29"/>
      <c r="BT599" s="29"/>
      <c r="BU599" s="29"/>
      <c r="BV599" s="29"/>
      <c r="BW599" s="29"/>
      <c r="BX599" s="29"/>
      <c r="BY599" s="29"/>
      <c r="BZ599" s="29"/>
      <c r="CA599" s="29"/>
      <c r="CB599" s="29"/>
      <c r="CC599" s="29"/>
      <c r="CD599" s="29"/>
      <c r="CE599" s="29"/>
      <c r="CF599" s="29"/>
      <c r="CG599" s="29"/>
      <c r="CH599" s="29"/>
      <c r="CI599" s="29"/>
      <c r="CJ599" s="29"/>
      <c r="CK599" s="29"/>
      <c r="CL599" s="269"/>
      <c r="CM599" s="269"/>
      <c r="CN599" s="269"/>
      <c r="CO599" s="269"/>
      <c r="CP599" s="269"/>
      <c r="CQ599" s="269"/>
      <c r="CR599" s="269"/>
      <c r="CS599" s="29"/>
      <c r="CT599" s="29"/>
      <c r="CU599" s="29"/>
      <c r="CV599" s="2"/>
      <c r="CW599" s="2"/>
      <c r="CX599" s="2"/>
      <c r="CY599" s="2"/>
      <c r="CZ599" s="2"/>
      <c r="DA599" s="2"/>
      <c r="DB599" s="2"/>
      <c r="DC599" s="2"/>
      <c r="DD599" s="248"/>
      <c r="DE599" s="2"/>
      <c r="DF599" s="2"/>
      <c r="DG599" s="2"/>
      <c r="DH599" s="2"/>
      <c r="DI599" s="2"/>
      <c r="DJ599" s="2"/>
      <c r="DK599" s="2"/>
      <c r="DL599" s="2"/>
      <c r="DM599" s="2"/>
      <c r="DN599" s="2"/>
      <c r="DO599" s="2"/>
      <c r="DP599" s="2"/>
      <c r="DQ599" s="2"/>
      <c r="DR599" s="2"/>
      <c r="DS599" s="2"/>
      <c r="DT599" s="2"/>
      <c r="DU599" s="2"/>
      <c r="DV599" s="2"/>
      <c r="DW599" s="2"/>
      <c r="DX599" s="2"/>
      <c r="DY599" s="2"/>
    </row>
    <row r="600" spans="1:129" ht="15.75" customHeight="1" x14ac:dyDescent="0.25">
      <c r="A600" s="30"/>
      <c r="B600" s="208"/>
      <c r="C600" s="2"/>
      <c r="D600" s="342"/>
      <c r="E600" s="338"/>
      <c r="F600" s="338"/>
      <c r="G600" s="339"/>
      <c r="H600" s="339"/>
      <c r="I600" s="339"/>
      <c r="J600" s="339"/>
      <c r="K600" s="2"/>
      <c r="L600" s="2"/>
      <c r="M600" s="4"/>
      <c r="N600" s="120"/>
      <c r="O600" s="120"/>
      <c r="P600" s="340"/>
      <c r="Q600" s="120"/>
      <c r="R600" s="120"/>
      <c r="S600" s="120"/>
      <c r="T600" s="120"/>
      <c r="U600" s="120"/>
      <c r="V600" s="120"/>
      <c r="W600" s="120"/>
      <c r="X600" s="120"/>
      <c r="Y600" s="2"/>
      <c r="Z600" s="2"/>
      <c r="AA600" s="2"/>
      <c r="AB600" s="2"/>
      <c r="AC600" s="2"/>
      <c r="AD600" s="2"/>
      <c r="AE600" s="2"/>
      <c r="AF600" s="2"/>
      <c r="AG600" s="339"/>
      <c r="AH600" s="339"/>
      <c r="AI600" s="339"/>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9"/>
      <c r="BJ600" s="272"/>
      <c r="BK600" s="29"/>
      <c r="BL600" s="29"/>
      <c r="BM600" s="269"/>
      <c r="BN600" s="269"/>
      <c r="BO600" s="269"/>
      <c r="BP600" s="269"/>
      <c r="BQ600" s="29"/>
      <c r="BR600" s="29"/>
      <c r="BS600" s="29"/>
      <c r="BT600" s="29"/>
      <c r="BU600" s="29"/>
      <c r="BV600" s="29"/>
      <c r="BW600" s="29"/>
      <c r="BX600" s="29"/>
      <c r="BY600" s="29"/>
      <c r="BZ600" s="29"/>
      <c r="CA600" s="29"/>
      <c r="CB600" s="29"/>
      <c r="CC600" s="29"/>
      <c r="CD600" s="29"/>
      <c r="CE600" s="29"/>
      <c r="CF600" s="29"/>
      <c r="CG600" s="29"/>
      <c r="CH600" s="29"/>
      <c r="CI600" s="29"/>
      <c r="CJ600" s="29"/>
      <c r="CK600" s="29"/>
      <c r="CL600" s="269"/>
      <c r="CM600" s="269"/>
      <c r="CN600" s="269"/>
      <c r="CO600" s="269"/>
      <c r="CP600" s="269"/>
      <c r="CQ600" s="269"/>
      <c r="CR600" s="269"/>
      <c r="CS600" s="29"/>
      <c r="CT600" s="29"/>
      <c r="CU600" s="29"/>
      <c r="CV600" s="2"/>
      <c r="CW600" s="2"/>
      <c r="CX600" s="2"/>
      <c r="CY600" s="2"/>
      <c r="CZ600" s="2"/>
      <c r="DA600" s="2"/>
      <c r="DB600" s="2"/>
      <c r="DC600" s="2"/>
      <c r="DD600" s="248"/>
      <c r="DE600" s="2"/>
      <c r="DF600" s="2"/>
      <c r="DG600" s="2"/>
      <c r="DH600" s="2"/>
      <c r="DI600" s="2"/>
      <c r="DJ600" s="2"/>
      <c r="DK600" s="2"/>
      <c r="DL600" s="2"/>
      <c r="DM600" s="2"/>
      <c r="DN600" s="2"/>
      <c r="DO600" s="2"/>
      <c r="DP600" s="2"/>
      <c r="DQ600" s="2"/>
      <c r="DR600" s="2"/>
      <c r="DS600" s="2"/>
      <c r="DT600" s="2"/>
      <c r="DU600" s="2"/>
      <c r="DV600" s="2"/>
      <c r="DW600" s="2"/>
      <c r="DX600" s="2"/>
      <c r="DY600" s="2"/>
    </row>
    <row r="601" spans="1:129" ht="15.75" customHeight="1" x14ac:dyDescent="0.25">
      <c r="A601" s="30"/>
      <c r="B601" s="208"/>
      <c r="C601" s="2"/>
      <c r="D601" s="342"/>
      <c r="E601" s="338"/>
      <c r="F601" s="338"/>
      <c r="G601" s="339"/>
      <c r="H601" s="339"/>
      <c r="I601" s="339"/>
      <c r="J601" s="339"/>
      <c r="K601" s="2"/>
      <c r="L601" s="2"/>
      <c r="M601" s="4"/>
      <c r="N601" s="120"/>
      <c r="O601" s="120"/>
      <c r="P601" s="340"/>
      <c r="Q601" s="120"/>
      <c r="R601" s="120"/>
      <c r="S601" s="120"/>
      <c r="T601" s="120"/>
      <c r="U601" s="120"/>
      <c r="V601" s="120"/>
      <c r="W601" s="120"/>
      <c r="X601" s="120"/>
      <c r="Y601" s="2"/>
      <c r="Z601" s="2"/>
      <c r="AA601" s="2"/>
      <c r="AB601" s="2"/>
      <c r="AC601" s="2"/>
      <c r="AD601" s="2"/>
      <c r="AE601" s="2"/>
      <c r="AF601" s="2"/>
      <c r="AG601" s="339"/>
      <c r="AH601" s="339"/>
      <c r="AI601" s="339"/>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9"/>
      <c r="BJ601" s="272"/>
      <c r="BK601" s="29"/>
      <c r="BL601" s="29"/>
      <c r="BM601" s="269"/>
      <c r="BN601" s="269"/>
      <c r="BO601" s="269"/>
      <c r="BP601" s="269"/>
      <c r="BQ601" s="29"/>
      <c r="BR601" s="29"/>
      <c r="BS601" s="29"/>
      <c r="BT601" s="29"/>
      <c r="BU601" s="29"/>
      <c r="BV601" s="29"/>
      <c r="BW601" s="29"/>
      <c r="BX601" s="29"/>
      <c r="BY601" s="29"/>
      <c r="BZ601" s="29"/>
      <c r="CA601" s="29"/>
      <c r="CB601" s="29"/>
      <c r="CC601" s="29"/>
      <c r="CD601" s="29"/>
      <c r="CE601" s="29"/>
      <c r="CF601" s="29"/>
      <c r="CG601" s="29"/>
      <c r="CH601" s="29"/>
      <c r="CI601" s="29"/>
      <c r="CJ601" s="29"/>
      <c r="CK601" s="29"/>
      <c r="CL601" s="269"/>
      <c r="CM601" s="269"/>
      <c r="CN601" s="269"/>
      <c r="CO601" s="269"/>
      <c r="CP601" s="269"/>
      <c r="CQ601" s="269"/>
      <c r="CR601" s="269"/>
      <c r="CS601" s="29"/>
      <c r="CT601" s="29"/>
      <c r="CU601" s="29"/>
      <c r="CV601" s="2"/>
      <c r="CW601" s="2"/>
      <c r="CX601" s="2"/>
      <c r="CY601" s="2"/>
      <c r="CZ601" s="2"/>
      <c r="DA601" s="2"/>
      <c r="DB601" s="2"/>
      <c r="DC601" s="2"/>
      <c r="DD601" s="248"/>
      <c r="DE601" s="2"/>
      <c r="DF601" s="2"/>
      <c r="DG601" s="2"/>
      <c r="DH601" s="2"/>
      <c r="DI601" s="2"/>
      <c r="DJ601" s="2"/>
      <c r="DK601" s="2"/>
      <c r="DL601" s="2"/>
      <c r="DM601" s="2"/>
      <c r="DN601" s="2"/>
      <c r="DO601" s="2"/>
      <c r="DP601" s="2"/>
      <c r="DQ601" s="2"/>
      <c r="DR601" s="2"/>
      <c r="DS601" s="2"/>
      <c r="DT601" s="2"/>
      <c r="DU601" s="2"/>
      <c r="DV601" s="2"/>
      <c r="DW601" s="2"/>
      <c r="DX601" s="2"/>
      <c r="DY601" s="2"/>
    </row>
    <row r="602" spans="1:129" ht="15.75" customHeight="1" x14ac:dyDescent="0.25">
      <c r="A602" s="30"/>
      <c r="B602" s="208"/>
      <c r="C602" s="2"/>
      <c r="D602" s="342"/>
      <c r="E602" s="338"/>
      <c r="F602" s="338"/>
      <c r="G602" s="339"/>
      <c r="H602" s="339"/>
      <c r="I602" s="339"/>
      <c r="J602" s="339"/>
      <c r="K602" s="2"/>
      <c r="L602" s="2"/>
      <c r="M602" s="4"/>
      <c r="N602" s="120"/>
      <c r="O602" s="120"/>
      <c r="P602" s="340"/>
      <c r="Q602" s="120"/>
      <c r="R602" s="120"/>
      <c r="S602" s="120"/>
      <c r="T602" s="120"/>
      <c r="U602" s="120"/>
      <c r="V602" s="120"/>
      <c r="W602" s="120"/>
      <c r="X602" s="120"/>
      <c r="Y602" s="2"/>
      <c r="Z602" s="2"/>
      <c r="AA602" s="2"/>
      <c r="AB602" s="2"/>
      <c r="AC602" s="2"/>
      <c r="AD602" s="2"/>
      <c r="AE602" s="2"/>
      <c r="AF602" s="2"/>
      <c r="AG602" s="339"/>
      <c r="AH602" s="339"/>
      <c r="AI602" s="339"/>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9"/>
      <c r="BJ602" s="272"/>
      <c r="BK602" s="29"/>
      <c r="BL602" s="29"/>
      <c r="BM602" s="269"/>
      <c r="BN602" s="269"/>
      <c r="BO602" s="269"/>
      <c r="BP602" s="269"/>
      <c r="BQ602" s="29"/>
      <c r="BR602" s="29"/>
      <c r="BS602" s="29"/>
      <c r="BT602" s="29"/>
      <c r="BU602" s="29"/>
      <c r="BV602" s="29"/>
      <c r="BW602" s="29"/>
      <c r="BX602" s="29"/>
      <c r="BY602" s="29"/>
      <c r="BZ602" s="29"/>
      <c r="CA602" s="29"/>
      <c r="CB602" s="29"/>
      <c r="CC602" s="29"/>
      <c r="CD602" s="29"/>
      <c r="CE602" s="29"/>
      <c r="CF602" s="29"/>
      <c r="CG602" s="29"/>
      <c r="CH602" s="29"/>
      <c r="CI602" s="29"/>
      <c r="CJ602" s="29"/>
      <c r="CK602" s="29"/>
      <c r="CL602" s="269"/>
      <c r="CM602" s="269"/>
      <c r="CN602" s="269"/>
      <c r="CO602" s="269"/>
      <c r="CP602" s="269"/>
      <c r="CQ602" s="269"/>
      <c r="CR602" s="269"/>
      <c r="CS602" s="29"/>
      <c r="CT602" s="29"/>
      <c r="CU602" s="29"/>
      <c r="CV602" s="2"/>
      <c r="CW602" s="2"/>
      <c r="CX602" s="2"/>
      <c r="CY602" s="2"/>
      <c r="CZ602" s="2"/>
      <c r="DA602" s="2"/>
      <c r="DB602" s="2"/>
      <c r="DC602" s="2"/>
      <c r="DD602" s="248"/>
      <c r="DE602" s="2"/>
      <c r="DF602" s="2"/>
      <c r="DG602" s="2"/>
      <c r="DH602" s="2"/>
      <c r="DI602" s="2"/>
      <c r="DJ602" s="2"/>
      <c r="DK602" s="2"/>
      <c r="DL602" s="2"/>
      <c r="DM602" s="2"/>
      <c r="DN602" s="2"/>
      <c r="DO602" s="2"/>
      <c r="DP602" s="2"/>
      <c r="DQ602" s="2"/>
      <c r="DR602" s="2"/>
      <c r="DS602" s="2"/>
      <c r="DT602" s="2"/>
      <c r="DU602" s="2"/>
      <c r="DV602" s="2"/>
      <c r="DW602" s="2"/>
      <c r="DX602" s="2"/>
      <c r="DY602" s="2"/>
    </row>
    <row r="603" spans="1:129" ht="15.75" customHeight="1" x14ac:dyDescent="0.25">
      <c r="A603" s="30"/>
      <c r="B603" s="208"/>
      <c r="C603" s="2"/>
      <c r="D603" s="342"/>
      <c r="E603" s="338"/>
      <c r="F603" s="338"/>
      <c r="G603" s="339"/>
      <c r="H603" s="339"/>
      <c r="I603" s="339"/>
      <c r="J603" s="339"/>
      <c r="K603" s="2"/>
      <c r="L603" s="2"/>
      <c r="M603" s="4"/>
      <c r="N603" s="120"/>
      <c r="O603" s="120"/>
      <c r="P603" s="340"/>
      <c r="Q603" s="120"/>
      <c r="R603" s="120"/>
      <c r="S603" s="120"/>
      <c r="T603" s="120"/>
      <c r="U603" s="120"/>
      <c r="V603" s="120"/>
      <c r="W603" s="120"/>
      <c r="X603" s="120"/>
      <c r="Y603" s="2"/>
      <c r="Z603" s="2"/>
      <c r="AA603" s="2"/>
      <c r="AB603" s="2"/>
      <c r="AC603" s="2"/>
      <c r="AD603" s="2"/>
      <c r="AE603" s="2"/>
      <c r="AF603" s="2"/>
      <c r="AG603" s="339"/>
      <c r="AH603" s="339"/>
      <c r="AI603" s="339"/>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9"/>
      <c r="BJ603" s="272"/>
      <c r="BK603" s="29"/>
      <c r="BL603" s="29"/>
      <c r="BM603" s="269"/>
      <c r="BN603" s="269"/>
      <c r="BO603" s="269"/>
      <c r="BP603" s="269"/>
      <c r="BQ603" s="29"/>
      <c r="BR603" s="29"/>
      <c r="BS603" s="29"/>
      <c r="BT603" s="29"/>
      <c r="BU603" s="29"/>
      <c r="BV603" s="29"/>
      <c r="BW603" s="29"/>
      <c r="BX603" s="29"/>
      <c r="BY603" s="29"/>
      <c r="BZ603" s="29"/>
      <c r="CA603" s="29"/>
      <c r="CB603" s="29"/>
      <c r="CC603" s="29"/>
      <c r="CD603" s="29"/>
      <c r="CE603" s="29"/>
      <c r="CF603" s="29"/>
      <c r="CG603" s="29"/>
      <c r="CH603" s="29"/>
      <c r="CI603" s="29"/>
      <c r="CJ603" s="29"/>
      <c r="CK603" s="29"/>
      <c r="CL603" s="269"/>
      <c r="CM603" s="269"/>
      <c r="CN603" s="269"/>
      <c r="CO603" s="269"/>
      <c r="CP603" s="269"/>
      <c r="CQ603" s="269"/>
      <c r="CR603" s="269"/>
      <c r="CS603" s="29"/>
      <c r="CT603" s="29"/>
      <c r="CU603" s="29"/>
      <c r="CV603" s="2"/>
      <c r="CW603" s="2"/>
      <c r="CX603" s="2"/>
      <c r="CY603" s="2"/>
      <c r="CZ603" s="2"/>
      <c r="DA603" s="2"/>
      <c r="DB603" s="2"/>
      <c r="DC603" s="2"/>
      <c r="DD603" s="248"/>
      <c r="DE603" s="2"/>
      <c r="DF603" s="2"/>
      <c r="DG603" s="2"/>
      <c r="DH603" s="2"/>
      <c r="DI603" s="2"/>
      <c r="DJ603" s="2"/>
      <c r="DK603" s="2"/>
      <c r="DL603" s="2"/>
      <c r="DM603" s="2"/>
      <c r="DN603" s="2"/>
      <c r="DO603" s="2"/>
      <c r="DP603" s="2"/>
      <c r="DQ603" s="2"/>
      <c r="DR603" s="2"/>
      <c r="DS603" s="2"/>
      <c r="DT603" s="2"/>
      <c r="DU603" s="2"/>
      <c r="DV603" s="2"/>
      <c r="DW603" s="2"/>
      <c r="DX603" s="2"/>
      <c r="DY603" s="2"/>
    </row>
    <row r="604" spans="1:129" ht="15.75" customHeight="1" x14ac:dyDescent="0.25">
      <c r="A604" s="30"/>
      <c r="B604" s="208"/>
      <c r="C604" s="2"/>
      <c r="D604" s="342"/>
      <c r="E604" s="338"/>
      <c r="F604" s="338"/>
      <c r="G604" s="339"/>
      <c r="H604" s="339"/>
      <c r="I604" s="339"/>
      <c r="J604" s="339"/>
      <c r="K604" s="2"/>
      <c r="L604" s="2"/>
      <c r="M604" s="4"/>
      <c r="N604" s="120"/>
      <c r="O604" s="120"/>
      <c r="P604" s="340"/>
      <c r="Q604" s="120"/>
      <c r="R604" s="120"/>
      <c r="S604" s="120"/>
      <c r="T604" s="120"/>
      <c r="U604" s="120"/>
      <c r="V604" s="120"/>
      <c r="W604" s="120"/>
      <c r="X604" s="120"/>
      <c r="Y604" s="2"/>
      <c r="Z604" s="2"/>
      <c r="AA604" s="2"/>
      <c r="AB604" s="2"/>
      <c r="AC604" s="2"/>
      <c r="AD604" s="2"/>
      <c r="AE604" s="2"/>
      <c r="AF604" s="2"/>
      <c r="AG604" s="339"/>
      <c r="AH604" s="339"/>
      <c r="AI604" s="339"/>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9"/>
      <c r="BJ604" s="272"/>
      <c r="BK604" s="29"/>
      <c r="BL604" s="29"/>
      <c r="BM604" s="269"/>
      <c r="BN604" s="269"/>
      <c r="BO604" s="269"/>
      <c r="BP604" s="269"/>
      <c r="BQ604" s="29"/>
      <c r="BR604" s="29"/>
      <c r="BS604" s="29"/>
      <c r="BT604" s="29"/>
      <c r="BU604" s="29"/>
      <c r="BV604" s="29"/>
      <c r="BW604" s="29"/>
      <c r="BX604" s="29"/>
      <c r="BY604" s="29"/>
      <c r="BZ604" s="29"/>
      <c r="CA604" s="29"/>
      <c r="CB604" s="29"/>
      <c r="CC604" s="29"/>
      <c r="CD604" s="29"/>
      <c r="CE604" s="29"/>
      <c r="CF604" s="29"/>
      <c r="CG604" s="29"/>
      <c r="CH604" s="29"/>
      <c r="CI604" s="29"/>
      <c r="CJ604" s="29"/>
      <c r="CK604" s="29"/>
      <c r="CL604" s="269"/>
      <c r="CM604" s="269"/>
      <c r="CN604" s="269"/>
      <c r="CO604" s="269"/>
      <c r="CP604" s="269"/>
      <c r="CQ604" s="269"/>
      <c r="CR604" s="269"/>
      <c r="CS604" s="29"/>
      <c r="CT604" s="29"/>
      <c r="CU604" s="29"/>
      <c r="CV604" s="2"/>
      <c r="CW604" s="2"/>
      <c r="CX604" s="2"/>
      <c r="CY604" s="2"/>
      <c r="CZ604" s="2"/>
      <c r="DA604" s="2"/>
      <c r="DB604" s="2"/>
      <c r="DC604" s="2"/>
      <c r="DD604" s="248"/>
      <c r="DE604" s="2"/>
      <c r="DF604" s="2"/>
      <c r="DG604" s="2"/>
      <c r="DH604" s="2"/>
      <c r="DI604" s="2"/>
      <c r="DJ604" s="2"/>
      <c r="DK604" s="2"/>
      <c r="DL604" s="2"/>
      <c r="DM604" s="2"/>
      <c r="DN604" s="2"/>
      <c r="DO604" s="2"/>
      <c r="DP604" s="2"/>
      <c r="DQ604" s="2"/>
      <c r="DR604" s="2"/>
      <c r="DS604" s="2"/>
      <c r="DT604" s="2"/>
      <c r="DU604" s="2"/>
      <c r="DV604" s="2"/>
      <c r="DW604" s="2"/>
      <c r="DX604" s="2"/>
      <c r="DY604" s="2"/>
    </row>
    <row r="605" spans="1:129" ht="15.75" customHeight="1" x14ac:dyDescent="0.25">
      <c r="A605" s="30"/>
      <c r="B605" s="208"/>
      <c r="C605" s="2"/>
      <c r="D605" s="342"/>
      <c r="E605" s="338"/>
      <c r="F605" s="338"/>
      <c r="G605" s="339"/>
      <c r="H605" s="339"/>
      <c r="I605" s="339"/>
      <c r="J605" s="339"/>
      <c r="K605" s="2"/>
      <c r="L605" s="2"/>
      <c r="M605" s="4"/>
      <c r="N605" s="120"/>
      <c r="O605" s="120"/>
      <c r="P605" s="340"/>
      <c r="Q605" s="120"/>
      <c r="R605" s="120"/>
      <c r="S605" s="120"/>
      <c r="T605" s="120"/>
      <c r="U605" s="120"/>
      <c r="V605" s="120"/>
      <c r="W605" s="120"/>
      <c r="X605" s="120"/>
      <c r="Y605" s="2"/>
      <c r="Z605" s="2"/>
      <c r="AA605" s="2"/>
      <c r="AB605" s="2"/>
      <c r="AC605" s="2"/>
      <c r="AD605" s="2"/>
      <c r="AE605" s="2"/>
      <c r="AF605" s="2"/>
      <c r="AG605" s="339"/>
      <c r="AH605" s="339"/>
      <c r="AI605" s="339"/>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9"/>
      <c r="BJ605" s="272"/>
      <c r="BK605" s="29"/>
      <c r="BL605" s="29"/>
      <c r="BM605" s="269"/>
      <c r="BN605" s="269"/>
      <c r="BO605" s="269"/>
      <c r="BP605" s="269"/>
      <c r="BQ605" s="29"/>
      <c r="BR605" s="29"/>
      <c r="BS605" s="29"/>
      <c r="BT605" s="29"/>
      <c r="BU605" s="29"/>
      <c r="BV605" s="29"/>
      <c r="BW605" s="29"/>
      <c r="BX605" s="29"/>
      <c r="BY605" s="29"/>
      <c r="BZ605" s="29"/>
      <c r="CA605" s="29"/>
      <c r="CB605" s="29"/>
      <c r="CC605" s="29"/>
      <c r="CD605" s="29"/>
      <c r="CE605" s="29"/>
      <c r="CF605" s="29"/>
      <c r="CG605" s="29"/>
      <c r="CH605" s="29"/>
      <c r="CI605" s="29"/>
      <c r="CJ605" s="29"/>
      <c r="CK605" s="29"/>
      <c r="CL605" s="269"/>
      <c r="CM605" s="269"/>
      <c r="CN605" s="269"/>
      <c r="CO605" s="269"/>
      <c r="CP605" s="269"/>
      <c r="CQ605" s="269"/>
      <c r="CR605" s="269"/>
      <c r="CS605" s="29"/>
      <c r="CT605" s="29"/>
      <c r="CU605" s="29"/>
      <c r="CV605" s="2"/>
      <c r="CW605" s="2"/>
      <c r="CX605" s="2"/>
      <c r="CY605" s="2"/>
      <c r="CZ605" s="2"/>
      <c r="DA605" s="2"/>
      <c r="DB605" s="2"/>
      <c r="DC605" s="2"/>
      <c r="DD605" s="248"/>
      <c r="DE605" s="2"/>
      <c r="DF605" s="2"/>
      <c r="DG605" s="2"/>
      <c r="DH605" s="2"/>
      <c r="DI605" s="2"/>
      <c r="DJ605" s="2"/>
      <c r="DK605" s="2"/>
      <c r="DL605" s="2"/>
      <c r="DM605" s="2"/>
      <c r="DN605" s="2"/>
      <c r="DO605" s="2"/>
      <c r="DP605" s="2"/>
      <c r="DQ605" s="2"/>
      <c r="DR605" s="2"/>
      <c r="DS605" s="2"/>
      <c r="DT605" s="2"/>
      <c r="DU605" s="2"/>
      <c r="DV605" s="2"/>
      <c r="DW605" s="2"/>
      <c r="DX605" s="2"/>
      <c r="DY605" s="2"/>
    </row>
    <row r="606" spans="1:129" ht="15" customHeight="1" x14ac:dyDescent="0.25">
      <c r="D606" s="427" t="s">
        <v>1133</v>
      </c>
      <c r="H606" s="426"/>
      <c r="AG606" s="429" t="s">
        <v>1132</v>
      </c>
      <c r="AH606" s="429"/>
      <c r="AI606" s="429"/>
      <c r="AJ606" s="429"/>
    </row>
  </sheetData>
  <autoFilter ref="A7:DY459">
    <filterColumn colId="15">
      <customFilters>
        <customFilter operator="notEqual" val=" "/>
      </customFilters>
    </filterColumn>
  </autoFilter>
  <mergeCells count="134">
    <mergeCell ref="AG598:AJ598"/>
    <mergeCell ref="AG606:AJ606"/>
    <mergeCell ref="CJ597:DB597"/>
    <mergeCell ref="D581:D582"/>
    <mergeCell ref="B582:B588"/>
    <mergeCell ref="C583:C589"/>
    <mergeCell ref="CV583:DE587"/>
    <mergeCell ref="D588:D589"/>
    <mergeCell ref="B589:B595"/>
    <mergeCell ref="C590:C596"/>
    <mergeCell ref="CV590:DE594"/>
    <mergeCell ref="D595:D596"/>
    <mergeCell ref="A555:A596"/>
    <mergeCell ref="C555:C561"/>
    <mergeCell ref="CV555:DE559"/>
    <mergeCell ref="D560:D561"/>
    <mergeCell ref="B561:B567"/>
    <mergeCell ref="C562:C568"/>
    <mergeCell ref="CV562:DE566"/>
    <mergeCell ref="D567:D568"/>
    <mergeCell ref="B568:B574"/>
    <mergeCell ref="C569:C575"/>
    <mergeCell ref="CV569:DE573"/>
    <mergeCell ref="D574:D575"/>
    <mergeCell ref="B575:B581"/>
    <mergeCell ref="C576:C582"/>
    <mergeCell ref="CV576:DE580"/>
    <mergeCell ref="CV534:DE538"/>
    <mergeCell ref="D539:D540"/>
    <mergeCell ref="CV513:DE517"/>
    <mergeCell ref="D518:D519"/>
    <mergeCell ref="CV520:DE524"/>
    <mergeCell ref="D525:D526"/>
    <mergeCell ref="CV541:DE545"/>
    <mergeCell ref="D546:D547"/>
    <mergeCell ref="CV548:DE552"/>
    <mergeCell ref="A499:B505"/>
    <mergeCell ref="D504:D505"/>
    <mergeCell ref="A506:B512"/>
    <mergeCell ref="D511:D512"/>
    <mergeCell ref="D484:E498"/>
    <mergeCell ref="F484:F492"/>
    <mergeCell ref="F493:F498"/>
    <mergeCell ref="CV527:DE531"/>
    <mergeCell ref="D532:D533"/>
    <mergeCell ref="G481:H481"/>
    <mergeCell ref="G482:H482"/>
    <mergeCell ref="G483:H483"/>
    <mergeCell ref="D466:E466"/>
    <mergeCell ref="D467:E467"/>
    <mergeCell ref="D469:E483"/>
    <mergeCell ref="F469:F477"/>
    <mergeCell ref="F478:F483"/>
    <mergeCell ref="G479:H479"/>
    <mergeCell ref="G480:H480"/>
    <mergeCell ref="D461:E461"/>
    <mergeCell ref="D462:E462"/>
    <mergeCell ref="D463:E463"/>
    <mergeCell ref="D464:E464"/>
    <mergeCell ref="D465:E465"/>
    <mergeCell ref="D360:F360"/>
    <mergeCell ref="D361:H361"/>
    <mergeCell ref="D371:F371"/>
    <mergeCell ref="D377:F377"/>
    <mergeCell ref="D378:H378"/>
    <mergeCell ref="D382:H382"/>
    <mergeCell ref="D295:H295"/>
    <mergeCell ref="D319:H319"/>
    <mergeCell ref="D320:F320"/>
    <mergeCell ref="D321:F321"/>
    <mergeCell ref="D332:F332"/>
    <mergeCell ref="D342:H342"/>
    <mergeCell ref="D218:H218"/>
    <mergeCell ref="D228:H228"/>
    <mergeCell ref="D234:H234"/>
    <mergeCell ref="D236:H236"/>
    <mergeCell ref="D246:H246"/>
    <mergeCell ref="D272:H272"/>
    <mergeCell ref="D155:H155"/>
    <mergeCell ref="D156:F156"/>
    <mergeCell ref="D162:H162"/>
    <mergeCell ref="D178:H178"/>
    <mergeCell ref="D179:H179"/>
    <mergeCell ref="D200:H200"/>
    <mergeCell ref="D106:H106"/>
    <mergeCell ref="D121:H121"/>
    <mergeCell ref="D132:H132"/>
    <mergeCell ref="D134:H134"/>
    <mergeCell ref="D145:H145"/>
    <mergeCell ref="D147:H147"/>
    <mergeCell ref="D56:G56"/>
    <mergeCell ref="D64:H64"/>
    <mergeCell ref="D84:F84"/>
    <mergeCell ref="D85:H85"/>
    <mergeCell ref="D98:H98"/>
    <mergeCell ref="D8:F8"/>
    <mergeCell ref="BJ8:BK8"/>
    <mergeCell ref="D9:F9"/>
    <mergeCell ref="D10:H10"/>
    <mergeCell ref="D21:F21"/>
    <mergeCell ref="D22:F22"/>
    <mergeCell ref="CV4:DC4"/>
    <mergeCell ref="DD4:DE4"/>
    <mergeCell ref="CV5:CW6"/>
    <mergeCell ref="CX5:CY6"/>
    <mergeCell ref="CZ5:DA6"/>
    <mergeCell ref="DB5:DC6"/>
    <mergeCell ref="DD5:DD6"/>
    <mergeCell ref="DE5:DE6"/>
    <mergeCell ref="D46:G46"/>
    <mergeCell ref="C1:BI2"/>
    <mergeCell ref="A4:A6"/>
    <mergeCell ref="B4:B6"/>
    <mergeCell ref="C4:C6"/>
    <mergeCell ref="D4:E6"/>
    <mergeCell ref="F4:G6"/>
    <mergeCell ref="H4:H6"/>
    <mergeCell ref="I4:I6"/>
    <mergeCell ref="J4:J6"/>
    <mergeCell ref="K4:K6"/>
    <mergeCell ref="AK4:AO4"/>
    <mergeCell ref="AP4:AS4"/>
    <mergeCell ref="AT4:AW4"/>
    <mergeCell ref="AX4:BA4"/>
    <mergeCell ref="BB4:BD4"/>
    <mergeCell ref="BE4:BG4"/>
    <mergeCell ref="L4:L6"/>
    <mergeCell ref="M4:M6"/>
    <mergeCell ref="Y4:Y6"/>
    <mergeCell ref="Z4:AC4"/>
    <mergeCell ref="AD4:AF4"/>
    <mergeCell ref="AG4:AJ4"/>
    <mergeCell ref="AA6:AB6"/>
    <mergeCell ref="BI4:CU4"/>
  </mergeCells>
  <dataValidations count="11">
    <dataValidation type="list" allowBlank="1" showErrorMessage="1" sqref="AE433:AE435 AD448:AD450">
      <formula1>"ĐTT,TDS,HĐH,HĐG,HĐH+HĐG,HĐNT,VS-AN,HĐC,TQDN,LH,x,#"</formula1>
    </dataValidation>
    <dataValidation type="list" allowBlank="1" showErrorMessage="1" sqref="L11 L23:L31 L33:L39 L41:L63 L65 L74 L77:L83 L86:L105 L107:L120 L122:L131 L135:L136 L139:L140 L142 L144 L146 L148:L152 L154 L157:L159 L161 L163 L165:L168 L170:L171 L174 L176:L177 L180:L197 L199 L201 L206 L208:L211 L213:L217 L219 L221:L223 L225:L226 L229:L233 L235 L237 L243 L245 L248:L251 L261 L270:L271 L273:L277 L287:L288 L290:L318 L322:L325 L328:L331 L333:L348 L350:L352 L362:L370 L372:L376 L379:L381 L383 L392 L402 L411 L422 L432 L440 L445 L448:L460">
      <formula1>"x,#"</formula1>
    </dataValidation>
    <dataValidation type="list" allowBlank="1" showErrorMessage="1" sqref="K11 K23:K31 K33:K39 K41:K63 K65 K74 K77:K83 K86:K105 K107:K120 K122:K131 K135:K136 K139:K140 K142 K144 K146 K148:K152 K154 K157:K159 K161 K163 K165:K168 K170:K171 K174 K176:K177 K180:K197 K199 K201 K206 K208:K211 K213:K217 K219:K223 K225:K226 K229:K233 K235 K237 K243 K245 K248:K251 K261 K270:K271 K273:K277 K287:K288 K290:K318 K322:K325 K328:K331 K333:K348 K350:K352 K362:K370 K372:K376 K379:K381 K383 K392 K402 K411 K422 K432 K440 K445 K448:K460">
      <formula1>"#,3T,4T,5T,3+4T,4+5T,3+4+5T"</formula1>
    </dataValidation>
    <dataValidation type="list" allowBlank="1" showErrorMessage="1" sqref="I11:I31 I33:I39 I41:I45 I47:I55 I57:I63 I65:I83 I135:I137 I139:I155 I158:I178 I180:I227 I229:I246 I248:I319 I322:I360 I362:I377 I86:I132 I379:I459">
      <formula1>"Lớp học,Sân chơi,Phòng chức năng,Ngoài nhà trường"</formula1>
    </dataValidation>
    <dataValidation type="list" allowBlank="1" showErrorMessage="1" sqref="AD303">
      <formula1>"ĐTT,TDS,HĐH,HĐG,HĐNT,HĐH+HĐG,VS-AN,HĐC,TQDN,LH,x,#"</formula1>
    </dataValidation>
    <dataValidation type="list" allowBlank="1" showErrorMessage="1" sqref="E11:E20 G11:G20 E23:E31 G23:G31 E33:E39 G33:G39 E41:E45 G41:G45 E47:E55 G47:G55 E57:E63 G57:G63 E65:E83 G65:G83 E86:E97 G86:G97 E99:E105 G99:G105 E107:E120 G107:G120 G459:H460 E135:E136 G135:G136 E139:E144 G139:G144 E146 G146 E148:E154 G148:G154 E157:E161 G157:G161 E163 G163 E165:E168 G165:G168 E170:E172 G170:G172 E174 G174 E176:E177 G176:G177 E180:E197 G180:G197 E199 G199 E201:E206 G201:G206 E208:E212 G208:G212 E214:E217 G214:G217 E219:E226 G219:G226 G229:H230 G231:G232 E229:E233 G233:H233 E235 G235 E237:E245 G237:G245 E248:E271 G248:G271 E273:E294 G273:G294 E296:E318 G296:G318 E322:E331 G322:G331 E333:E341 G333:G341 E343:E349 E351:E359 G343:G359 E362:E370 G362:G370 E372:E376 G372:G376 E379:E381 G379:G381 G383:G458 E383:E460 E122:E131 G122:G131">
      <formula1>"KQMĐ,NDCT,TLHD,BC,ĐP"</formula1>
    </dataValidation>
    <dataValidation type="list" allowBlank="1" showErrorMessage="1" sqref="Z11:AC11 Z23:AF23 Z43:AC43 Z65:AC65 Z82:AC82 Z89:AC90 Z101:AC101 Z107:AC107 Z115:AC116 Z131:AC131 Z141:AC141 Z143:AC144 Z139:AC139 Z222:AC222 Z231:AC232 Z237:AC237 Z251:AC251 Z261:AC261 Z270:AC270 Z273:AC273 Z277:AC277 Z302:AC302 Z325:AC325 Z180:AC180 Z331:AC331 Z335:AC335 Z348:AC348 Z352:AC352 AA363:AC363 Z366:AC366 Z379:AC379 Z383:AC383 Z333:AC333 Z402:AC402 Z411:AC411 Z432:AC432 Z392:AC392 Z421:AC422">
      <formula1>"ĐTT,TDS,HĐH,HĐG,HĐNT,VS-AN,HĐC,HĐH+HĐC,HĐH+HĐG,HĐH+HĐNT,TQDN,LH,x,#"</formula1>
    </dataValidation>
    <dataValidation type="list" allowBlank="1" showErrorMessage="1" sqref="AD11:BH11 Z12:BH12 AD13:BH15 AD16:DE16 AD17:BH20 AG23:BH23 AD24:BH24 Z25:BH26 AD27:BH31 AD33:BH33 Z34:BH34 AD35:BH39 AD41:BH45 AD47:BH48 Z49:BH50 AD51:BH55 Z57:BH57 AD58:BH58 Z59:BH60 AD61:BH61 Z62:BH62 AD63:BH63 AD65:BH65 Z66:BH66 AD67:BH76 Z77:BH77 AD78:BH80 Z81:BH81 AD82:BH83 AD86:BH91 Z92:BH96 AD97:BH97 Z99:BH100 AD101:BH104 Z105:BH105 AD107:BH113 Z114:BH114 AD115:BH119 Z120:BH120 AD122:BH123 Z124:BH124 AD125:BH129 Z130:BH130 AD131:BH131 Z135:AC135 AE135:BH135 Z136:BH136 AD139:BH139 Z140:BH140 AD141:BH144 AD146:BH146 AD148:BH154 AD157:BH161 AD163:BH163 AD165:BH168 AD170:BH172 AD174:BH174 AD176:BH177 AD180:BH180 Z181:AC181 AG181:BH181 Z182:BH182 AD183:BH185 Z186:BH187 AD188:BH190 Z191:BH192 AD193:BH197 AD199:BH199 AD201:BH206 AD208:BH212 AD214:BH217 Z219:AC219 AF219:BH219 AD220:BH220 Z221:BH221 AD222:BH226 Z229:AC229 AG229:BH229 AD230:BH233 AD235:BH235 AD237:BH237 Z238:BH238 AD239:BH245 Z248:BH248 AD249:BH251 Z252:BH252 AD253:BH261 Z262:BH262 AD263:BH271 AD273:BH274 Z275:BH275 AD276:BH277 Z278:AE278 AG278:BH278 AD279:BH289 Z290:BH291 AD292:BH293 Z294:BH294 Z296:BH296 AD297:BH299 Z300:BH300 AD301:BH302 Z303:AC303 AE303:BH303 AD304:BH318 Z322:BH324 AD325:BH329 Z330:BH330 AD331:BH331 AD333:BH341 Z343:BH344 AD345:BH345 Z346:BH346 AD347:BH352 Z353:BH353 AD354:BH359 Z362:BH362 AD457:BH458 AD372:BH376 AD379:BH379 Z380:BH380 AD381:BH381 AD383:BH383 Z384:BH384 AD385:BH392 Z393:BH393 AD394:BH402 Z403:BH403 AD404:BH411 Z412:BH412 AD413:BH422 Z423:BH424 AD425:BH432 AD433:AD435 AF433:BH435 AD436:BH439 Z440:BH442 AD443:BH444 Z445:BH446 AD447:BH447 AE448:BH450 Z451:BH451 AD452:BH455 Z456:BH456 AD363:BH370">
      <formula1>"ĐTT,TDS,HĐH,HĐG,HĐNT,VS-AN,HĐC,TQDN,LH,x,#"</formula1>
    </dataValidation>
    <dataValidation type="list" allowBlank="1" showErrorMessage="1" sqref="J11:J12 J23:J31 J33:J39 J41:J45 J47:J55 J57:J63 J65:J74 J77:J83 J86:J97 J99:J105 J107:J120 J135:J136 J139:J140 J142:J144 J146 J148:J152 J154 J157:J159 J161 J163 J165:J168 J170:J171 J174 J176:J177 J180:J197 J199 J201 J206 J208:J211 J214:J217 J219 J221:J223 J225:J226 J229:J233 J235 J237 J243 J245 J248:J251 J261 J270:J271 J273:J288 J290:J294 J296:J318 J322:J331 J333:J341 J343:J359 J362:J370 J372:J376 J379:J381 J383:J417 J422:J429 J432:J460 J122:J131">
      <formula1>"Thể chất,Nhận thức,Ngôn ngữ,TCKNXH,Thẩm mỹ"</formula1>
    </dataValidation>
    <dataValidation type="list" allowBlank="1" showErrorMessage="1" sqref="BI372:CU376 BI33:CU39 BI248:CU271 BI343:CU360 BI47:CU55 BI41:CU45 BI17:CU31 BI86:CU97 BI57:CU63 BI65:CU83 BI107:CU120 BI99:CU105 BI146:CU146 BI148:CU154 BI157:CU161 BI163:CU163 BI122:CU131 BI165:CU168 BI174:CU174 BI170:CU172 BI229:CU233 BI199:CU199 BI201:CU206 BI208:CU217 BI11:CU15 BI135:CU136 BI235:CU235 BI273:CU318 BI176:CU177 BI237:CU245 BI333:CU341 BI219:CU226 BI362:CU370 BI139:CU144 BI383:CU458 BI379:CU381 BI322:CU331 BI180:CU197">
      <formula1>"2.0,1.0,0.0,KĐG,#"</formula1>
    </dataValidation>
    <dataValidation type="list" allowBlank="1" showErrorMessage="1" sqref="AD135 AD181:AF181 AD219:AE219 AD229:AF229 AF278">
      <formula1>"ĐTT,TDS,HĐH,HĐH+HĐG,HĐH+HĐNT,HĐH+HĐC,HĐG,HĐNT,VS-AN,HĐC,TQDN,LH,x,#"</formula1>
    </dataValidation>
  </dataValidations>
  <pageMargins left="0.56496062999999996" right="0.39370078740157499" top="0.55118110236220497" bottom="0.55118110236220497" header="0" footer="0"/>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 Gia đình 23-24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2024-10-22T05:13:54Z</cp:lastPrinted>
  <dcterms:created xsi:type="dcterms:W3CDTF">2019-07-05T03:48:23Z</dcterms:created>
  <dcterms:modified xsi:type="dcterms:W3CDTF">2024-10-22T05:14:39Z</dcterms:modified>
</cp:coreProperties>
</file>